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E:\Zakázky\AZ PROJECT spol. s r.o\Rekonstrukce Kmochova domu\"/>
    </mc:Choice>
  </mc:AlternateContent>
  <xr:revisionPtr revIDLastSave="0" documentId="13_ncr:1_{F5C60F12-8D8D-4DA8-8E21-9AE209367D44}" xr6:coauthVersionLast="47" xr6:coauthVersionMax="47" xr10:uidLastSave="{00000000-0000-0000-0000-000000000000}"/>
  <bookViews>
    <workbookView xWindow="-108" yWindow="-108" windowWidth="23256" windowHeight="13176" xr2:uid="{00000000-000D-0000-FFFF-FFFF00000000}"/>
  </bookViews>
  <sheets>
    <sheet name="Rekapitulace stavby" sheetId="1" r:id="rId1"/>
    <sheet name="24039a - SO - 01 Objekt č..." sheetId="2" r:id="rId2"/>
    <sheet name="24039b - SO - 02 Přístřeš..." sheetId="3" r:id="rId3"/>
    <sheet name="24039c - SO - 03 Protihlu..." sheetId="4" r:id="rId4"/>
    <sheet name="24039d - SO - 04 Akumulač..." sheetId="5" r:id="rId5"/>
    <sheet name="24039e - SO - 05 Oplocení..." sheetId="6" r:id="rId6"/>
    <sheet name="24039f - SO - 06 Zpevněné..." sheetId="7" r:id="rId7"/>
    <sheet name="24039g - SO - 07 Sadové ú..." sheetId="8" r:id="rId8"/>
    <sheet name="24039h - IO - 01 Areálová..." sheetId="9" r:id="rId9"/>
    <sheet name="24039i - IO - 02 Areálové..." sheetId="10" r:id="rId10"/>
    <sheet name="24039j - IO - 03 Areálové..." sheetId="11" r:id="rId11"/>
  </sheets>
  <definedNames>
    <definedName name="_xlnm._FilterDatabase" localSheetId="1" hidden="1">'24039a - SO - 01 Objekt č...'!$C$199:$K$2144</definedName>
    <definedName name="_xlnm._FilterDatabase" localSheetId="2" hidden="1">'24039b - SO - 02 Přístřeš...'!$C$128:$K$229</definedName>
    <definedName name="_xlnm._FilterDatabase" localSheetId="3" hidden="1">'24039c - SO - 03 Protihlu...'!$C$125:$K$172</definedName>
    <definedName name="_xlnm._FilterDatabase" localSheetId="4" hidden="1">'24039d - SO - 04 Akumulač...'!$C$125:$K$207</definedName>
    <definedName name="_xlnm._FilterDatabase" localSheetId="5" hidden="1">'24039e - SO - 05 Oplocení...'!$C$130:$K$292</definedName>
    <definedName name="_xlnm._FilterDatabase" localSheetId="6" hidden="1">'24039f - SO - 06 Zpevněné...'!$C$124:$K$170</definedName>
    <definedName name="_xlnm._FilterDatabase" localSheetId="7" hidden="1">'24039g - SO - 07 Sadové ú...'!$C$131:$K$289</definedName>
    <definedName name="_xlnm._FilterDatabase" localSheetId="8" hidden="1">'24039h - IO - 01 Areálová...'!$C$121:$K$164</definedName>
    <definedName name="_xlnm._FilterDatabase" localSheetId="9" hidden="1">'24039i - IO - 02 Areálové...'!$C$121:$K$161</definedName>
    <definedName name="_xlnm._FilterDatabase" localSheetId="10" hidden="1">'24039j - IO - 03 Areálové...'!$C$122:$K$152</definedName>
    <definedName name="_xlnm.Print_Titles" localSheetId="1">'24039a - SO - 01 Objekt č...'!$199:$199</definedName>
    <definedName name="_xlnm.Print_Titles" localSheetId="2">'24039b - SO - 02 Přístřeš...'!$128:$128</definedName>
    <definedName name="_xlnm.Print_Titles" localSheetId="3">'24039c - SO - 03 Protihlu...'!$125:$125</definedName>
    <definedName name="_xlnm.Print_Titles" localSheetId="4">'24039d - SO - 04 Akumulač...'!$125:$125</definedName>
    <definedName name="_xlnm.Print_Titles" localSheetId="5">'24039e - SO - 05 Oplocení...'!$130:$130</definedName>
    <definedName name="_xlnm.Print_Titles" localSheetId="6">'24039f - SO - 06 Zpevněné...'!$124:$124</definedName>
    <definedName name="_xlnm.Print_Titles" localSheetId="7">'24039g - SO - 07 Sadové ú...'!$131:$131</definedName>
    <definedName name="_xlnm.Print_Titles" localSheetId="8">'24039h - IO - 01 Areálová...'!$121:$121</definedName>
    <definedName name="_xlnm.Print_Titles" localSheetId="9">'24039i - IO - 02 Areálové...'!$121:$121</definedName>
    <definedName name="_xlnm.Print_Titles" localSheetId="10">'24039j - IO - 03 Areálové...'!$122:$122</definedName>
    <definedName name="_xlnm.Print_Titles" localSheetId="0">'Rekapitulace stavby'!$92:$92</definedName>
    <definedName name="_xlnm.Print_Area" localSheetId="1">'24039a - SO - 01 Objekt č...'!$C$4:$J$76,'24039a - SO - 01 Objekt č...'!$C$82:$J$181,'24039a - SO - 01 Objekt č...'!$C$187:$K$2144</definedName>
    <definedName name="_xlnm.Print_Area" localSheetId="2">'24039b - SO - 02 Přístřeš...'!$C$4:$J$76,'24039b - SO - 02 Přístřeš...'!$C$82:$J$110,'24039b - SO - 02 Přístřeš...'!$C$116:$K$229</definedName>
    <definedName name="_xlnm.Print_Area" localSheetId="3">'24039c - SO - 03 Protihlu...'!$C$4:$J$76,'24039c - SO - 03 Protihlu...'!$C$82:$J$107,'24039c - SO - 03 Protihlu...'!$C$113:$K$172</definedName>
    <definedName name="_xlnm.Print_Area" localSheetId="4">'24039d - SO - 04 Akumulač...'!$C$4:$J$76,'24039d - SO - 04 Akumulač...'!$C$82:$J$107,'24039d - SO - 04 Akumulač...'!$C$113:$K$207</definedName>
    <definedName name="_xlnm.Print_Area" localSheetId="5">'24039e - SO - 05 Oplocení...'!$C$4:$J$76,'24039e - SO - 05 Oplocení...'!$C$82:$J$112,'24039e - SO - 05 Oplocení...'!$C$118:$K$292</definedName>
    <definedName name="_xlnm.Print_Area" localSheetId="6">'24039f - SO - 06 Zpevněné...'!$C$4:$J$76,'24039f - SO - 06 Zpevněné...'!$C$82:$J$106,'24039f - SO - 06 Zpevněné...'!$C$112:$K$170</definedName>
    <definedName name="_xlnm.Print_Area" localSheetId="7">'24039g - SO - 07 Sadové ú...'!$C$4:$J$76,'24039g - SO - 07 Sadové ú...'!$C$82:$J$113,'24039g - SO - 07 Sadové ú...'!$C$119:$K$289</definedName>
    <definedName name="_xlnm.Print_Area" localSheetId="8">'24039h - IO - 01 Areálová...'!$C$4:$J$76,'24039h - IO - 01 Areálová...'!$C$82:$J$103,'24039h - IO - 01 Areálová...'!$C$109:$K$164</definedName>
    <definedName name="_xlnm.Print_Area" localSheetId="9">'24039i - IO - 02 Areálové...'!$C$4:$J$76,'24039i - IO - 02 Areálové...'!$C$82:$J$103,'24039i - IO - 02 Areálové...'!$C$109:$K$161</definedName>
    <definedName name="_xlnm.Print_Area" localSheetId="10">'24039j - IO - 03 Areálové...'!$C$4:$J$76,'24039j - IO - 03 Areálové...'!$C$82:$J$104,'24039j - IO - 03 Areálové...'!$C$110:$K$152</definedName>
    <definedName name="_xlnm.Print_Area" localSheetId="0">'Rekapitulace stavby'!$D$4:$AO$76,'Rekapitulace stavby'!$C$82:$AQ$105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11" l="1"/>
  <c r="J36" i="11"/>
  <c r="AY104" i="1" s="1"/>
  <c r="J35" i="11"/>
  <c r="AX104" i="1"/>
  <c r="BI152" i="11"/>
  <c r="BH152" i="11"/>
  <c r="BG152" i="11"/>
  <c r="BF152" i="11"/>
  <c r="T152" i="11"/>
  <c r="R152" i="11"/>
  <c r="P152" i="11"/>
  <c r="BI151" i="11"/>
  <c r="BH151" i="11"/>
  <c r="BG151" i="11"/>
  <c r="BF151" i="11"/>
  <c r="T151" i="11"/>
  <c r="R151" i="11"/>
  <c r="P151" i="11"/>
  <c r="BI149" i="11"/>
  <c r="BH149" i="11"/>
  <c r="BG149" i="11"/>
  <c r="BF149" i="11"/>
  <c r="T149" i="11"/>
  <c r="R149" i="11"/>
  <c r="P149" i="11"/>
  <c r="BI148" i="11"/>
  <c r="BH148" i="11"/>
  <c r="BG148" i="11"/>
  <c r="BF148" i="11"/>
  <c r="T148" i="11"/>
  <c r="R148" i="11"/>
  <c r="P148" i="11"/>
  <c r="BI145" i="11"/>
  <c r="BH145" i="11"/>
  <c r="BG145" i="11"/>
  <c r="BF145" i="11"/>
  <c r="T145" i="11"/>
  <c r="T144" i="11" s="1"/>
  <c r="T143" i="11" s="1"/>
  <c r="R145" i="11"/>
  <c r="R144" i="11" s="1"/>
  <c r="R143" i="11" s="1"/>
  <c r="P145" i="11"/>
  <c r="P144" i="11"/>
  <c r="P143" i="11"/>
  <c r="BI142" i="11"/>
  <c r="BH142" i="11"/>
  <c r="BG142" i="11"/>
  <c r="BF142" i="11"/>
  <c r="T142" i="11"/>
  <c r="R142" i="11"/>
  <c r="P142" i="11"/>
  <c r="BI139" i="11"/>
  <c r="BH139" i="11"/>
  <c r="BG139" i="11"/>
  <c r="BF139" i="11"/>
  <c r="T139" i="11"/>
  <c r="R139" i="11"/>
  <c r="P139" i="11"/>
  <c r="BI136" i="11"/>
  <c r="BH136" i="11"/>
  <c r="BG136" i="11"/>
  <c r="BF136" i="11"/>
  <c r="T136" i="11"/>
  <c r="R136" i="11"/>
  <c r="P136" i="11"/>
  <c r="BI135" i="11"/>
  <c r="BH135" i="11"/>
  <c r="BG135" i="11"/>
  <c r="BF135" i="11"/>
  <c r="T135" i="11"/>
  <c r="R135" i="11"/>
  <c r="P135" i="11"/>
  <c r="BI132" i="11"/>
  <c r="BH132" i="11"/>
  <c r="BG132" i="11"/>
  <c r="BF132" i="11"/>
  <c r="T132" i="11"/>
  <c r="R132" i="11"/>
  <c r="P132" i="11"/>
  <c r="BI129" i="11"/>
  <c r="BH129" i="11"/>
  <c r="BG129" i="11"/>
  <c r="BF129" i="11"/>
  <c r="T129" i="11"/>
  <c r="R129" i="11"/>
  <c r="P129" i="11"/>
  <c r="BI126" i="11"/>
  <c r="BH126" i="11"/>
  <c r="BG126" i="11"/>
  <c r="BF126" i="11"/>
  <c r="T126" i="11"/>
  <c r="R126" i="11"/>
  <c r="P126" i="11"/>
  <c r="J120" i="11"/>
  <c r="J119" i="11"/>
  <c r="F119" i="11"/>
  <c r="F117" i="11"/>
  <c r="E115" i="11"/>
  <c r="J92" i="11"/>
  <c r="J91" i="11"/>
  <c r="F91" i="11"/>
  <c r="F89" i="11"/>
  <c r="E87" i="11"/>
  <c r="J18" i="11"/>
  <c r="E18" i="11"/>
  <c r="F92" i="11"/>
  <c r="J17" i="11"/>
  <c r="J12" i="11"/>
  <c r="J117" i="11" s="1"/>
  <c r="E7" i="11"/>
  <c r="E113" i="11"/>
  <c r="J37" i="10"/>
  <c r="J36" i="10"/>
  <c r="AY103" i="1"/>
  <c r="J35" i="10"/>
  <c r="AX103" i="1"/>
  <c r="BI161" i="10"/>
  <c r="BH161" i="10"/>
  <c r="BG161" i="10"/>
  <c r="BF161" i="10"/>
  <c r="T161" i="10"/>
  <c r="R161" i="10"/>
  <c r="P161" i="10"/>
  <c r="BI160" i="10"/>
  <c r="BH160" i="10"/>
  <c r="BG160" i="10"/>
  <c r="BF160" i="10"/>
  <c r="T160" i="10"/>
  <c r="R160" i="10"/>
  <c r="P160" i="10"/>
  <c r="BI158" i="10"/>
  <c r="BH158" i="10"/>
  <c r="BG158" i="10"/>
  <c r="BF158" i="10"/>
  <c r="T158" i="10"/>
  <c r="R158" i="10"/>
  <c r="P158" i="10"/>
  <c r="BI157" i="10"/>
  <c r="BH157" i="10"/>
  <c r="BG157" i="10"/>
  <c r="BF157" i="10"/>
  <c r="T157" i="10"/>
  <c r="R157" i="10"/>
  <c r="P157"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7" i="10"/>
  <c r="BH147" i="10"/>
  <c r="BG147" i="10"/>
  <c r="BF147" i="10"/>
  <c r="T147" i="10"/>
  <c r="R147" i="10"/>
  <c r="P147" i="10"/>
  <c r="BI146" i="10"/>
  <c r="BH146" i="10"/>
  <c r="BG146" i="10"/>
  <c r="BF146" i="10"/>
  <c r="T146" i="10"/>
  <c r="R146" i="10"/>
  <c r="P146" i="10"/>
  <c r="BI142" i="10"/>
  <c r="BH142" i="10"/>
  <c r="BG142" i="10"/>
  <c r="BF142" i="10"/>
  <c r="T142" i="10"/>
  <c r="R142" i="10"/>
  <c r="P142" i="10"/>
  <c r="BI139" i="10"/>
  <c r="BH139" i="10"/>
  <c r="BG139" i="10"/>
  <c r="BF139" i="10"/>
  <c r="T139" i="10"/>
  <c r="R139" i="10"/>
  <c r="P139" i="10"/>
  <c r="BI138" i="10"/>
  <c r="BH138" i="10"/>
  <c r="BG138" i="10"/>
  <c r="BF138" i="10"/>
  <c r="T138" i="10"/>
  <c r="R138" i="10"/>
  <c r="P138" i="10"/>
  <c r="BI135" i="10"/>
  <c r="BH135" i="10"/>
  <c r="BG135" i="10"/>
  <c r="BF135" i="10"/>
  <c r="T135" i="10"/>
  <c r="R135" i="10"/>
  <c r="P135" i="10"/>
  <c r="BI134" i="10"/>
  <c r="BH134" i="10"/>
  <c r="BG134" i="10"/>
  <c r="BF134" i="10"/>
  <c r="T134" i="10"/>
  <c r="R134" i="10"/>
  <c r="P134" i="10"/>
  <c r="BI131" i="10"/>
  <c r="BH131" i="10"/>
  <c r="BG131" i="10"/>
  <c r="BF131" i="10"/>
  <c r="T131" i="10"/>
  <c r="R131" i="10"/>
  <c r="P131" i="10"/>
  <c r="BI128" i="10"/>
  <c r="BH128" i="10"/>
  <c r="BG128" i="10"/>
  <c r="BF128" i="10"/>
  <c r="T128" i="10"/>
  <c r="R128" i="10"/>
  <c r="P128" i="10"/>
  <c r="BI125" i="10"/>
  <c r="BH125" i="10"/>
  <c r="BG125" i="10"/>
  <c r="BF125" i="10"/>
  <c r="T125" i="10"/>
  <c r="R125" i="10"/>
  <c r="P125" i="10"/>
  <c r="J119" i="10"/>
  <c r="J118" i="10"/>
  <c r="F118" i="10"/>
  <c r="F116" i="10"/>
  <c r="E114" i="10"/>
  <c r="J92" i="10"/>
  <c r="J91" i="10"/>
  <c r="F91" i="10"/>
  <c r="F89" i="10"/>
  <c r="E87" i="10"/>
  <c r="J18" i="10"/>
  <c r="E18" i="10"/>
  <c r="F92" i="10" s="1"/>
  <c r="J17" i="10"/>
  <c r="J12" i="10"/>
  <c r="J116" i="10" s="1"/>
  <c r="E7" i="10"/>
  <c r="E85" i="10" s="1"/>
  <c r="J37" i="9"/>
  <c r="J36" i="9"/>
  <c r="AY102" i="1" s="1"/>
  <c r="J35" i="9"/>
  <c r="AX102" i="1" s="1"/>
  <c r="BI164" i="9"/>
  <c r="BH164" i="9"/>
  <c r="BG164" i="9"/>
  <c r="BF164" i="9"/>
  <c r="T164" i="9"/>
  <c r="R164" i="9"/>
  <c r="P164" i="9"/>
  <c r="BI163" i="9"/>
  <c r="BH163" i="9"/>
  <c r="BG163" i="9"/>
  <c r="BF163" i="9"/>
  <c r="T163" i="9"/>
  <c r="R163" i="9"/>
  <c r="P163" i="9"/>
  <c r="BI161" i="9"/>
  <c r="BH161" i="9"/>
  <c r="BG161" i="9"/>
  <c r="BF161" i="9"/>
  <c r="T161" i="9"/>
  <c r="R161" i="9"/>
  <c r="P161" i="9"/>
  <c r="BI160" i="9"/>
  <c r="BH160" i="9"/>
  <c r="BG160" i="9"/>
  <c r="BF160" i="9"/>
  <c r="T160" i="9"/>
  <c r="R160" i="9"/>
  <c r="P160" i="9"/>
  <c r="BI157" i="9"/>
  <c r="BH157" i="9"/>
  <c r="BG157" i="9"/>
  <c r="BF157" i="9"/>
  <c r="T157" i="9"/>
  <c r="R157" i="9"/>
  <c r="P157" i="9"/>
  <c r="BI156" i="9"/>
  <c r="BH156" i="9"/>
  <c r="BG156" i="9"/>
  <c r="BF156" i="9"/>
  <c r="T156" i="9"/>
  <c r="R156" i="9"/>
  <c r="P156" i="9"/>
  <c r="BI155" i="9"/>
  <c r="BH155" i="9"/>
  <c r="BG155" i="9"/>
  <c r="BF155" i="9"/>
  <c r="T155" i="9"/>
  <c r="R155" i="9"/>
  <c r="P155" i="9"/>
  <c r="BI154" i="9"/>
  <c r="BH154" i="9"/>
  <c r="BG154" i="9"/>
  <c r="BF154" i="9"/>
  <c r="T154" i="9"/>
  <c r="R154" i="9"/>
  <c r="P154" i="9"/>
  <c r="BI153" i="9"/>
  <c r="BH153" i="9"/>
  <c r="BG153" i="9"/>
  <c r="BF153" i="9"/>
  <c r="T153" i="9"/>
  <c r="R153" i="9"/>
  <c r="P153" i="9"/>
  <c r="BI150" i="9"/>
  <c r="BH150" i="9"/>
  <c r="BG150" i="9"/>
  <c r="BF150" i="9"/>
  <c r="T150" i="9"/>
  <c r="R150" i="9"/>
  <c r="P150" i="9"/>
  <c r="BI149" i="9"/>
  <c r="BH149" i="9"/>
  <c r="BG149" i="9"/>
  <c r="BF149" i="9"/>
  <c r="T149" i="9"/>
  <c r="R149" i="9"/>
  <c r="P149" i="9"/>
  <c r="BI148" i="9"/>
  <c r="BH148" i="9"/>
  <c r="BG148" i="9"/>
  <c r="BF148" i="9"/>
  <c r="T148" i="9"/>
  <c r="R148" i="9"/>
  <c r="P148" i="9"/>
  <c r="BI147" i="9"/>
  <c r="BH147" i="9"/>
  <c r="BG147" i="9"/>
  <c r="BF147" i="9"/>
  <c r="T147" i="9"/>
  <c r="R147" i="9"/>
  <c r="P147" i="9"/>
  <c r="BI146" i="9"/>
  <c r="BH146" i="9"/>
  <c r="BG146" i="9"/>
  <c r="BF146" i="9"/>
  <c r="T146" i="9"/>
  <c r="R146" i="9"/>
  <c r="P146" i="9"/>
  <c r="BI142" i="9"/>
  <c r="BH142" i="9"/>
  <c r="BG142" i="9"/>
  <c r="BF142" i="9"/>
  <c r="T142" i="9"/>
  <c r="R142" i="9"/>
  <c r="P142" i="9"/>
  <c r="BI139" i="9"/>
  <c r="BH139" i="9"/>
  <c r="BG139" i="9"/>
  <c r="BF139" i="9"/>
  <c r="T139" i="9"/>
  <c r="R139" i="9"/>
  <c r="P139" i="9"/>
  <c r="BI138" i="9"/>
  <c r="BH138" i="9"/>
  <c r="BG138" i="9"/>
  <c r="BF138" i="9"/>
  <c r="T138" i="9"/>
  <c r="R138" i="9"/>
  <c r="P138" i="9"/>
  <c r="BI135" i="9"/>
  <c r="BH135" i="9"/>
  <c r="BG135" i="9"/>
  <c r="BF135" i="9"/>
  <c r="T135" i="9"/>
  <c r="R135" i="9"/>
  <c r="P135" i="9"/>
  <c r="BI134" i="9"/>
  <c r="BH134" i="9"/>
  <c r="BG134" i="9"/>
  <c r="BF134" i="9"/>
  <c r="T134" i="9"/>
  <c r="R134" i="9"/>
  <c r="P134" i="9"/>
  <c r="BI131" i="9"/>
  <c r="BH131" i="9"/>
  <c r="BG131" i="9"/>
  <c r="BF131" i="9"/>
  <c r="T131" i="9"/>
  <c r="R131" i="9"/>
  <c r="P131" i="9"/>
  <c r="BI128" i="9"/>
  <c r="BH128" i="9"/>
  <c r="BG128" i="9"/>
  <c r="BF128" i="9"/>
  <c r="T128" i="9"/>
  <c r="R128" i="9"/>
  <c r="P128" i="9"/>
  <c r="BI125" i="9"/>
  <c r="BH125" i="9"/>
  <c r="BG125" i="9"/>
  <c r="BF125" i="9"/>
  <c r="T125" i="9"/>
  <c r="R125" i="9"/>
  <c r="P125" i="9"/>
  <c r="J119" i="9"/>
  <c r="J118" i="9"/>
  <c r="F118" i="9"/>
  <c r="F116" i="9"/>
  <c r="E114" i="9"/>
  <c r="J92" i="9"/>
  <c r="J91" i="9"/>
  <c r="F91" i="9"/>
  <c r="F89" i="9"/>
  <c r="E87" i="9"/>
  <c r="J18" i="9"/>
  <c r="E18" i="9"/>
  <c r="F92" i="9"/>
  <c r="J17" i="9"/>
  <c r="J12" i="9"/>
  <c r="J116" i="9" s="1"/>
  <c r="E7" i="9"/>
  <c r="E85" i="9" s="1"/>
  <c r="J37" i="8"/>
  <c r="J36" i="8"/>
  <c r="AY101" i="1"/>
  <c r="J35" i="8"/>
  <c r="AX101" i="1" s="1"/>
  <c r="BI289" i="8"/>
  <c r="BH289" i="8"/>
  <c r="BG289" i="8"/>
  <c r="BF289" i="8"/>
  <c r="T289" i="8"/>
  <c r="R289" i="8"/>
  <c r="P289" i="8"/>
  <c r="BI288" i="8"/>
  <c r="BH288" i="8"/>
  <c r="BG288" i="8"/>
  <c r="BF288" i="8"/>
  <c r="T288" i="8"/>
  <c r="R288" i="8"/>
  <c r="P288" i="8"/>
  <c r="BI286" i="8"/>
  <c r="BH286" i="8"/>
  <c r="BG286" i="8"/>
  <c r="BF286" i="8"/>
  <c r="T286" i="8"/>
  <c r="R286" i="8"/>
  <c r="P286" i="8"/>
  <c r="BI285" i="8"/>
  <c r="BH285" i="8"/>
  <c r="BG285" i="8"/>
  <c r="BF285" i="8"/>
  <c r="T285" i="8"/>
  <c r="R285" i="8"/>
  <c r="P285" i="8"/>
  <c r="BI280" i="8"/>
  <c r="BH280" i="8"/>
  <c r="BG280" i="8"/>
  <c r="BF280" i="8"/>
  <c r="T280" i="8"/>
  <c r="R280" i="8"/>
  <c r="P280" i="8"/>
  <c r="BI279" i="8"/>
  <c r="BH279" i="8"/>
  <c r="BG279" i="8"/>
  <c r="BF279" i="8"/>
  <c r="T279" i="8"/>
  <c r="R279" i="8"/>
  <c r="P279" i="8"/>
  <c r="BI276" i="8"/>
  <c r="BH276" i="8"/>
  <c r="BG276" i="8"/>
  <c r="BF276" i="8"/>
  <c r="T276" i="8"/>
  <c r="R276" i="8"/>
  <c r="P276" i="8"/>
  <c r="BI275" i="8"/>
  <c r="BH275" i="8"/>
  <c r="BG275" i="8"/>
  <c r="BF275" i="8"/>
  <c r="T275" i="8"/>
  <c r="R275" i="8"/>
  <c r="P275" i="8"/>
  <c r="BI272" i="8"/>
  <c r="BH272" i="8"/>
  <c r="BG272" i="8"/>
  <c r="BF272" i="8"/>
  <c r="T272" i="8"/>
  <c r="R272" i="8"/>
  <c r="P272" i="8"/>
  <c r="BI269" i="8"/>
  <c r="BH269" i="8"/>
  <c r="BG269" i="8"/>
  <c r="BF269" i="8"/>
  <c r="T269" i="8"/>
  <c r="R269" i="8"/>
  <c r="P269" i="8"/>
  <c r="BI268" i="8"/>
  <c r="BH268" i="8"/>
  <c r="BG268" i="8"/>
  <c r="BF268" i="8"/>
  <c r="T268" i="8"/>
  <c r="R268" i="8"/>
  <c r="P268" i="8"/>
  <c r="BI267" i="8"/>
  <c r="BH267" i="8"/>
  <c r="BG267" i="8"/>
  <c r="BF267" i="8"/>
  <c r="T267" i="8"/>
  <c r="R267" i="8"/>
  <c r="P267" i="8"/>
  <c r="BI266" i="8"/>
  <c r="BH266" i="8"/>
  <c r="BG266" i="8"/>
  <c r="BF266" i="8"/>
  <c r="T266" i="8"/>
  <c r="R266" i="8"/>
  <c r="P266" i="8"/>
  <c r="BI265" i="8"/>
  <c r="BH265" i="8"/>
  <c r="BG265" i="8"/>
  <c r="BF265" i="8"/>
  <c r="T265" i="8"/>
  <c r="R265" i="8"/>
  <c r="P265" i="8"/>
  <c r="BI264" i="8"/>
  <c r="BH264" i="8"/>
  <c r="BG264" i="8"/>
  <c r="BF264" i="8"/>
  <c r="T264" i="8"/>
  <c r="R264" i="8"/>
  <c r="P264" i="8"/>
  <c r="BI263" i="8"/>
  <c r="BH263" i="8"/>
  <c r="BG263" i="8"/>
  <c r="BF263" i="8"/>
  <c r="T263" i="8"/>
  <c r="R263" i="8"/>
  <c r="P263" i="8"/>
  <c r="BI262" i="8"/>
  <c r="BH262" i="8"/>
  <c r="BG262" i="8"/>
  <c r="BF262" i="8"/>
  <c r="T262" i="8"/>
  <c r="R262" i="8"/>
  <c r="P262" i="8"/>
  <c r="BI259" i="8"/>
  <c r="BH259" i="8"/>
  <c r="BG259" i="8"/>
  <c r="BF259" i="8"/>
  <c r="T259" i="8"/>
  <c r="R259" i="8"/>
  <c r="P259" i="8"/>
  <c r="BI258" i="8"/>
  <c r="BH258" i="8"/>
  <c r="BG258" i="8"/>
  <c r="BF258" i="8"/>
  <c r="T258" i="8"/>
  <c r="R258" i="8"/>
  <c r="P258" i="8"/>
  <c r="BI256" i="8"/>
  <c r="BH256" i="8"/>
  <c r="BG256" i="8"/>
  <c r="BF256" i="8"/>
  <c r="T256" i="8"/>
  <c r="R256" i="8"/>
  <c r="P256" i="8"/>
  <c r="BI255" i="8"/>
  <c r="BH255" i="8"/>
  <c r="BG255" i="8"/>
  <c r="BF255" i="8"/>
  <c r="T255" i="8"/>
  <c r="R255" i="8"/>
  <c r="P255" i="8"/>
  <c r="BI254" i="8"/>
  <c r="BH254" i="8"/>
  <c r="BG254" i="8"/>
  <c r="BF254" i="8"/>
  <c r="T254" i="8"/>
  <c r="R254" i="8"/>
  <c r="P254" i="8"/>
  <c r="BI253" i="8"/>
  <c r="BH253" i="8"/>
  <c r="BG253" i="8"/>
  <c r="BF253" i="8"/>
  <c r="T253" i="8"/>
  <c r="R253" i="8"/>
  <c r="P253" i="8"/>
  <c r="BI252" i="8"/>
  <c r="BH252" i="8"/>
  <c r="BG252" i="8"/>
  <c r="BF252" i="8"/>
  <c r="T252" i="8"/>
  <c r="R252" i="8"/>
  <c r="P252" i="8"/>
  <c r="BI251" i="8"/>
  <c r="BH251" i="8"/>
  <c r="BG251" i="8"/>
  <c r="BF251" i="8"/>
  <c r="T251" i="8"/>
  <c r="R251" i="8"/>
  <c r="P251" i="8"/>
  <c r="BI250" i="8"/>
  <c r="BH250" i="8"/>
  <c r="BG250" i="8"/>
  <c r="BF250" i="8"/>
  <c r="T250" i="8"/>
  <c r="R250" i="8"/>
  <c r="P250" i="8"/>
  <c r="BI249" i="8"/>
  <c r="BH249" i="8"/>
  <c r="BG249" i="8"/>
  <c r="BF249" i="8"/>
  <c r="T249" i="8"/>
  <c r="R249" i="8"/>
  <c r="P249" i="8"/>
  <c r="BI248" i="8"/>
  <c r="BH248" i="8"/>
  <c r="BG248" i="8"/>
  <c r="BF248" i="8"/>
  <c r="T248" i="8"/>
  <c r="R248" i="8"/>
  <c r="P248" i="8"/>
  <c r="BI247" i="8"/>
  <c r="BH247" i="8"/>
  <c r="BG247" i="8"/>
  <c r="BF247" i="8"/>
  <c r="T247" i="8"/>
  <c r="R247" i="8"/>
  <c r="P247" i="8"/>
  <c r="BI246" i="8"/>
  <c r="BH246" i="8"/>
  <c r="BG246" i="8"/>
  <c r="BF246" i="8"/>
  <c r="T246" i="8"/>
  <c r="R246" i="8"/>
  <c r="P246" i="8"/>
  <c r="BI245" i="8"/>
  <c r="BH245" i="8"/>
  <c r="BG245" i="8"/>
  <c r="BF245" i="8"/>
  <c r="T245" i="8"/>
  <c r="R245" i="8"/>
  <c r="P245" i="8"/>
  <c r="BI244" i="8"/>
  <c r="BH244" i="8"/>
  <c r="BG244" i="8"/>
  <c r="BF244" i="8"/>
  <c r="T244" i="8"/>
  <c r="R244" i="8"/>
  <c r="P244" i="8"/>
  <c r="BI243" i="8"/>
  <c r="BH243" i="8"/>
  <c r="BG243" i="8"/>
  <c r="BF243" i="8"/>
  <c r="T243" i="8"/>
  <c r="R243" i="8"/>
  <c r="P243" i="8"/>
  <c r="BI242" i="8"/>
  <c r="BH242" i="8"/>
  <c r="BG242" i="8"/>
  <c r="BF242" i="8"/>
  <c r="T242" i="8"/>
  <c r="R242" i="8"/>
  <c r="P242" i="8"/>
  <c r="BI241" i="8"/>
  <c r="BH241" i="8"/>
  <c r="BG241" i="8"/>
  <c r="BF241" i="8"/>
  <c r="T241" i="8"/>
  <c r="R241" i="8"/>
  <c r="P241" i="8"/>
  <c r="BI240" i="8"/>
  <c r="BH240" i="8"/>
  <c r="BG240" i="8"/>
  <c r="BF240" i="8"/>
  <c r="T240" i="8"/>
  <c r="R240" i="8"/>
  <c r="P240" i="8"/>
  <c r="BI239" i="8"/>
  <c r="BH239" i="8"/>
  <c r="BG239" i="8"/>
  <c r="BF239" i="8"/>
  <c r="T239" i="8"/>
  <c r="R239" i="8"/>
  <c r="P239"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6" i="8"/>
  <c r="BH226" i="8"/>
  <c r="BG226" i="8"/>
  <c r="BF226" i="8"/>
  <c r="T226" i="8"/>
  <c r="R226" i="8"/>
  <c r="P226" i="8"/>
  <c r="BI225" i="8"/>
  <c r="BH225" i="8"/>
  <c r="BG225" i="8"/>
  <c r="BF225" i="8"/>
  <c r="T225" i="8"/>
  <c r="R225" i="8"/>
  <c r="P225"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5" i="8"/>
  <c r="BH195" i="8"/>
  <c r="BG195" i="8"/>
  <c r="BF195" i="8"/>
  <c r="T195" i="8"/>
  <c r="R195" i="8"/>
  <c r="P195"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3" i="8"/>
  <c r="BH183" i="8"/>
  <c r="BG183" i="8"/>
  <c r="BF183" i="8"/>
  <c r="T183" i="8"/>
  <c r="R183" i="8"/>
  <c r="P183" i="8"/>
  <c r="BI182" i="8"/>
  <c r="BH182" i="8"/>
  <c r="BG182" i="8"/>
  <c r="BF182" i="8"/>
  <c r="T182" i="8"/>
  <c r="R182" i="8"/>
  <c r="P182" i="8"/>
  <c r="BI179" i="8"/>
  <c r="BH179" i="8"/>
  <c r="BG179" i="8"/>
  <c r="BF179" i="8"/>
  <c r="T179" i="8"/>
  <c r="R179" i="8"/>
  <c r="P179" i="8"/>
  <c r="BI177" i="8"/>
  <c r="BH177" i="8"/>
  <c r="BG177" i="8"/>
  <c r="BF177" i="8"/>
  <c r="T177" i="8"/>
  <c r="R177" i="8"/>
  <c r="P177" i="8"/>
  <c r="BI175" i="8"/>
  <c r="BH175" i="8"/>
  <c r="BG175" i="8"/>
  <c r="BF175" i="8"/>
  <c r="T175" i="8"/>
  <c r="R175" i="8"/>
  <c r="P175" i="8"/>
  <c r="BI173" i="8"/>
  <c r="BH173" i="8"/>
  <c r="BG173" i="8"/>
  <c r="BF173" i="8"/>
  <c r="T173" i="8"/>
  <c r="R173" i="8"/>
  <c r="P173" i="8"/>
  <c r="BI171" i="8"/>
  <c r="BH171" i="8"/>
  <c r="BG171" i="8"/>
  <c r="BF171" i="8"/>
  <c r="T171" i="8"/>
  <c r="R171" i="8"/>
  <c r="P171" i="8"/>
  <c r="BI168" i="8"/>
  <c r="BH168" i="8"/>
  <c r="BG168" i="8"/>
  <c r="BF168" i="8"/>
  <c r="T168" i="8"/>
  <c r="R168" i="8"/>
  <c r="P168" i="8"/>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6" i="8"/>
  <c r="BH146" i="8"/>
  <c r="BG146" i="8"/>
  <c r="BF146" i="8"/>
  <c r="T146" i="8"/>
  <c r="R146" i="8"/>
  <c r="P146" i="8"/>
  <c r="BI144" i="8"/>
  <c r="BH144" i="8"/>
  <c r="BG144" i="8"/>
  <c r="BF144" i="8"/>
  <c r="T144" i="8"/>
  <c r="R144" i="8"/>
  <c r="P144" i="8"/>
  <c r="BI141" i="8"/>
  <c r="BH141" i="8"/>
  <c r="BG141" i="8"/>
  <c r="BF141" i="8"/>
  <c r="T141" i="8"/>
  <c r="R141" i="8"/>
  <c r="P141" i="8"/>
  <c r="BI139" i="8"/>
  <c r="BH139" i="8"/>
  <c r="BG139" i="8"/>
  <c r="BF139" i="8"/>
  <c r="T139" i="8"/>
  <c r="R139" i="8"/>
  <c r="P139" i="8"/>
  <c r="BI137" i="8"/>
  <c r="BH137" i="8"/>
  <c r="BG137" i="8"/>
  <c r="BF137" i="8"/>
  <c r="T137" i="8"/>
  <c r="R137" i="8"/>
  <c r="P137" i="8"/>
  <c r="BI135" i="8"/>
  <c r="BH135" i="8"/>
  <c r="BG135" i="8"/>
  <c r="BF135" i="8"/>
  <c r="T135" i="8"/>
  <c r="R135" i="8"/>
  <c r="P135" i="8"/>
  <c r="J129" i="8"/>
  <c r="J128" i="8"/>
  <c r="F128" i="8"/>
  <c r="F126" i="8"/>
  <c r="E124" i="8"/>
  <c r="J92" i="8"/>
  <c r="J91" i="8"/>
  <c r="F91" i="8"/>
  <c r="F89" i="8"/>
  <c r="E87" i="8"/>
  <c r="J18" i="8"/>
  <c r="E18" i="8"/>
  <c r="F129" i="8"/>
  <c r="J17" i="8"/>
  <c r="J12" i="8"/>
  <c r="J126" i="8"/>
  <c r="E7" i="8"/>
  <c r="E122" i="8" s="1"/>
  <c r="J37" i="7"/>
  <c r="J36" i="7"/>
  <c r="AY100" i="1"/>
  <c r="J35" i="7"/>
  <c r="AX100" i="1" s="1"/>
  <c r="BI170" i="7"/>
  <c r="BH170" i="7"/>
  <c r="BG170" i="7"/>
  <c r="BF170" i="7"/>
  <c r="T170" i="7"/>
  <c r="R170" i="7"/>
  <c r="P170" i="7"/>
  <c r="BI169" i="7"/>
  <c r="BH169" i="7"/>
  <c r="BG169" i="7"/>
  <c r="BF169" i="7"/>
  <c r="T169" i="7"/>
  <c r="R169" i="7"/>
  <c r="P169" i="7"/>
  <c r="BI167" i="7"/>
  <c r="BH167" i="7"/>
  <c r="BG167" i="7"/>
  <c r="BF167" i="7"/>
  <c r="T167" i="7"/>
  <c r="R167" i="7"/>
  <c r="P167" i="7"/>
  <c r="BI166" i="7"/>
  <c r="BH166" i="7"/>
  <c r="BG166" i="7"/>
  <c r="BF166" i="7"/>
  <c r="T166" i="7"/>
  <c r="R166" i="7"/>
  <c r="P166" i="7"/>
  <c r="BI163" i="7"/>
  <c r="BH163" i="7"/>
  <c r="BG163" i="7"/>
  <c r="BF163" i="7"/>
  <c r="T163" i="7"/>
  <c r="T162" i="7"/>
  <c r="R163" i="7"/>
  <c r="R162" i="7" s="1"/>
  <c r="P163" i="7"/>
  <c r="P162" i="7"/>
  <c r="BI161" i="7"/>
  <c r="BH161" i="7"/>
  <c r="BG161" i="7"/>
  <c r="BF161" i="7"/>
  <c r="T161" i="7"/>
  <c r="R161" i="7"/>
  <c r="P161" i="7"/>
  <c r="BI158" i="7"/>
  <c r="BH158" i="7"/>
  <c r="BG158" i="7"/>
  <c r="BF158" i="7"/>
  <c r="T158" i="7"/>
  <c r="R158" i="7"/>
  <c r="P158" i="7"/>
  <c r="BI155" i="7"/>
  <c r="BH155" i="7"/>
  <c r="BG155" i="7"/>
  <c r="BF155" i="7"/>
  <c r="T155" i="7"/>
  <c r="R155" i="7"/>
  <c r="P155"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6" i="7"/>
  <c r="BH146" i="7"/>
  <c r="BG146" i="7"/>
  <c r="BF146" i="7"/>
  <c r="T146" i="7"/>
  <c r="T145" i="7" s="1"/>
  <c r="R146" i="7"/>
  <c r="R145" i="7" s="1"/>
  <c r="P146" i="7"/>
  <c r="P145" i="7"/>
  <c r="BI142" i="7"/>
  <c r="BH142" i="7"/>
  <c r="BG142" i="7"/>
  <c r="BF142" i="7"/>
  <c r="T142" i="7"/>
  <c r="R142" i="7"/>
  <c r="P142" i="7"/>
  <c r="BI141" i="7"/>
  <c r="BH141" i="7"/>
  <c r="BG141" i="7"/>
  <c r="BF141" i="7"/>
  <c r="T141" i="7"/>
  <c r="R141" i="7"/>
  <c r="P141" i="7"/>
  <c r="BI138" i="7"/>
  <c r="BH138" i="7"/>
  <c r="BG138" i="7"/>
  <c r="BF138" i="7"/>
  <c r="T138" i="7"/>
  <c r="R138" i="7"/>
  <c r="P138" i="7"/>
  <c r="BI137" i="7"/>
  <c r="BH137" i="7"/>
  <c r="BG137" i="7"/>
  <c r="BF137" i="7"/>
  <c r="T137" i="7"/>
  <c r="R137" i="7"/>
  <c r="P137" i="7"/>
  <c r="BI134" i="7"/>
  <c r="BH134" i="7"/>
  <c r="BG134" i="7"/>
  <c r="BF134" i="7"/>
  <c r="T134" i="7"/>
  <c r="R134" i="7"/>
  <c r="P134" i="7"/>
  <c r="BI131" i="7"/>
  <c r="BH131" i="7"/>
  <c r="BG131" i="7"/>
  <c r="BF131" i="7"/>
  <c r="T131" i="7"/>
  <c r="R131" i="7"/>
  <c r="P131" i="7"/>
  <c r="BI128" i="7"/>
  <c r="BH128" i="7"/>
  <c r="BG128" i="7"/>
  <c r="BF128" i="7"/>
  <c r="T128" i="7"/>
  <c r="R128" i="7"/>
  <c r="P128" i="7"/>
  <c r="J122" i="7"/>
  <c r="J121" i="7"/>
  <c r="F121" i="7"/>
  <c r="F119" i="7"/>
  <c r="E117" i="7"/>
  <c r="J92" i="7"/>
  <c r="J91" i="7"/>
  <c r="F91" i="7"/>
  <c r="F89" i="7"/>
  <c r="E87" i="7"/>
  <c r="J18" i="7"/>
  <c r="E18" i="7"/>
  <c r="F92" i="7" s="1"/>
  <c r="J17" i="7"/>
  <c r="J12" i="7"/>
  <c r="J119" i="7" s="1"/>
  <c r="E7" i="7"/>
  <c r="E85" i="7" s="1"/>
  <c r="J37" i="6"/>
  <c r="J36" i="6"/>
  <c r="AY99" i="1" s="1"/>
  <c r="J35" i="6"/>
  <c r="AX99" i="1"/>
  <c r="BI292" i="6"/>
  <c r="BH292" i="6"/>
  <c r="BG292" i="6"/>
  <c r="BF292" i="6"/>
  <c r="T292" i="6"/>
  <c r="R292" i="6"/>
  <c r="P292" i="6"/>
  <c r="BI291" i="6"/>
  <c r="BH291" i="6"/>
  <c r="BG291" i="6"/>
  <c r="BF291" i="6"/>
  <c r="T291" i="6"/>
  <c r="R291" i="6"/>
  <c r="P291" i="6"/>
  <c r="BI289" i="6"/>
  <c r="BH289" i="6"/>
  <c r="BG289" i="6"/>
  <c r="BF289" i="6"/>
  <c r="T289" i="6"/>
  <c r="R289" i="6"/>
  <c r="P289" i="6"/>
  <c r="BI288" i="6"/>
  <c r="BH288" i="6"/>
  <c r="BG288" i="6"/>
  <c r="BF288" i="6"/>
  <c r="T288" i="6"/>
  <c r="R288" i="6"/>
  <c r="P288" i="6"/>
  <c r="BI285" i="6"/>
  <c r="BH285" i="6"/>
  <c r="BG285" i="6"/>
  <c r="BF285" i="6"/>
  <c r="T285" i="6"/>
  <c r="R285" i="6"/>
  <c r="P285" i="6"/>
  <c r="BI280" i="6"/>
  <c r="BH280" i="6"/>
  <c r="BG280" i="6"/>
  <c r="BF280" i="6"/>
  <c r="T280" i="6"/>
  <c r="R280" i="6"/>
  <c r="P280" i="6"/>
  <c r="BI276" i="6"/>
  <c r="BH276" i="6"/>
  <c r="BG276" i="6"/>
  <c r="BF276" i="6"/>
  <c r="T276" i="6"/>
  <c r="R276" i="6"/>
  <c r="P276" i="6"/>
  <c r="BI273" i="6"/>
  <c r="BH273" i="6"/>
  <c r="BG273" i="6"/>
  <c r="BF273" i="6"/>
  <c r="T273" i="6"/>
  <c r="R273" i="6"/>
  <c r="P273" i="6"/>
  <c r="BI270" i="6"/>
  <c r="BH270" i="6"/>
  <c r="BG270" i="6"/>
  <c r="BF270" i="6"/>
  <c r="T270" i="6"/>
  <c r="T269" i="6" s="1"/>
  <c r="R270" i="6"/>
  <c r="R269" i="6"/>
  <c r="P270" i="6"/>
  <c r="P269" i="6" s="1"/>
  <c r="BI266" i="6"/>
  <c r="BH266" i="6"/>
  <c r="BG266" i="6"/>
  <c r="BF266" i="6"/>
  <c r="T266" i="6"/>
  <c r="R266" i="6"/>
  <c r="P266" i="6"/>
  <c r="BI263" i="6"/>
  <c r="BH263" i="6"/>
  <c r="BG263" i="6"/>
  <c r="BF263" i="6"/>
  <c r="T263" i="6"/>
  <c r="R263" i="6"/>
  <c r="P263" i="6"/>
  <c r="BI260" i="6"/>
  <c r="BH260" i="6"/>
  <c r="BG260" i="6"/>
  <c r="BF260" i="6"/>
  <c r="T260" i="6"/>
  <c r="R260" i="6"/>
  <c r="P260" i="6"/>
  <c r="BI257" i="6"/>
  <c r="BH257" i="6"/>
  <c r="BG257" i="6"/>
  <c r="BF257" i="6"/>
  <c r="T257" i="6"/>
  <c r="R257" i="6"/>
  <c r="P257" i="6"/>
  <c r="BI254" i="6"/>
  <c r="BH254" i="6"/>
  <c r="BG254" i="6"/>
  <c r="BF254" i="6"/>
  <c r="T254" i="6"/>
  <c r="R254" i="6"/>
  <c r="P254" i="6"/>
  <c r="BI250" i="6"/>
  <c r="BH250" i="6"/>
  <c r="BG250" i="6"/>
  <c r="BF250" i="6"/>
  <c r="T250" i="6"/>
  <c r="R250" i="6"/>
  <c r="P250" i="6"/>
  <c r="BI249" i="6"/>
  <c r="BH249" i="6"/>
  <c r="BG249" i="6"/>
  <c r="BF249" i="6"/>
  <c r="T249" i="6"/>
  <c r="R249" i="6"/>
  <c r="P249" i="6"/>
  <c r="BI246" i="6"/>
  <c r="BH246" i="6"/>
  <c r="BG246" i="6"/>
  <c r="BF246" i="6"/>
  <c r="T246" i="6"/>
  <c r="R246" i="6"/>
  <c r="P246" i="6"/>
  <c r="BI243" i="6"/>
  <c r="BH243" i="6"/>
  <c r="BG243" i="6"/>
  <c r="BF243" i="6"/>
  <c r="T243" i="6"/>
  <c r="R243" i="6"/>
  <c r="P243" i="6"/>
  <c r="BI240" i="6"/>
  <c r="BH240" i="6"/>
  <c r="BG240" i="6"/>
  <c r="BF240" i="6"/>
  <c r="T240" i="6"/>
  <c r="R240" i="6"/>
  <c r="P240" i="6"/>
  <c r="BI237" i="6"/>
  <c r="BH237" i="6"/>
  <c r="BG237" i="6"/>
  <c r="BF237" i="6"/>
  <c r="T237" i="6"/>
  <c r="R237" i="6"/>
  <c r="P237" i="6"/>
  <c r="BI235" i="6"/>
  <c r="BH235" i="6"/>
  <c r="BG235" i="6"/>
  <c r="BF235" i="6"/>
  <c r="T235" i="6"/>
  <c r="R235" i="6"/>
  <c r="P235" i="6"/>
  <c r="BI232" i="6"/>
  <c r="BH232" i="6"/>
  <c r="BG232" i="6"/>
  <c r="BF232" i="6"/>
  <c r="T232" i="6"/>
  <c r="R232" i="6"/>
  <c r="P232" i="6"/>
  <c r="BI229" i="6"/>
  <c r="BH229" i="6"/>
  <c r="BG229" i="6"/>
  <c r="BF229" i="6"/>
  <c r="T229" i="6"/>
  <c r="R229" i="6"/>
  <c r="P229" i="6"/>
  <c r="BI224" i="6"/>
  <c r="BH224" i="6"/>
  <c r="BG224" i="6"/>
  <c r="BF224" i="6"/>
  <c r="T224" i="6"/>
  <c r="R224" i="6"/>
  <c r="P224" i="6"/>
  <c r="BI221" i="6"/>
  <c r="BH221" i="6"/>
  <c r="BG221" i="6"/>
  <c r="BF221" i="6"/>
  <c r="T221" i="6"/>
  <c r="R221" i="6"/>
  <c r="P221" i="6"/>
  <c r="BI217" i="6"/>
  <c r="BH217" i="6"/>
  <c r="BG217" i="6"/>
  <c r="BF217" i="6"/>
  <c r="T217" i="6"/>
  <c r="R217" i="6"/>
  <c r="P217" i="6"/>
  <c r="BI213" i="6"/>
  <c r="BH213" i="6"/>
  <c r="BG213" i="6"/>
  <c r="BF213" i="6"/>
  <c r="T213" i="6"/>
  <c r="R213" i="6"/>
  <c r="P213" i="6"/>
  <c r="BI209" i="6"/>
  <c r="BH209" i="6"/>
  <c r="BG209" i="6"/>
  <c r="BF209" i="6"/>
  <c r="T209" i="6"/>
  <c r="R209" i="6"/>
  <c r="P209" i="6"/>
  <c r="BI206" i="6"/>
  <c r="BH206" i="6"/>
  <c r="BG206" i="6"/>
  <c r="BF206" i="6"/>
  <c r="T206" i="6"/>
  <c r="R206" i="6"/>
  <c r="P206" i="6"/>
  <c r="BI203" i="6"/>
  <c r="BH203" i="6"/>
  <c r="BG203" i="6"/>
  <c r="BF203" i="6"/>
  <c r="T203" i="6"/>
  <c r="R203" i="6"/>
  <c r="P203" i="6"/>
  <c r="BI202" i="6"/>
  <c r="BH202" i="6"/>
  <c r="BG202" i="6"/>
  <c r="BF202" i="6"/>
  <c r="T202" i="6"/>
  <c r="R202" i="6"/>
  <c r="P202" i="6"/>
  <c r="BI199" i="6"/>
  <c r="BH199" i="6"/>
  <c r="BG199" i="6"/>
  <c r="BF199" i="6"/>
  <c r="T199" i="6"/>
  <c r="R199" i="6"/>
  <c r="P199" i="6"/>
  <c r="BI194" i="6"/>
  <c r="BH194" i="6"/>
  <c r="BG194" i="6"/>
  <c r="BF194" i="6"/>
  <c r="T194" i="6"/>
  <c r="R194" i="6"/>
  <c r="P194" i="6"/>
  <c r="BI189" i="6"/>
  <c r="BH189" i="6"/>
  <c r="BG189" i="6"/>
  <c r="BF189" i="6"/>
  <c r="T189" i="6"/>
  <c r="R189" i="6"/>
  <c r="P189" i="6"/>
  <c r="BI186" i="6"/>
  <c r="BH186" i="6"/>
  <c r="BG186" i="6"/>
  <c r="BF186" i="6"/>
  <c r="T186" i="6"/>
  <c r="R186" i="6"/>
  <c r="P186" i="6"/>
  <c r="BI182" i="6"/>
  <c r="BH182" i="6"/>
  <c r="BG182" i="6"/>
  <c r="BF182" i="6"/>
  <c r="T182" i="6"/>
  <c r="R182" i="6"/>
  <c r="P182" i="6"/>
  <c r="BI179" i="6"/>
  <c r="BH179" i="6"/>
  <c r="BG179" i="6"/>
  <c r="BF179" i="6"/>
  <c r="T179" i="6"/>
  <c r="R179" i="6"/>
  <c r="P179" i="6"/>
  <c r="BI176" i="6"/>
  <c r="BH176" i="6"/>
  <c r="BG176" i="6"/>
  <c r="BF176" i="6"/>
  <c r="T176" i="6"/>
  <c r="R176" i="6"/>
  <c r="P176" i="6"/>
  <c r="BI173" i="6"/>
  <c r="BH173" i="6"/>
  <c r="BG173" i="6"/>
  <c r="BF173" i="6"/>
  <c r="T173" i="6"/>
  <c r="R173" i="6"/>
  <c r="P173" i="6"/>
  <c r="BI170" i="6"/>
  <c r="BH170" i="6"/>
  <c r="BG170" i="6"/>
  <c r="BF170" i="6"/>
  <c r="T170" i="6"/>
  <c r="R170" i="6"/>
  <c r="P170" i="6"/>
  <c r="BI166" i="6"/>
  <c r="BH166" i="6"/>
  <c r="BG166" i="6"/>
  <c r="BF166" i="6"/>
  <c r="T166" i="6"/>
  <c r="R166" i="6"/>
  <c r="P166" i="6"/>
  <c r="BI162" i="6"/>
  <c r="BH162" i="6"/>
  <c r="BG162" i="6"/>
  <c r="BF162" i="6"/>
  <c r="T162" i="6"/>
  <c r="R162" i="6"/>
  <c r="P162" i="6"/>
  <c r="BI158" i="6"/>
  <c r="BH158" i="6"/>
  <c r="BG158" i="6"/>
  <c r="BF158" i="6"/>
  <c r="T158" i="6"/>
  <c r="R158" i="6"/>
  <c r="P158" i="6"/>
  <c r="BI155" i="6"/>
  <c r="BH155" i="6"/>
  <c r="BG155" i="6"/>
  <c r="BF155" i="6"/>
  <c r="T155" i="6"/>
  <c r="R155" i="6"/>
  <c r="P155" i="6"/>
  <c r="BI154" i="6"/>
  <c r="BH154" i="6"/>
  <c r="BG154" i="6"/>
  <c r="BF154" i="6"/>
  <c r="T154" i="6"/>
  <c r="R154" i="6"/>
  <c r="P154" i="6"/>
  <c r="BI151" i="6"/>
  <c r="BH151" i="6"/>
  <c r="BG151" i="6"/>
  <c r="BF151" i="6"/>
  <c r="T151" i="6"/>
  <c r="R151" i="6"/>
  <c r="P151" i="6"/>
  <c r="BI150" i="6"/>
  <c r="BH150" i="6"/>
  <c r="BG150" i="6"/>
  <c r="BF150" i="6"/>
  <c r="T150" i="6"/>
  <c r="R150" i="6"/>
  <c r="P150" i="6"/>
  <c r="BI147" i="6"/>
  <c r="BH147" i="6"/>
  <c r="BG147" i="6"/>
  <c r="BF147" i="6"/>
  <c r="T147" i="6"/>
  <c r="R147" i="6"/>
  <c r="P147" i="6"/>
  <c r="BI144" i="6"/>
  <c r="BH144" i="6"/>
  <c r="BG144" i="6"/>
  <c r="BF144" i="6"/>
  <c r="T144" i="6"/>
  <c r="R144" i="6"/>
  <c r="P144" i="6"/>
  <c r="BI140" i="6"/>
  <c r="BH140" i="6"/>
  <c r="BG140" i="6"/>
  <c r="BF140" i="6"/>
  <c r="T140" i="6"/>
  <c r="R140" i="6"/>
  <c r="P140" i="6"/>
  <c r="BI137" i="6"/>
  <c r="BH137" i="6"/>
  <c r="BG137" i="6"/>
  <c r="BF137" i="6"/>
  <c r="T137" i="6"/>
  <c r="R137" i="6"/>
  <c r="P137" i="6"/>
  <c r="BI134" i="6"/>
  <c r="BH134" i="6"/>
  <c r="BG134" i="6"/>
  <c r="BF134" i="6"/>
  <c r="T134" i="6"/>
  <c r="R134" i="6"/>
  <c r="P134" i="6"/>
  <c r="J128" i="6"/>
  <c r="J127" i="6"/>
  <c r="F127" i="6"/>
  <c r="F125" i="6"/>
  <c r="E123" i="6"/>
  <c r="J92" i="6"/>
  <c r="J91" i="6"/>
  <c r="F91" i="6"/>
  <c r="F89" i="6"/>
  <c r="E87" i="6"/>
  <c r="J18" i="6"/>
  <c r="E18" i="6"/>
  <c r="F92" i="6" s="1"/>
  <c r="J17" i="6"/>
  <c r="J12" i="6"/>
  <c r="J89" i="6" s="1"/>
  <c r="E7" i="6"/>
  <c r="E121" i="6"/>
  <c r="J37" i="5"/>
  <c r="J36" i="5"/>
  <c r="AY98" i="1" s="1"/>
  <c r="J35" i="5"/>
  <c r="AX98" i="1" s="1"/>
  <c r="BI207" i="5"/>
  <c r="BH207" i="5"/>
  <c r="BG207" i="5"/>
  <c r="BF207" i="5"/>
  <c r="T207" i="5"/>
  <c r="R207" i="5"/>
  <c r="P207" i="5"/>
  <c r="BI206" i="5"/>
  <c r="BH206" i="5"/>
  <c r="BG206" i="5"/>
  <c r="BF206" i="5"/>
  <c r="T206" i="5"/>
  <c r="R206" i="5"/>
  <c r="P206" i="5"/>
  <c r="BI204" i="5"/>
  <c r="BH204" i="5"/>
  <c r="BG204" i="5"/>
  <c r="BF204" i="5"/>
  <c r="T204" i="5"/>
  <c r="R204" i="5"/>
  <c r="P204" i="5"/>
  <c r="BI203" i="5"/>
  <c r="BH203" i="5"/>
  <c r="BG203" i="5"/>
  <c r="BF203" i="5"/>
  <c r="T203" i="5"/>
  <c r="R203" i="5"/>
  <c r="P203" i="5"/>
  <c r="BI200" i="5"/>
  <c r="BH200" i="5"/>
  <c r="BG200" i="5"/>
  <c r="BF200" i="5"/>
  <c r="T200" i="5"/>
  <c r="T199" i="5"/>
  <c r="R200" i="5"/>
  <c r="R199" i="5" s="1"/>
  <c r="P200" i="5"/>
  <c r="P199" i="5" s="1"/>
  <c r="BI198" i="5"/>
  <c r="BH198" i="5"/>
  <c r="BG198" i="5"/>
  <c r="BF198" i="5"/>
  <c r="T198" i="5"/>
  <c r="R198" i="5"/>
  <c r="P198" i="5"/>
  <c r="BI197" i="5"/>
  <c r="BH197" i="5"/>
  <c r="BG197" i="5"/>
  <c r="BF197" i="5"/>
  <c r="T197" i="5"/>
  <c r="R197" i="5"/>
  <c r="P197" i="5"/>
  <c r="BI193" i="5"/>
  <c r="BH193" i="5"/>
  <c r="BG193" i="5"/>
  <c r="BF193" i="5"/>
  <c r="T193" i="5"/>
  <c r="R193" i="5"/>
  <c r="P193" i="5"/>
  <c r="BI192" i="5"/>
  <c r="BH192" i="5"/>
  <c r="BG192" i="5"/>
  <c r="BF192" i="5"/>
  <c r="T192" i="5"/>
  <c r="R192" i="5"/>
  <c r="P192" i="5"/>
  <c r="BI191" i="5"/>
  <c r="BH191" i="5"/>
  <c r="BG191" i="5"/>
  <c r="BF191" i="5"/>
  <c r="T191" i="5"/>
  <c r="R191" i="5"/>
  <c r="P191" i="5"/>
  <c r="BI188" i="5"/>
  <c r="BH188" i="5"/>
  <c r="BG188" i="5"/>
  <c r="BF188" i="5"/>
  <c r="T188" i="5"/>
  <c r="R188" i="5"/>
  <c r="P188" i="5"/>
  <c r="BI184" i="5"/>
  <c r="BH184" i="5"/>
  <c r="BG184" i="5"/>
  <c r="BF184" i="5"/>
  <c r="T184" i="5"/>
  <c r="R184" i="5"/>
  <c r="P184" i="5"/>
  <c r="BI183" i="5"/>
  <c r="BH183" i="5"/>
  <c r="BG183" i="5"/>
  <c r="BF183" i="5"/>
  <c r="T183" i="5"/>
  <c r="R183" i="5"/>
  <c r="P183" i="5"/>
  <c r="BI180" i="5"/>
  <c r="BH180" i="5"/>
  <c r="BG180" i="5"/>
  <c r="BF180" i="5"/>
  <c r="T180" i="5"/>
  <c r="R180" i="5"/>
  <c r="P180" i="5"/>
  <c r="BI177" i="5"/>
  <c r="BH177" i="5"/>
  <c r="BG177" i="5"/>
  <c r="BF177" i="5"/>
  <c r="T177" i="5"/>
  <c r="R177" i="5"/>
  <c r="P177" i="5"/>
  <c r="BI176" i="5"/>
  <c r="BH176" i="5"/>
  <c r="BG176" i="5"/>
  <c r="BF176" i="5"/>
  <c r="T176" i="5"/>
  <c r="R176" i="5"/>
  <c r="P176" i="5"/>
  <c r="BI173" i="5"/>
  <c r="BH173" i="5"/>
  <c r="BG173" i="5"/>
  <c r="BF173" i="5"/>
  <c r="T173" i="5"/>
  <c r="R173" i="5"/>
  <c r="P173" i="5"/>
  <c r="BI170" i="5"/>
  <c r="BH170" i="5"/>
  <c r="BG170" i="5"/>
  <c r="BF170" i="5"/>
  <c r="T170" i="5"/>
  <c r="R170" i="5"/>
  <c r="P170" i="5"/>
  <c r="BI166" i="5"/>
  <c r="BH166" i="5"/>
  <c r="BG166" i="5"/>
  <c r="BF166" i="5"/>
  <c r="T166" i="5"/>
  <c r="R166" i="5"/>
  <c r="P166" i="5"/>
  <c r="BI163" i="5"/>
  <c r="BH163" i="5"/>
  <c r="BG163" i="5"/>
  <c r="BF163" i="5"/>
  <c r="T163" i="5"/>
  <c r="R163" i="5"/>
  <c r="P163" i="5"/>
  <c r="BI161" i="5"/>
  <c r="BH161" i="5"/>
  <c r="BG161" i="5"/>
  <c r="BF161" i="5"/>
  <c r="T161" i="5"/>
  <c r="R161" i="5"/>
  <c r="P161" i="5"/>
  <c r="BI158" i="5"/>
  <c r="BH158" i="5"/>
  <c r="BG158" i="5"/>
  <c r="BF158" i="5"/>
  <c r="T158" i="5"/>
  <c r="R158" i="5"/>
  <c r="P158" i="5"/>
  <c r="BI155" i="5"/>
  <c r="BH155" i="5"/>
  <c r="BG155" i="5"/>
  <c r="BF155" i="5"/>
  <c r="T155" i="5"/>
  <c r="R155" i="5"/>
  <c r="P155" i="5"/>
  <c r="BI154" i="5"/>
  <c r="BH154" i="5"/>
  <c r="BG154" i="5"/>
  <c r="BF154" i="5"/>
  <c r="T154" i="5"/>
  <c r="R154" i="5"/>
  <c r="P154" i="5"/>
  <c r="BI151" i="5"/>
  <c r="BH151" i="5"/>
  <c r="BG151" i="5"/>
  <c r="BF151" i="5"/>
  <c r="T151" i="5"/>
  <c r="R151" i="5"/>
  <c r="P151" i="5"/>
  <c r="BI150" i="5"/>
  <c r="BH150" i="5"/>
  <c r="BG150" i="5"/>
  <c r="BF150" i="5"/>
  <c r="T150" i="5"/>
  <c r="R150" i="5"/>
  <c r="P150" i="5"/>
  <c r="BI147" i="5"/>
  <c r="BH147" i="5"/>
  <c r="BG147" i="5"/>
  <c r="BF147" i="5"/>
  <c r="T147" i="5"/>
  <c r="R147" i="5"/>
  <c r="P147" i="5"/>
  <c r="BI144" i="5"/>
  <c r="BH144" i="5"/>
  <c r="BG144" i="5"/>
  <c r="BF144" i="5"/>
  <c r="T144" i="5"/>
  <c r="R144" i="5"/>
  <c r="P144"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5" i="5"/>
  <c r="BH135" i="5"/>
  <c r="BG135" i="5"/>
  <c r="BF135" i="5"/>
  <c r="T135" i="5"/>
  <c r="R135" i="5"/>
  <c r="P135" i="5"/>
  <c r="BI132" i="5"/>
  <c r="BH132" i="5"/>
  <c r="BG132" i="5"/>
  <c r="BF132" i="5"/>
  <c r="T132" i="5"/>
  <c r="R132" i="5"/>
  <c r="P132" i="5"/>
  <c r="BI129" i="5"/>
  <c r="BH129" i="5"/>
  <c r="BG129" i="5"/>
  <c r="BF129" i="5"/>
  <c r="T129" i="5"/>
  <c r="R129" i="5"/>
  <c r="P129" i="5"/>
  <c r="J123" i="5"/>
  <c r="J122" i="5"/>
  <c r="F122" i="5"/>
  <c r="F120" i="5"/>
  <c r="E118" i="5"/>
  <c r="J92" i="5"/>
  <c r="J91" i="5"/>
  <c r="F91" i="5"/>
  <c r="F89" i="5"/>
  <c r="E87" i="5"/>
  <c r="J18" i="5"/>
  <c r="E18" i="5"/>
  <c r="F123" i="5" s="1"/>
  <c r="J17" i="5"/>
  <c r="J12" i="5"/>
  <c r="J89" i="5" s="1"/>
  <c r="E7" i="5"/>
  <c r="E116" i="5"/>
  <c r="J37" i="4"/>
  <c r="J36" i="4"/>
  <c r="AY97" i="1" s="1"/>
  <c r="J35" i="4"/>
  <c r="AX97" i="1"/>
  <c r="BI172" i="4"/>
  <c r="BH172" i="4"/>
  <c r="BG172" i="4"/>
  <c r="BF172" i="4"/>
  <c r="T172" i="4"/>
  <c r="R172" i="4"/>
  <c r="P172" i="4"/>
  <c r="BI171" i="4"/>
  <c r="BH171" i="4"/>
  <c r="BG171" i="4"/>
  <c r="BF171" i="4"/>
  <c r="T171" i="4"/>
  <c r="R171" i="4"/>
  <c r="P171" i="4"/>
  <c r="BI169" i="4"/>
  <c r="BH169" i="4"/>
  <c r="BG169" i="4"/>
  <c r="BF169" i="4"/>
  <c r="T169" i="4"/>
  <c r="R169" i="4"/>
  <c r="P169" i="4"/>
  <c r="BI168" i="4"/>
  <c r="BH168" i="4"/>
  <c r="BG168" i="4"/>
  <c r="BF168" i="4"/>
  <c r="T168" i="4"/>
  <c r="R168" i="4"/>
  <c r="P168" i="4"/>
  <c r="BI165" i="4"/>
  <c r="BH165" i="4"/>
  <c r="BG165" i="4"/>
  <c r="BF165" i="4"/>
  <c r="T165" i="4"/>
  <c r="R165" i="4"/>
  <c r="P165" i="4"/>
  <c r="BI162" i="4"/>
  <c r="BH162" i="4"/>
  <c r="BG162" i="4"/>
  <c r="BF162" i="4"/>
  <c r="T162" i="4"/>
  <c r="R162" i="4"/>
  <c r="P162" i="4"/>
  <c r="BI159" i="4"/>
  <c r="BH159" i="4"/>
  <c r="BG159" i="4"/>
  <c r="BF159" i="4"/>
  <c r="T159" i="4"/>
  <c r="T158" i="4"/>
  <c r="R159" i="4"/>
  <c r="R158" i="4" s="1"/>
  <c r="P159" i="4"/>
  <c r="P158" i="4" s="1"/>
  <c r="BI157" i="4"/>
  <c r="BH157" i="4"/>
  <c r="BG157" i="4"/>
  <c r="BF157" i="4"/>
  <c r="T157" i="4"/>
  <c r="R157" i="4"/>
  <c r="P157" i="4"/>
  <c r="BI156" i="4"/>
  <c r="BH156" i="4"/>
  <c r="BG156" i="4"/>
  <c r="BF156" i="4"/>
  <c r="T156" i="4"/>
  <c r="R156" i="4"/>
  <c r="P156" i="4"/>
  <c r="BI153" i="4"/>
  <c r="BH153" i="4"/>
  <c r="BG153" i="4"/>
  <c r="BF153" i="4"/>
  <c r="T153" i="4"/>
  <c r="R153" i="4"/>
  <c r="P153" i="4"/>
  <c r="BI150" i="4"/>
  <c r="BH150" i="4"/>
  <c r="BG150" i="4"/>
  <c r="BF150" i="4"/>
  <c r="T150" i="4"/>
  <c r="R150" i="4"/>
  <c r="P150" i="4"/>
  <c r="BI149" i="4"/>
  <c r="BH149" i="4"/>
  <c r="BG149" i="4"/>
  <c r="BF149" i="4"/>
  <c r="T149" i="4"/>
  <c r="R149" i="4"/>
  <c r="P149" i="4"/>
  <c r="BI147" i="4"/>
  <c r="BH147" i="4"/>
  <c r="BG147" i="4"/>
  <c r="BF147" i="4"/>
  <c r="T147" i="4"/>
  <c r="T146" i="4" s="1"/>
  <c r="R147" i="4"/>
  <c r="R146" i="4" s="1"/>
  <c r="P147" i="4"/>
  <c r="P146" i="4" s="1"/>
  <c r="BI143" i="4"/>
  <c r="BH143" i="4"/>
  <c r="BG143" i="4"/>
  <c r="BF143" i="4"/>
  <c r="T143" i="4"/>
  <c r="R143" i="4"/>
  <c r="P143" i="4"/>
  <c r="BI142" i="4"/>
  <c r="BH142" i="4"/>
  <c r="BG142" i="4"/>
  <c r="BF142" i="4"/>
  <c r="T142" i="4"/>
  <c r="R142" i="4"/>
  <c r="P142" i="4"/>
  <c r="BI139" i="4"/>
  <c r="BH139" i="4"/>
  <c r="BG139" i="4"/>
  <c r="BF139" i="4"/>
  <c r="T139" i="4"/>
  <c r="R139" i="4"/>
  <c r="P139" i="4"/>
  <c r="BI138" i="4"/>
  <c r="BH138" i="4"/>
  <c r="BG138" i="4"/>
  <c r="BF138" i="4"/>
  <c r="T138" i="4"/>
  <c r="R138" i="4"/>
  <c r="P138" i="4"/>
  <c r="BI135" i="4"/>
  <c r="BH135" i="4"/>
  <c r="BG135" i="4"/>
  <c r="BF135" i="4"/>
  <c r="T135" i="4"/>
  <c r="R135" i="4"/>
  <c r="P135" i="4"/>
  <c r="BI132" i="4"/>
  <c r="BH132" i="4"/>
  <c r="BG132" i="4"/>
  <c r="BF132" i="4"/>
  <c r="T132" i="4"/>
  <c r="R132" i="4"/>
  <c r="P132" i="4"/>
  <c r="BI129" i="4"/>
  <c r="BH129" i="4"/>
  <c r="BG129" i="4"/>
  <c r="BF129" i="4"/>
  <c r="T129" i="4"/>
  <c r="R129" i="4"/>
  <c r="P129" i="4"/>
  <c r="J123" i="4"/>
  <c r="J122" i="4"/>
  <c r="F122" i="4"/>
  <c r="F120" i="4"/>
  <c r="E118" i="4"/>
  <c r="J92" i="4"/>
  <c r="J91" i="4"/>
  <c r="F91" i="4"/>
  <c r="F89" i="4"/>
  <c r="E87" i="4"/>
  <c r="J18" i="4"/>
  <c r="E18" i="4"/>
  <c r="F123" i="4" s="1"/>
  <c r="J17" i="4"/>
  <c r="J12" i="4"/>
  <c r="J120" i="4" s="1"/>
  <c r="E7" i="4"/>
  <c r="E85" i="4" s="1"/>
  <c r="J37" i="3"/>
  <c r="J36" i="3"/>
  <c r="AY96" i="1" s="1"/>
  <c r="J35" i="3"/>
  <c r="AX96" i="1" s="1"/>
  <c r="BI229" i="3"/>
  <c r="BH229" i="3"/>
  <c r="BG229" i="3"/>
  <c r="BF229" i="3"/>
  <c r="T229" i="3"/>
  <c r="R229" i="3"/>
  <c r="P229" i="3"/>
  <c r="BI228" i="3"/>
  <c r="BH228" i="3"/>
  <c r="BG228" i="3"/>
  <c r="BF228" i="3"/>
  <c r="T228" i="3"/>
  <c r="R228" i="3"/>
  <c r="P228" i="3"/>
  <c r="BI226" i="3"/>
  <c r="BH226" i="3"/>
  <c r="BG226" i="3"/>
  <c r="BF226" i="3"/>
  <c r="T226" i="3"/>
  <c r="R226" i="3"/>
  <c r="P226" i="3"/>
  <c r="BI225" i="3"/>
  <c r="BH225" i="3"/>
  <c r="BG225" i="3"/>
  <c r="BF225" i="3"/>
  <c r="T225" i="3"/>
  <c r="R225" i="3"/>
  <c r="P225" i="3"/>
  <c r="BI222" i="3"/>
  <c r="BH222" i="3"/>
  <c r="BG222" i="3"/>
  <c r="BF222" i="3"/>
  <c r="T222" i="3"/>
  <c r="R222" i="3"/>
  <c r="P222" i="3"/>
  <c r="BI221" i="3"/>
  <c r="BH221" i="3"/>
  <c r="BG221" i="3"/>
  <c r="BF221" i="3"/>
  <c r="T221" i="3"/>
  <c r="R221" i="3"/>
  <c r="P221" i="3"/>
  <c r="BI220" i="3"/>
  <c r="BH220" i="3"/>
  <c r="BG220" i="3"/>
  <c r="BF220" i="3"/>
  <c r="T220" i="3"/>
  <c r="R220" i="3"/>
  <c r="P220" i="3"/>
  <c r="BI219" i="3"/>
  <c r="BH219" i="3"/>
  <c r="BG219" i="3"/>
  <c r="BF219" i="3"/>
  <c r="T219" i="3"/>
  <c r="R219" i="3"/>
  <c r="P219" i="3"/>
  <c r="BI216" i="3"/>
  <c r="BH216" i="3"/>
  <c r="BG216" i="3"/>
  <c r="BF216" i="3"/>
  <c r="T216" i="3"/>
  <c r="R216" i="3"/>
  <c r="P216" i="3"/>
  <c r="BI214" i="3"/>
  <c r="BH214" i="3"/>
  <c r="BG214" i="3"/>
  <c r="BF214" i="3"/>
  <c r="T214" i="3"/>
  <c r="R214" i="3"/>
  <c r="P214" i="3"/>
  <c r="BI211" i="3"/>
  <c r="BH211" i="3"/>
  <c r="BG211" i="3"/>
  <c r="BF211" i="3"/>
  <c r="T211" i="3"/>
  <c r="R211" i="3"/>
  <c r="P211" i="3"/>
  <c r="BI208" i="3"/>
  <c r="BH208" i="3"/>
  <c r="BG208" i="3"/>
  <c r="BF208" i="3"/>
  <c r="T208" i="3"/>
  <c r="R208" i="3"/>
  <c r="P208" i="3"/>
  <c r="BI205" i="3"/>
  <c r="BH205" i="3"/>
  <c r="BG205" i="3"/>
  <c r="BF205" i="3"/>
  <c r="T205" i="3"/>
  <c r="T204" i="3"/>
  <c r="R205" i="3"/>
  <c r="R204" i="3" s="1"/>
  <c r="P205" i="3"/>
  <c r="P204" i="3" s="1"/>
  <c r="BI201" i="3"/>
  <c r="BH201" i="3"/>
  <c r="BG201" i="3"/>
  <c r="BF201" i="3"/>
  <c r="T201" i="3"/>
  <c r="R201" i="3"/>
  <c r="P201" i="3"/>
  <c r="BI200" i="3"/>
  <c r="BH200" i="3"/>
  <c r="BG200" i="3"/>
  <c r="BF200" i="3"/>
  <c r="T200" i="3"/>
  <c r="R200" i="3"/>
  <c r="P200" i="3"/>
  <c r="BI197" i="3"/>
  <c r="BH197" i="3"/>
  <c r="BG197" i="3"/>
  <c r="BF197" i="3"/>
  <c r="T197" i="3"/>
  <c r="R197" i="3"/>
  <c r="P197" i="3"/>
  <c r="BI193" i="3"/>
  <c r="BH193" i="3"/>
  <c r="BG193" i="3"/>
  <c r="BF193" i="3"/>
  <c r="T193" i="3"/>
  <c r="R193" i="3"/>
  <c r="P193" i="3"/>
  <c r="BI190" i="3"/>
  <c r="BH190" i="3"/>
  <c r="BG190" i="3"/>
  <c r="BF190" i="3"/>
  <c r="T190" i="3"/>
  <c r="R190" i="3"/>
  <c r="P190" i="3"/>
  <c r="BI187" i="3"/>
  <c r="BH187" i="3"/>
  <c r="BG187" i="3"/>
  <c r="BF187" i="3"/>
  <c r="T187" i="3"/>
  <c r="R187" i="3"/>
  <c r="P187" i="3"/>
  <c r="BI184" i="3"/>
  <c r="BH184" i="3"/>
  <c r="BG184" i="3"/>
  <c r="BF184" i="3"/>
  <c r="T184" i="3"/>
  <c r="R184" i="3"/>
  <c r="P184" i="3"/>
  <c r="BI181" i="3"/>
  <c r="BH181" i="3"/>
  <c r="BG181" i="3"/>
  <c r="BF181" i="3"/>
  <c r="T181" i="3"/>
  <c r="R181" i="3"/>
  <c r="P181" i="3"/>
  <c r="BI178" i="3"/>
  <c r="BH178" i="3"/>
  <c r="BG178" i="3"/>
  <c r="BF178" i="3"/>
  <c r="T178" i="3"/>
  <c r="R178" i="3"/>
  <c r="P178" i="3"/>
  <c r="BI176" i="3"/>
  <c r="BH176" i="3"/>
  <c r="BG176" i="3"/>
  <c r="BF176" i="3"/>
  <c r="T176" i="3"/>
  <c r="R176" i="3"/>
  <c r="P176" i="3"/>
  <c r="BI173" i="3"/>
  <c r="BH173" i="3"/>
  <c r="BG173" i="3"/>
  <c r="BF173" i="3"/>
  <c r="T173" i="3"/>
  <c r="R173" i="3"/>
  <c r="P173" i="3"/>
  <c r="BI170" i="3"/>
  <c r="BH170" i="3"/>
  <c r="BG170" i="3"/>
  <c r="BF170" i="3"/>
  <c r="T170" i="3"/>
  <c r="R170" i="3"/>
  <c r="P170" i="3"/>
  <c r="BI167" i="3"/>
  <c r="BH167" i="3"/>
  <c r="BG167" i="3"/>
  <c r="BF167" i="3"/>
  <c r="T167" i="3"/>
  <c r="R167" i="3"/>
  <c r="P167" i="3"/>
  <c r="BI163" i="3"/>
  <c r="BH163" i="3"/>
  <c r="BG163" i="3"/>
  <c r="BF163" i="3"/>
  <c r="T163" i="3"/>
  <c r="R163" i="3"/>
  <c r="P163" i="3"/>
  <c r="BI162" i="3"/>
  <c r="BH162" i="3"/>
  <c r="BG162" i="3"/>
  <c r="BF162" i="3"/>
  <c r="T162" i="3"/>
  <c r="R162" i="3"/>
  <c r="P162" i="3"/>
  <c r="BI159" i="3"/>
  <c r="BH159" i="3"/>
  <c r="BG159" i="3"/>
  <c r="BF159" i="3"/>
  <c r="T159" i="3"/>
  <c r="R159" i="3"/>
  <c r="P159" i="3"/>
  <c r="BI156" i="3"/>
  <c r="BH156" i="3"/>
  <c r="BG156" i="3"/>
  <c r="BF156" i="3"/>
  <c r="T156" i="3"/>
  <c r="R156" i="3"/>
  <c r="P156" i="3"/>
  <c r="BI153" i="3"/>
  <c r="BH153" i="3"/>
  <c r="BG153" i="3"/>
  <c r="BF153" i="3"/>
  <c r="T153" i="3"/>
  <c r="R153" i="3"/>
  <c r="P153" i="3"/>
  <c r="BI149" i="3"/>
  <c r="BH149" i="3"/>
  <c r="BG149" i="3"/>
  <c r="BF149" i="3"/>
  <c r="T149" i="3"/>
  <c r="R149" i="3"/>
  <c r="P149" i="3"/>
  <c r="BI148" i="3"/>
  <c r="BH148" i="3"/>
  <c r="BG148" i="3"/>
  <c r="BF148" i="3"/>
  <c r="T148" i="3"/>
  <c r="R148" i="3"/>
  <c r="P148" i="3"/>
  <c r="BI145" i="3"/>
  <c r="BH145" i="3"/>
  <c r="BG145" i="3"/>
  <c r="BF145" i="3"/>
  <c r="T145" i="3"/>
  <c r="R145" i="3"/>
  <c r="P145" i="3"/>
  <c r="BI144" i="3"/>
  <c r="BH144" i="3"/>
  <c r="BG144" i="3"/>
  <c r="BF144" i="3"/>
  <c r="T144" i="3"/>
  <c r="R144" i="3"/>
  <c r="P144" i="3"/>
  <c r="BI141" i="3"/>
  <c r="BH141" i="3"/>
  <c r="BG141" i="3"/>
  <c r="BF141" i="3"/>
  <c r="T141" i="3"/>
  <c r="R141" i="3"/>
  <c r="P141" i="3"/>
  <c r="BI138" i="3"/>
  <c r="BH138" i="3"/>
  <c r="BG138" i="3"/>
  <c r="BF138" i="3"/>
  <c r="T138" i="3"/>
  <c r="R138" i="3"/>
  <c r="P138" i="3"/>
  <c r="BI135" i="3"/>
  <c r="BH135" i="3"/>
  <c r="BG135" i="3"/>
  <c r="BF135" i="3"/>
  <c r="T135" i="3"/>
  <c r="R135" i="3"/>
  <c r="P135" i="3"/>
  <c r="BI132" i="3"/>
  <c r="BH132" i="3"/>
  <c r="BG132" i="3"/>
  <c r="BF132" i="3"/>
  <c r="T132" i="3"/>
  <c r="R132" i="3"/>
  <c r="P132" i="3"/>
  <c r="J126" i="3"/>
  <c r="J125" i="3"/>
  <c r="F125" i="3"/>
  <c r="F123" i="3"/>
  <c r="E121" i="3"/>
  <c r="J92" i="3"/>
  <c r="J91" i="3"/>
  <c r="F91" i="3"/>
  <c r="F89" i="3"/>
  <c r="E87" i="3"/>
  <c r="J18" i="3"/>
  <c r="E18" i="3"/>
  <c r="F92" i="3" s="1"/>
  <c r="J17" i="3"/>
  <c r="J12" i="3"/>
  <c r="J89" i="3" s="1"/>
  <c r="E7" i="3"/>
  <c r="E119" i="3" s="1"/>
  <c r="J37" i="2"/>
  <c r="J36" i="2"/>
  <c r="AY95" i="1" s="1"/>
  <c r="J35" i="2"/>
  <c r="AX95" i="1" s="1"/>
  <c r="BI2144" i="2"/>
  <c r="BH2144" i="2"/>
  <c r="BG2144" i="2"/>
  <c r="BF2144" i="2"/>
  <c r="T2144" i="2"/>
  <c r="R2144" i="2"/>
  <c r="P2144" i="2"/>
  <c r="BI2143" i="2"/>
  <c r="BH2143" i="2"/>
  <c r="BG2143" i="2"/>
  <c r="BF2143" i="2"/>
  <c r="T2143" i="2"/>
  <c r="R2143" i="2"/>
  <c r="P2143" i="2"/>
  <c r="BI2142" i="2"/>
  <c r="BH2142" i="2"/>
  <c r="BG2142" i="2"/>
  <c r="BF2142" i="2"/>
  <c r="T2142" i="2"/>
  <c r="R2142" i="2"/>
  <c r="P2142" i="2"/>
  <c r="BI2141" i="2"/>
  <c r="BH2141" i="2"/>
  <c r="BG2141" i="2"/>
  <c r="BF2141" i="2"/>
  <c r="T2141" i="2"/>
  <c r="R2141" i="2"/>
  <c r="P2141" i="2"/>
  <c r="BI2139" i="2"/>
  <c r="BH2139" i="2"/>
  <c r="BG2139" i="2"/>
  <c r="BF2139" i="2"/>
  <c r="T2139" i="2"/>
  <c r="R2139" i="2"/>
  <c r="P2139" i="2"/>
  <c r="BI2138" i="2"/>
  <c r="BH2138" i="2"/>
  <c r="BG2138" i="2"/>
  <c r="BF2138" i="2"/>
  <c r="T2138" i="2"/>
  <c r="R2138" i="2"/>
  <c r="P2138" i="2"/>
  <c r="BI2135" i="2"/>
  <c r="BH2135" i="2"/>
  <c r="BG2135" i="2"/>
  <c r="BF2135" i="2"/>
  <c r="T2135" i="2"/>
  <c r="T2134" i="2"/>
  <c r="R2135" i="2"/>
  <c r="R2134" i="2" s="1"/>
  <c r="P2135" i="2"/>
  <c r="P2134" i="2"/>
  <c r="BI2131" i="2"/>
  <c r="BH2131" i="2"/>
  <c r="BG2131" i="2"/>
  <c r="BF2131" i="2"/>
  <c r="T2131" i="2"/>
  <c r="R2131" i="2"/>
  <c r="P2131" i="2"/>
  <c r="BI2122" i="2"/>
  <c r="BH2122" i="2"/>
  <c r="BG2122" i="2"/>
  <c r="BF2122" i="2"/>
  <c r="T2122" i="2"/>
  <c r="R2122" i="2"/>
  <c r="P2122" i="2"/>
  <c r="BI2119" i="2"/>
  <c r="BH2119" i="2"/>
  <c r="BG2119" i="2"/>
  <c r="BF2119" i="2"/>
  <c r="T2119" i="2"/>
  <c r="R2119" i="2"/>
  <c r="P2119" i="2"/>
  <c r="BI2113" i="2"/>
  <c r="BH2113" i="2"/>
  <c r="BG2113" i="2"/>
  <c r="BF2113" i="2"/>
  <c r="T2113" i="2"/>
  <c r="R2113" i="2"/>
  <c r="P2113" i="2"/>
  <c r="BI2110" i="2"/>
  <c r="BH2110" i="2"/>
  <c r="BG2110" i="2"/>
  <c r="BF2110" i="2"/>
  <c r="T2110" i="2"/>
  <c r="R2110" i="2"/>
  <c r="P2110" i="2"/>
  <c r="BI2106" i="2"/>
  <c r="BH2106" i="2"/>
  <c r="BG2106" i="2"/>
  <c r="BF2106" i="2"/>
  <c r="T2106" i="2"/>
  <c r="R2106" i="2"/>
  <c r="P2106" i="2"/>
  <c r="BI2104" i="2"/>
  <c r="BH2104" i="2"/>
  <c r="BG2104" i="2"/>
  <c r="BF2104" i="2"/>
  <c r="T2104" i="2"/>
  <c r="R2104" i="2"/>
  <c r="P2104" i="2"/>
  <c r="BI2103" i="2"/>
  <c r="BH2103" i="2"/>
  <c r="BG2103" i="2"/>
  <c r="BF2103" i="2"/>
  <c r="T2103" i="2"/>
  <c r="R2103" i="2"/>
  <c r="P2103" i="2"/>
  <c r="BI2100" i="2"/>
  <c r="BH2100" i="2"/>
  <c r="BG2100" i="2"/>
  <c r="BF2100" i="2"/>
  <c r="T2100" i="2"/>
  <c r="R2100" i="2"/>
  <c r="P2100" i="2"/>
  <c r="BI2095" i="2"/>
  <c r="BH2095" i="2"/>
  <c r="BG2095" i="2"/>
  <c r="BF2095" i="2"/>
  <c r="T2095" i="2"/>
  <c r="R2095" i="2"/>
  <c r="P2095" i="2"/>
  <c r="BI2092" i="2"/>
  <c r="BH2092" i="2"/>
  <c r="BG2092" i="2"/>
  <c r="BF2092" i="2"/>
  <c r="T2092" i="2"/>
  <c r="R2092" i="2"/>
  <c r="P2092" i="2"/>
  <c r="BI2084" i="2"/>
  <c r="BH2084" i="2"/>
  <c r="BG2084" i="2"/>
  <c r="BF2084" i="2"/>
  <c r="T2084" i="2"/>
  <c r="R2084" i="2"/>
  <c r="P2084" i="2"/>
  <c r="BI2081" i="2"/>
  <c r="BH2081" i="2"/>
  <c r="BG2081" i="2"/>
  <c r="BF2081" i="2"/>
  <c r="T2081" i="2"/>
  <c r="R2081" i="2"/>
  <c r="P2081" i="2"/>
  <c r="BI2076" i="2"/>
  <c r="BH2076" i="2"/>
  <c r="BG2076" i="2"/>
  <c r="BF2076" i="2"/>
  <c r="T2076" i="2"/>
  <c r="R2076" i="2"/>
  <c r="P2076" i="2"/>
  <c r="BI2074" i="2"/>
  <c r="BH2074" i="2"/>
  <c r="BG2074" i="2"/>
  <c r="BF2074" i="2"/>
  <c r="T2074" i="2"/>
  <c r="R2074" i="2"/>
  <c r="P2074" i="2"/>
  <c r="BI2073" i="2"/>
  <c r="BH2073" i="2"/>
  <c r="BG2073" i="2"/>
  <c r="BF2073" i="2"/>
  <c r="T2073" i="2"/>
  <c r="R2073" i="2"/>
  <c r="P2073" i="2"/>
  <c r="BI2070" i="2"/>
  <c r="BH2070" i="2"/>
  <c r="BG2070" i="2"/>
  <c r="BF2070" i="2"/>
  <c r="T2070" i="2"/>
  <c r="R2070" i="2"/>
  <c r="P2070" i="2"/>
  <c r="BI2068" i="2"/>
  <c r="BH2068" i="2"/>
  <c r="BG2068" i="2"/>
  <c r="BF2068" i="2"/>
  <c r="T2068" i="2"/>
  <c r="R2068" i="2"/>
  <c r="P2068" i="2"/>
  <c r="BI2067" i="2"/>
  <c r="BH2067" i="2"/>
  <c r="BG2067" i="2"/>
  <c r="BF2067" i="2"/>
  <c r="T2067" i="2"/>
  <c r="R2067" i="2"/>
  <c r="P2067" i="2"/>
  <c r="BI2064" i="2"/>
  <c r="BH2064" i="2"/>
  <c r="BG2064" i="2"/>
  <c r="BF2064" i="2"/>
  <c r="T2064" i="2"/>
  <c r="R2064" i="2"/>
  <c r="P2064" i="2"/>
  <c r="BI2060" i="2"/>
  <c r="BH2060" i="2"/>
  <c r="BG2060" i="2"/>
  <c r="BF2060" i="2"/>
  <c r="T2060" i="2"/>
  <c r="R2060" i="2"/>
  <c r="P2060" i="2"/>
  <c r="BI2059" i="2"/>
  <c r="BH2059" i="2"/>
  <c r="BG2059" i="2"/>
  <c r="BF2059" i="2"/>
  <c r="T2059" i="2"/>
  <c r="R2059" i="2"/>
  <c r="P2059" i="2"/>
  <c r="BI2058" i="2"/>
  <c r="BH2058" i="2"/>
  <c r="BG2058" i="2"/>
  <c r="BF2058" i="2"/>
  <c r="T2058" i="2"/>
  <c r="R2058" i="2"/>
  <c r="P2058" i="2"/>
  <c r="BI2050" i="2"/>
  <c r="BH2050" i="2"/>
  <c r="BG2050" i="2"/>
  <c r="BF2050" i="2"/>
  <c r="T2050" i="2"/>
  <c r="R2050" i="2"/>
  <c r="P2050" i="2"/>
  <c r="BI2045" i="2"/>
  <c r="BH2045" i="2"/>
  <c r="BG2045" i="2"/>
  <c r="BF2045" i="2"/>
  <c r="T2045" i="2"/>
  <c r="R2045" i="2"/>
  <c r="P2045" i="2"/>
  <c r="BI2042" i="2"/>
  <c r="BH2042" i="2"/>
  <c r="BG2042" i="2"/>
  <c r="BF2042" i="2"/>
  <c r="T2042" i="2"/>
  <c r="R2042" i="2"/>
  <c r="P2042" i="2"/>
  <c r="BI2036" i="2"/>
  <c r="BH2036" i="2"/>
  <c r="BG2036" i="2"/>
  <c r="BF2036" i="2"/>
  <c r="T2036" i="2"/>
  <c r="R2036" i="2"/>
  <c r="P2036" i="2"/>
  <c r="BI2033" i="2"/>
  <c r="BH2033" i="2"/>
  <c r="BG2033" i="2"/>
  <c r="BF2033" i="2"/>
  <c r="T2033" i="2"/>
  <c r="R2033" i="2"/>
  <c r="P2033" i="2"/>
  <c r="BI2029" i="2"/>
  <c r="BH2029" i="2"/>
  <c r="BG2029" i="2"/>
  <c r="BF2029" i="2"/>
  <c r="T2029" i="2"/>
  <c r="R2029" i="2"/>
  <c r="P2029" i="2"/>
  <c r="BI2024" i="2"/>
  <c r="BH2024" i="2"/>
  <c r="BG2024" i="2"/>
  <c r="BF2024" i="2"/>
  <c r="T2024" i="2"/>
  <c r="R2024" i="2"/>
  <c r="P2024" i="2"/>
  <c r="BI2023" i="2"/>
  <c r="BH2023" i="2"/>
  <c r="BG2023" i="2"/>
  <c r="BF2023" i="2"/>
  <c r="T2023" i="2"/>
  <c r="R2023" i="2"/>
  <c r="P2023" i="2"/>
  <c r="BI2022" i="2"/>
  <c r="BH2022" i="2"/>
  <c r="BG2022" i="2"/>
  <c r="BF2022" i="2"/>
  <c r="T2022" i="2"/>
  <c r="R2022" i="2"/>
  <c r="P2022" i="2"/>
  <c r="BI2019" i="2"/>
  <c r="BH2019" i="2"/>
  <c r="BG2019" i="2"/>
  <c r="BF2019" i="2"/>
  <c r="T2019" i="2"/>
  <c r="R2019" i="2"/>
  <c r="P2019" i="2"/>
  <c r="BI2017" i="2"/>
  <c r="BH2017" i="2"/>
  <c r="BG2017" i="2"/>
  <c r="BF2017" i="2"/>
  <c r="T2017" i="2"/>
  <c r="R2017" i="2"/>
  <c r="P2017" i="2"/>
  <c r="BI2016" i="2"/>
  <c r="BH2016" i="2"/>
  <c r="BG2016" i="2"/>
  <c r="BF2016" i="2"/>
  <c r="T2016" i="2"/>
  <c r="R2016" i="2"/>
  <c r="P2016" i="2"/>
  <c r="BI2013" i="2"/>
  <c r="BH2013" i="2"/>
  <c r="BG2013" i="2"/>
  <c r="BF2013" i="2"/>
  <c r="T2013" i="2"/>
  <c r="R2013" i="2"/>
  <c r="P2013" i="2"/>
  <c r="BI2010" i="2"/>
  <c r="BH2010" i="2"/>
  <c r="BG2010" i="2"/>
  <c r="BF2010" i="2"/>
  <c r="T2010" i="2"/>
  <c r="R2010" i="2"/>
  <c r="P2010" i="2"/>
  <c r="BI2005" i="2"/>
  <c r="BH2005" i="2"/>
  <c r="BG2005" i="2"/>
  <c r="BF2005" i="2"/>
  <c r="T2005" i="2"/>
  <c r="R2005" i="2"/>
  <c r="P2005" i="2"/>
  <c r="BI2004" i="2"/>
  <c r="BH2004" i="2"/>
  <c r="BG2004" i="2"/>
  <c r="BF2004" i="2"/>
  <c r="T2004" i="2"/>
  <c r="R2004" i="2"/>
  <c r="P2004" i="2"/>
  <c r="BI2003" i="2"/>
  <c r="BH2003" i="2"/>
  <c r="BG2003" i="2"/>
  <c r="BF2003" i="2"/>
  <c r="T2003" i="2"/>
  <c r="R2003" i="2"/>
  <c r="P2003" i="2"/>
  <c r="BI1999" i="2"/>
  <c r="BH1999" i="2"/>
  <c r="BG1999" i="2"/>
  <c r="BF1999" i="2"/>
  <c r="T1999" i="2"/>
  <c r="R1999" i="2"/>
  <c r="P1999" i="2"/>
  <c r="BI1997" i="2"/>
  <c r="BH1997" i="2"/>
  <c r="BG1997" i="2"/>
  <c r="BF1997" i="2"/>
  <c r="T1997" i="2"/>
  <c r="R1997" i="2"/>
  <c r="P1997" i="2"/>
  <c r="BI1994" i="2"/>
  <c r="BH1994" i="2"/>
  <c r="BG1994" i="2"/>
  <c r="BF1994" i="2"/>
  <c r="T1994" i="2"/>
  <c r="R1994" i="2"/>
  <c r="P1994" i="2"/>
  <c r="BI1991" i="2"/>
  <c r="BH1991" i="2"/>
  <c r="BG1991" i="2"/>
  <c r="BF1991" i="2"/>
  <c r="T1991" i="2"/>
  <c r="R1991" i="2"/>
  <c r="P1991" i="2"/>
  <c r="BI1984" i="2"/>
  <c r="BH1984" i="2"/>
  <c r="BG1984" i="2"/>
  <c r="BF1984" i="2"/>
  <c r="T1984" i="2"/>
  <c r="R1984" i="2"/>
  <c r="P1984" i="2"/>
  <c r="BI1981" i="2"/>
  <c r="BH1981" i="2"/>
  <c r="BG1981" i="2"/>
  <c r="BF1981" i="2"/>
  <c r="T1981" i="2"/>
  <c r="R1981" i="2"/>
  <c r="P1981" i="2"/>
  <c r="BI1978" i="2"/>
  <c r="BH1978" i="2"/>
  <c r="BG1978" i="2"/>
  <c r="BF1978" i="2"/>
  <c r="T1978" i="2"/>
  <c r="R1978" i="2"/>
  <c r="P1978" i="2"/>
  <c r="BI1975" i="2"/>
  <c r="BH1975" i="2"/>
  <c r="BG1975" i="2"/>
  <c r="BF1975" i="2"/>
  <c r="T1975" i="2"/>
  <c r="R1975" i="2"/>
  <c r="P1975" i="2"/>
  <c r="BI1972" i="2"/>
  <c r="BH1972" i="2"/>
  <c r="BG1972" i="2"/>
  <c r="BF1972" i="2"/>
  <c r="T1972" i="2"/>
  <c r="R1972" i="2"/>
  <c r="P1972" i="2"/>
  <c r="BI1969" i="2"/>
  <c r="BH1969" i="2"/>
  <c r="BG1969" i="2"/>
  <c r="BF1969" i="2"/>
  <c r="T1969" i="2"/>
  <c r="R1969" i="2"/>
  <c r="P1969" i="2"/>
  <c r="BI1966" i="2"/>
  <c r="BH1966" i="2"/>
  <c r="BG1966" i="2"/>
  <c r="BF1966" i="2"/>
  <c r="T1966" i="2"/>
  <c r="R1966" i="2"/>
  <c r="P1966" i="2"/>
  <c r="BI1963" i="2"/>
  <c r="BH1963" i="2"/>
  <c r="BG1963" i="2"/>
  <c r="BF1963" i="2"/>
  <c r="T1963" i="2"/>
  <c r="R1963" i="2"/>
  <c r="P1963" i="2"/>
  <c r="BI1956" i="2"/>
  <c r="BH1956" i="2"/>
  <c r="BG1956" i="2"/>
  <c r="BF1956" i="2"/>
  <c r="T1956" i="2"/>
  <c r="R1956" i="2"/>
  <c r="P1956" i="2"/>
  <c r="BI1954" i="2"/>
  <c r="BH1954" i="2"/>
  <c r="BG1954" i="2"/>
  <c r="BF1954" i="2"/>
  <c r="T1954" i="2"/>
  <c r="R1954" i="2"/>
  <c r="P1954" i="2"/>
  <c r="BI1951" i="2"/>
  <c r="BH1951" i="2"/>
  <c r="BG1951" i="2"/>
  <c r="BF1951" i="2"/>
  <c r="T1951" i="2"/>
  <c r="R1951" i="2"/>
  <c r="P1951" i="2"/>
  <c r="BI1950" i="2"/>
  <c r="BH1950" i="2"/>
  <c r="BG1950" i="2"/>
  <c r="BF1950" i="2"/>
  <c r="T1950" i="2"/>
  <c r="R1950" i="2"/>
  <c r="P1950" i="2"/>
  <c r="BI1947" i="2"/>
  <c r="BH1947" i="2"/>
  <c r="BG1947" i="2"/>
  <c r="BF1947" i="2"/>
  <c r="T1947" i="2"/>
  <c r="R1947" i="2"/>
  <c r="P1947" i="2"/>
  <c r="BI1944" i="2"/>
  <c r="BH1944" i="2"/>
  <c r="BG1944" i="2"/>
  <c r="BF1944" i="2"/>
  <c r="T1944" i="2"/>
  <c r="R1944" i="2"/>
  <c r="P1944" i="2"/>
  <c r="BI1941" i="2"/>
  <c r="BH1941" i="2"/>
  <c r="BG1941" i="2"/>
  <c r="BF1941" i="2"/>
  <c r="T1941" i="2"/>
  <c r="R1941" i="2"/>
  <c r="P1941" i="2"/>
  <c r="BI1938" i="2"/>
  <c r="BH1938" i="2"/>
  <c r="BG1938" i="2"/>
  <c r="BF1938" i="2"/>
  <c r="T1938" i="2"/>
  <c r="R1938" i="2"/>
  <c r="P1938" i="2"/>
  <c r="BI1935" i="2"/>
  <c r="BH1935" i="2"/>
  <c r="BG1935" i="2"/>
  <c r="BF1935" i="2"/>
  <c r="T1935" i="2"/>
  <c r="R1935" i="2"/>
  <c r="P1935" i="2"/>
  <c r="BI1931" i="2"/>
  <c r="BH1931" i="2"/>
  <c r="BG1931" i="2"/>
  <c r="BF1931" i="2"/>
  <c r="T1931" i="2"/>
  <c r="R1931" i="2"/>
  <c r="P1931" i="2"/>
  <c r="BI1927" i="2"/>
  <c r="BH1927" i="2"/>
  <c r="BG1927" i="2"/>
  <c r="BF1927" i="2"/>
  <c r="T1927" i="2"/>
  <c r="R1927" i="2"/>
  <c r="P1927" i="2"/>
  <c r="BI1926" i="2"/>
  <c r="BH1926" i="2"/>
  <c r="BG1926" i="2"/>
  <c r="BF1926" i="2"/>
  <c r="T1926" i="2"/>
  <c r="R1926" i="2"/>
  <c r="P1926" i="2"/>
  <c r="BI1923" i="2"/>
  <c r="BH1923" i="2"/>
  <c r="BG1923" i="2"/>
  <c r="BF1923" i="2"/>
  <c r="T1923" i="2"/>
  <c r="R1923" i="2"/>
  <c r="P1923" i="2"/>
  <c r="BI1922" i="2"/>
  <c r="BH1922" i="2"/>
  <c r="BG1922" i="2"/>
  <c r="BF1922" i="2"/>
  <c r="T1922" i="2"/>
  <c r="R1922" i="2"/>
  <c r="P1922" i="2"/>
  <c r="BI1919" i="2"/>
  <c r="BH1919" i="2"/>
  <c r="BG1919" i="2"/>
  <c r="BF1919" i="2"/>
  <c r="T1919" i="2"/>
  <c r="R1919" i="2"/>
  <c r="P1919" i="2"/>
  <c r="BI1916" i="2"/>
  <c r="BH1916" i="2"/>
  <c r="BG1916" i="2"/>
  <c r="BF1916" i="2"/>
  <c r="T1916" i="2"/>
  <c r="R1916" i="2"/>
  <c r="P1916" i="2"/>
  <c r="BI1913" i="2"/>
  <c r="BH1913" i="2"/>
  <c r="BG1913" i="2"/>
  <c r="BF1913" i="2"/>
  <c r="T1913" i="2"/>
  <c r="R1913" i="2"/>
  <c r="P1913" i="2"/>
  <c r="BI1909" i="2"/>
  <c r="BH1909" i="2"/>
  <c r="BG1909" i="2"/>
  <c r="BF1909" i="2"/>
  <c r="T1909" i="2"/>
  <c r="R1909" i="2"/>
  <c r="P1909" i="2"/>
  <c r="BI1908" i="2"/>
  <c r="BH1908" i="2"/>
  <c r="BG1908" i="2"/>
  <c r="BF1908" i="2"/>
  <c r="T1908" i="2"/>
  <c r="R1908" i="2"/>
  <c r="P1908" i="2"/>
  <c r="BI1905" i="2"/>
  <c r="BH1905" i="2"/>
  <c r="BG1905" i="2"/>
  <c r="BF1905" i="2"/>
  <c r="T1905" i="2"/>
  <c r="R1905" i="2"/>
  <c r="P1905" i="2"/>
  <c r="BI1902" i="2"/>
  <c r="BH1902" i="2"/>
  <c r="BG1902" i="2"/>
  <c r="BF1902" i="2"/>
  <c r="T1902" i="2"/>
  <c r="R1902" i="2"/>
  <c r="P1902" i="2"/>
  <c r="BI1901" i="2"/>
  <c r="BH1901" i="2"/>
  <c r="BG1901" i="2"/>
  <c r="BF1901" i="2"/>
  <c r="T1901" i="2"/>
  <c r="R1901" i="2"/>
  <c r="P1901" i="2"/>
  <c r="BI1900" i="2"/>
  <c r="BH1900" i="2"/>
  <c r="BG1900" i="2"/>
  <c r="BF1900" i="2"/>
  <c r="T1900" i="2"/>
  <c r="R1900" i="2"/>
  <c r="P1900" i="2"/>
  <c r="BI1896" i="2"/>
  <c r="BH1896" i="2"/>
  <c r="BG1896" i="2"/>
  <c r="BF1896" i="2"/>
  <c r="T1896" i="2"/>
  <c r="R1896" i="2"/>
  <c r="P1896" i="2"/>
  <c r="BI1893" i="2"/>
  <c r="BH1893" i="2"/>
  <c r="BG1893" i="2"/>
  <c r="BF1893" i="2"/>
  <c r="T1893" i="2"/>
  <c r="R1893" i="2"/>
  <c r="P1893" i="2"/>
  <c r="BI1892" i="2"/>
  <c r="BH1892" i="2"/>
  <c r="BG1892" i="2"/>
  <c r="BF1892" i="2"/>
  <c r="T1892" i="2"/>
  <c r="R1892" i="2"/>
  <c r="P1892" i="2"/>
  <c r="BI1890" i="2"/>
  <c r="BH1890" i="2"/>
  <c r="BG1890" i="2"/>
  <c r="BF1890" i="2"/>
  <c r="T1890" i="2"/>
  <c r="R1890" i="2"/>
  <c r="P1890" i="2"/>
  <c r="BI1889" i="2"/>
  <c r="BH1889" i="2"/>
  <c r="BG1889" i="2"/>
  <c r="BF1889" i="2"/>
  <c r="T1889" i="2"/>
  <c r="R1889" i="2"/>
  <c r="P1889" i="2"/>
  <c r="BI1888" i="2"/>
  <c r="BH1888" i="2"/>
  <c r="BG1888" i="2"/>
  <c r="BF1888" i="2"/>
  <c r="T1888" i="2"/>
  <c r="R1888" i="2"/>
  <c r="P1888" i="2"/>
  <c r="BI1887" i="2"/>
  <c r="BH1887" i="2"/>
  <c r="BG1887" i="2"/>
  <c r="BF1887" i="2"/>
  <c r="T1887" i="2"/>
  <c r="R1887" i="2"/>
  <c r="P1887" i="2"/>
  <c r="BI1886" i="2"/>
  <c r="BH1886" i="2"/>
  <c r="BG1886" i="2"/>
  <c r="BF1886" i="2"/>
  <c r="T1886" i="2"/>
  <c r="R1886" i="2"/>
  <c r="P1886" i="2"/>
  <c r="BI1885" i="2"/>
  <c r="BH1885" i="2"/>
  <c r="BG1885" i="2"/>
  <c r="BF1885" i="2"/>
  <c r="T1885" i="2"/>
  <c r="R1885" i="2"/>
  <c r="P1885" i="2"/>
  <c r="BI1884" i="2"/>
  <c r="BH1884" i="2"/>
  <c r="BG1884" i="2"/>
  <c r="BF1884" i="2"/>
  <c r="T1884" i="2"/>
  <c r="R1884" i="2"/>
  <c r="P1884" i="2"/>
  <c r="BI1883" i="2"/>
  <c r="BH1883" i="2"/>
  <c r="BG1883" i="2"/>
  <c r="BF1883" i="2"/>
  <c r="T1883" i="2"/>
  <c r="R1883" i="2"/>
  <c r="P1883" i="2"/>
  <c r="BI1882" i="2"/>
  <c r="BH1882" i="2"/>
  <c r="BG1882" i="2"/>
  <c r="BF1882" i="2"/>
  <c r="T1882" i="2"/>
  <c r="R1882" i="2"/>
  <c r="P1882" i="2"/>
  <c r="BI1881" i="2"/>
  <c r="BH1881" i="2"/>
  <c r="BG1881" i="2"/>
  <c r="BF1881" i="2"/>
  <c r="T1881" i="2"/>
  <c r="R1881" i="2"/>
  <c r="P1881" i="2"/>
  <c r="BI1880" i="2"/>
  <c r="BH1880" i="2"/>
  <c r="BG1880" i="2"/>
  <c r="BF1880" i="2"/>
  <c r="T1880" i="2"/>
  <c r="R1880" i="2"/>
  <c r="P1880" i="2"/>
  <c r="BI1879" i="2"/>
  <c r="BH1879" i="2"/>
  <c r="BG1879" i="2"/>
  <c r="BF1879" i="2"/>
  <c r="T1879" i="2"/>
  <c r="R1879" i="2"/>
  <c r="P1879" i="2"/>
  <c r="BI1878" i="2"/>
  <c r="BH1878" i="2"/>
  <c r="BG1878" i="2"/>
  <c r="BF1878" i="2"/>
  <c r="T1878" i="2"/>
  <c r="R1878" i="2"/>
  <c r="P1878" i="2"/>
  <c r="BI1877" i="2"/>
  <c r="BH1877" i="2"/>
  <c r="BG1877" i="2"/>
  <c r="BF1877" i="2"/>
  <c r="T1877" i="2"/>
  <c r="R1877" i="2"/>
  <c r="P1877" i="2"/>
  <c r="BI1876" i="2"/>
  <c r="BH1876" i="2"/>
  <c r="BG1876" i="2"/>
  <c r="BF1876" i="2"/>
  <c r="T1876" i="2"/>
  <c r="R1876" i="2"/>
  <c r="P1876" i="2"/>
  <c r="BI1875" i="2"/>
  <c r="BH1875" i="2"/>
  <c r="BG1875" i="2"/>
  <c r="BF1875" i="2"/>
  <c r="T1875" i="2"/>
  <c r="R1875" i="2"/>
  <c r="P1875" i="2"/>
  <c r="BI1874" i="2"/>
  <c r="BH1874" i="2"/>
  <c r="BG1874" i="2"/>
  <c r="BF1874" i="2"/>
  <c r="T1874" i="2"/>
  <c r="R1874" i="2"/>
  <c r="P1874" i="2"/>
  <c r="BI1873" i="2"/>
  <c r="BH1873" i="2"/>
  <c r="BG1873" i="2"/>
  <c r="BF1873" i="2"/>
  <c r="T1873" i="2"/>
  <c r="R1873" i="2"/>
  <c r="P1873" i="2"/>
  <c r="BI1872" i="2"/>
  <c r="BH1872" i="2"/>
  <c r="BG1872" i="2"/>
  <c r="BF1872" i="2"/>
  <c r="T1872" i="2"/>
  <c r="R1872" i="2"/>
  <c r="P1872" i="2"/>
  <c r="BI1871" i="2"/>
  <c r="BH1871" i="2"/>
  <c r="BG1871" i="2"/>
  <c r="BF1871" i="2"/>
  <c r="T1871" i="2"/>
  <c r="R1871" i="2"/>
  <c r="P1871" i="2"/>
  <c r="BI1870" i="2"/>
  <c r="BH1870" i="2"/>
  <c r="BG1870" i="2"/>
  <c r="BF1870" i="2"/>
  <c r="T1870" i="2"/>
  <c r="R1870" i="2"/>
  <c r="P1870" i="2"/>
  <c r="BI1869" i="2"/>
  <c r="BH1869" i="2"/>
  <c r="BG1869" i="2"/>
  <c r="BF1869" i="2"/>
  <c r="T1869" i="2"/>
  <c r="R1869" i="2"/>
  <c r="P1869" i="2"/>
  <c r="BI1868" i="2"/>
  <c r="BH1868" i="2"/>
  <c r="BG1868" i="2"/>
  <c r="BF1868" i="2"/>
  <c r="T1868" i="2"/>
  <c r="R1868" i="2"/>
  <c r="P1868" i="2"/>
  <c r="BI1867" i="2"/>
  <c r="BH1867" i="2"/>
  <c r="BG1867" i="2"/>
  <c r="BF1867" i="2"/>
  <c r="T1867" i="2"/>
  <c r="R1867" i="2"/>
  <c r="P1867" i="2"/>
  <c r="BI1866" i="2"/>
  <c r="BH1866" i="2"/>
  <c r="BG1866" i="2"/>
  <c r="BF1866" i="2"/>
  <c r="T1866" i="2"/>
  <c r="R1866" i="2"/>
  <c r="P1866" i="2"/>
  <c r="BI1865" i="2"/>
  <c r="BH1865" i="2"/>
  <c r="BG1865" i="2"/>
  <c r="BF1865" i="2"/>
  <c r="T1865" i="2"/>
  <c r="R1865" i="2"/>
  <c r="P1865" i="2"/>
  <c r="BI1864" i="2"/>
  <c r="BH1864" i="2"/>
  <c r="BG1864" i="2"/>
  <c r="BF1864" i="2"/>
  <c r="T1864" i="2"/>
  <c r="R1864" i="2"/>
  <c r="P1864" i="2"/>
  <c r="BI1863" i="2"/>
  <c r="BH1863" i="2"/>
  <c r="BG1863" i="2"/>
  <c r="BF1863" i="2"/>
  <c r="T1863" i="2"/>
  <c r="R1863" i="2"/>
  <c r="P1863" i="2"/>
  <c r="BI1862" i="2"/>
  <c r="BH1862" i="2"/>
  <c r="BG1862" i="2"/>
  <c r="BF1862" i="2"/>
  <c r="T1862" i="2"/>
  <c r="R1862" i="2"/>
  <c r="P1862" i="2"/>
  <c r="BI1861" i="2"/>
  <c r="BH1861" i="2"/>
  <c r="BG1861" i="2"/>
  <c r="BF1861" i="2"/>
  <c r="T1861" i="2"/>
  <c r="R1861" i="2"/>
  <c r="P1861" i="2"/>
  <c r="BI1860" i="2"/>
  <c r="BH1860" i="2"/>
  <c r="BG1860" i="2"/>
  <c r="BF1860" i="2"/>
  <c r="T1860" i="2"/>
  <c r="R1860" i="2"/>
  <c r="P1860" i="2"/>
  <c r="BI1859" i="2"/>
  <c r="BH1859" i="2"/>
  <c r="BG1859" i="2"/>
  <c r="BF1859" i="2"/>
  <c r="T1859" i="2"/>
  <c r="R1859" i="2"/>
  <c r="P1859" i="2"/>
  <c r="BI1858" i="2"/>
  <c r="BH1858" i="2"/>
  <c r="BG1858" i="2"/>
  <c r="BF1858" i="2"/>
  <c r="T1858" i="2"/>
  <c r="R1858" i="2"/>
  <c r="P1858" i="2"/>
  <c r="BI1857" i="2"/>
  <c r="BH1857" i="2"/>
  <c r="BG1857" i="2"/>
  <c r="BF1857" i="2"/>
  <c r="T1857" i="2"/>
  <c r="R1857" i="2"/>
  <c r="P1857" i="2"/>
  <c r="BI1856" i="2"/>
  <c r="BH1856" i="2"/>
  <c r="BG1856" i="2"/>
  <c r="BF1856" i="2"/>
  <c r="T1856" i="2"/>
  <c r="R1856" i="2"/>
  <c r="P1856" i="2"/>
  <c r="BI1855" i="2"/>
  <c r="BH1855" i="2"/>
  <c r="BG1855" i="2"/>
  <c r="BF1855" i="2"/>
  <c r="T1855" i="2"/>
  <c r="R1855" i="2"/>
  <c r="P1855" i="2"/>
  <c r="BI1854" i="2"/>
  <c r="BH1854" i="2"/>
  <c r="BG1854" i="2"/>
  <c r="BF1854" i="2"/>
  <c r="T1854" i="2"/>
  <c r="R1854" i="2"/>
  <c r="P1854" i="2"/>
  <c r="BI1853" i="2"/>
  <c r="BH1853" i="2"/>
  <c r="BG1853" i="2"/>
  <c r="BF1853" i="2"/>
  <c r="T1853" i="2"/>
  <c r="R1853" i="2"/>
  <c r="P1853" i="2"/>
  <c r="BI1852" i="2"/>
  <c r="BH1852" i="2"/>
  <c r="BG1852" i="2"/>
  <c r="BF1852" i="2"/>
  <c r="T1852" i="2"/>
  <c r="R1852" i="2"/>
  <c r="P1852" i="2"/>
  <c r="BI1851" i="2"/>
  <c r="BH1851" i="2"/>
  <c r="BG1851" i="2"/>
  <c r="BF1851" i="2"/>
  <c r="T1851" i="2"/>
  <c r="R1851" i="2"/>
  <c r="P1851" i="2"/>
  <c r="BI1850" i="2"/>
  <c r="BH1850" i="2"/>
  <c r="BG1850" i="2"/>
  <c r="BF1850" i="2"/>
  <c r="T1850" i="2"/>
  <c r="R1850" i="2"/>
  <c r="P1850" i="2"/>
  <c r="BI1849" i="2"/>
  <c r="BH1849" i="2"/>
  <c r="BG1849" i="2"/>
  <c r="BF1849" i="2"/>
  <c r="T1849" i="2"/>
  <c r="R1849" i="2"/>
  <c r="P1849" i="2"/>
  <c r="BI1848" i="2"/>
  <c r="BH1848" i="2"/>
  <c r="BG1848" i="2"/>
  <c r="BF1848" i="2"/>
  <c r="T1848" i="2"/>
  <c r="R1848" i="2"/>
  <c r="P1848" i="2"/>
  <c r="BI1847" i="2"/>
  <c r="BH1847" i="2"/>
  <c r="BG1847" i="2"/>
  <c r="BF1847" i="2"/>
  <c r="T1847" i="2"/>
  <c r="R1847" i="2"/>
  <c r="P1847" i="2"/>
  <c r="BI1845" i="2"/>
  <c r="BH1845" i="2"/>
  <c r="BG1845" i="2"/>
  <c r="BF1845" i="2"/>
  <c r="T1845" i="2"/>
  <c r="R1845" i="2"/>
  <c r="P1845" i="2"/>
  <c r="BI1842" i="2"/>
  <c r="BH1842" i="2"/>
  <c r="BG1842" i="2"/>
  <c r="BF1842" i="2"/>
  <c r="T1842" i="2"/>
  <c r="R1842" i="2"/>
  <c r="P1842" i="2"/>
  <c r="BI1839" i="2"/>
  <c r="BH1839" i="2"/>
  <c r="BG1839" i="2"/>
  <c r="BF1839" i="2"/>
  <c r="T1839" i="2"/>
  <c r="R1839" i="2"/>
  <c r="P1839" i="2"/>
  <c r="BI1836" i="2"/>
  <c r="BH1836" i="2"/>
  <c r="BG1836" i="2"/>
  <c r="BF1836" i="2"/>
  <c r="T1836" i="2"/>
  <c r="R1836" i="2"/>
  <c r="P1836" i="2"/>
  <c r="BI1834" i="2"/>
  <c r="BH1834" i="2"/>
  <c r="BG1834" i="2"/>
  <c r="BF1834" i="2"/>
  <c r="T1834" i="2"/>
  <c r="R1834" i="2"/>
  <c r="P1834" i="2"/>
  <c r="BI1833" i="2"/>
  <c r="BH1833" i="2"/>
  <c r="BG1833" i="2"/>
  <c r="BF1833" i="2"/>
  <c r="T1833" i="2"/>
  <c r="R1833" i="2"/>
  <c r="P1833" i="2"/>
  <c r="BI1832" i="2"/>
  <c r="BH1832" i="2"/>
  <c r="BG1832" i="2"/>
  <c r="BF1832" i="2"/>
  <c r="T1832" i="2"/>
  <c r="R1832" i="2"/>
  <c r="P1832" i="2"/>
  <c r="BI1831" i="2"/>
  <c r="BH1831" i="2"/>
  <c r="BG1831" i="2"/>
  <c r="BF1831" i="2"/>
  <c r="T1831" i="2"/>
  <c r="R1831" i="2"/>
  <c r="P1831" i="2"/>
  <c r="BI1830" i="2"/>
  <c r="BH1830" i="2"/>
  <c r="BG1830" i="2"/>
  <c r="BF1830" i="2"/>
  <c r="T1830" i="2"/>
  <c r="R1830" i="2"/>
  <c r="P1830" i="2"/>
  <c r="BI1827" i="2"/>
  <c r="BH1827" i="2"/>
  <c r="BG1827" i="2"/>
  <c r="BF1827" i="2"/>
  <c r="T1827" i="2"/>
  <c r="R1827" i="2"/>
  <c r="P1827" i="2"/>
  <c r="BI1826" i="2"/>
  <c r="BH1826" i="2"/>
  <c r="BG1826" i="2"/>
  <c r="BF1826" i="2"/>
  <c r="T1826" i="2"/>
  <c r="R1826" i="2"/>
  <c r="P1826" i="2"/>
  <c r="BI1825" i="2"/>
  <c r="BH1825" i="2"/>
  <c r="BG1825" i="2"/>
  <c r="BF1825" i="2"/>
  <c r="T1825" i="2"/>
  <c r="R1825" i="2"/>
  <c r="P1825" i="2"/>
  <c r="BI1821" i="2"/>
  <c r="BH1821" i="2"/>
  <c r="BG1821" i="2"/>
  <c r="BF1821" i="2"/>
  <c r="T1821" i="2"/>
  <c r="R1821" i="2"/>
  <c r="P1821" i="2"/>
  <c r="BI1818" i="2"/>
  <c r="BH1818" i="2"/>
  <c r="BG1818" i="2"/>
  <c r="BF1818" i="2"/>
  <c r="T1818" i="2"/>
  <c r="R1818" i="2"/>
  <c r="P1818" i="2"/>
  <c r="BI1817" i="2"/>
  <c r="BH1817" i="2"/>
  <c r="BG1817" i="2"/>
  <c r="BF1817" i="2"/>
  <c r="T1817" i="2"/>
  <c r="R1817" i="2"/>
  <c r="P1817" i="2"/>
  <c r="BI1816" i="2"/>
  <c r="BH1816" i="2"/>
  <c r="BG1816" i="2"/>
  <c r="BF1816" i="2"/>
  <c r="T1816" i="2"/>
  <c r="R1816" i="2"/>
  <c r="P1816" i="2"/>
  <c r="BI1813" i="2"/>
  <c r="BH1813" i="2"/>
  <c r="BG1813" i="2"/>
  <c r="BF1813" i="2"/>
  <c r="T1813" i="2"/>
  <c r="R1813" i="2"/>
  <c r="P1813" i="2"/>
  <c r="BI1811" i="2"/>
  <c r="BH1811" i="2"/>
  <c r="BG1811" i="2"/>
  <c r="BF1811" i="2"/>
  <c r="T1811" i="2"/>
  <c r="R1811" i="2"/>
  <c r="P1811" i="2"/>
  <c r="BI1808" i="2"/>
  <c r="BH1808" i="2"/>
  <c r="BG1808" i="2"/>
  <c r="BF1808" i="2"/>
  <c r="T1808" i="2"/>
  <c r="R1808" i="2"/>
  <c r="P1808" i="2"/>
  <c r="BI1805" i="2"/>
  <c r="BH1805" i="2"/>
  <c r="BG1805" i="2"/>
  <c r="BF1805" i="2"/>
  <c r="T1805" i="2"/>
  <c r="R1805" i="2"/>
  <c r="P1805" i="2"/>
  <c r="BI1802" i="2"/>
  <c r="BH1802" i="2"/>
  <c r="BG1802" i="2"/>
  <c r="BF1802" i="2"/>
  <c r="T1802" i="2"/>
  <c r="R1802" i="2"/>
  <c r="P1802" i="2"/>
  <c r="BI1799" i="2"/>
  <c r="BH1799" i="2"/>
  <c r="BG1799" i="2"/>
  <c r="BF1799" i="2"/>
  <c r="T1799" i="2"/>
  <c r="R1799" i="2"/>
  <c r="P1799" i="2"/>
  <c r="BI1796" i="2"/>
  <c r="BH1796" i="2"/>
  <c r="BG1796" i="2"/>
  <c r="BF1796" i="2"/>
  <c r="T1796" i="2"/>
  <c r="R1796" i="2"/>
  <c r="P1796" i="2"/>
  <c r="BI1793" i="2"/>
  <c r="BH1793" i="2"/>
  <c r="BG1793" i="2"/>
  <c r="BF1793" i="2"/>
  <c r="T1793" i="2"/>
  <c r="R1793" i="2"/>
  <c r="P1793" i="2"/>
  <c r="BI1790" i="2"/>
  <c r="BH1790" i="2"/>
  <c r="BG1790" i="2"/>
  <c r="BF1790" i="2"/>
  <c r="T1790" i="2"/>
  <c r="R1790" i="2"/>
  <c r="P1790" i="2"/>
  <c r="BI1787" i="2"/>
  <c r="BH1787" i="2"/>
  <c r="BG1787" i="2"/>
  <c r="BF1787" i="2"/>
  <c r="T1787" i="2"/>
  <c r="R1787" i="2"/>
  <c r="P1787" i="2"/>
  <c r="BI1783" i="2"/>
  <c r="BH1783" i="2"/>
  <c r="BG1783" i="2"/>
  <c r="BF1783" i="2"/>
  <c r="T1783" i="2"/>
  <c r="R1783" i="2"/>
  <c r="P1783" i="2"/>
  <c r="BI1778" i="2"/>
  <c r="BH1778" i="2"/>
  <c r="BG1778" i="2"/>
  <c r="BF1778" i="2"/>
  <c r="T1778" i="2"/>
  <c r="R1778" i="2"/>
  <c r="P1778" i="2"/>
  <c r="BI1774" i="2"/>
  <c r="BH1774" i="2"/>
  <c r="BG1774" i="2"/>
  <c r="BF1774" i="2"/>
  <c r="T1774" i="2"/>
  <c r="R1774" i="2"/>
  <c r="P1774" i="2"/>
  <c r="BI1769" i="2"/>
  <c r="BH1769" i="2"/>
  <c r="BG1769" i="2"/>
  <c r="BF1769" i="2"/>
  <c r="T1769" i="2"/>
  <c r="R1769" i="2"/>
  <c r="P1769" i="2"/>
  <c r="BI1768" i="2"/>
  <c r="BH1768" i="2"/>
  <c r="BG1768" i="2"/>
  <c r="BF1768" i="2"/>
  <c r="T1768" i="2"/>
  <c r="R1768" i="2"/>
  <c r="P1768" i="2"/>
  <c r="BI1765" i="2"/>
  <c r="BH1765" i="2"/>
  <c r="BG1765" i="2"/>
  <c r="BF1765" i="2"/>
  <c r="T1765" i="2"/>
  <c r="R1765" i="2"/>
  <c r="P1765" i="2"/>
  <c r="BI1762" i="2"/>
  <c r="BH1762" i="2"/>
  <c r="BG1762" i="2"/>
  <c r="BF1762" i="2"/>
  <c r="T1762" i="2"/>
  <c r="R1762" i="2"/>
  <c r="P1762" i="2"/>
  <c r="BI1761" i="2"/>
  <c r="BH1761" i="2"/>
  <c r="BG1761" i="2"/>
  <c r="BF1761" i="2"/>
  <c r="T1761" i="2"/>
  <c r="R1761" i="2"/>
  <c r="P1761" i="2"/>
  <c r="BI1757" i="2"/>
  <c r="BH1757" i="2"/>
  <c r="BG1757" i="2"/>
  <c r="BF1757" i="2"/>
  <c r="T1757" i="2"/>
  <c r="R1757" i="2"/>
  <c r="P1757" i="2"/>
  <c r="BI1754" i="2"/>
  <c r="BH1754" i="2"/>
  <c r="BG1754" i="2"/>
  <c r="BF1754" i="2"/>
  <c r="T1754" i="2"/>
  <c r="R1754" i="2"/>
  <c r="P1754" i="2"/>
  <c r="BI1751" i="2"/>
  <c r="BH1751" i="2"/>
  <c r="BG1751" i="2"/>
  <c r="BF1751" i="2"/>
  <c r="T1751" i="2"/>
  <c r="R1751" i="2"/>
  <c r="P1751" i="2"/>
  <c r="BI1748" i="2"/>
  <c r="BH1748" i="2"/>
  <c r="BG1748" i="2"/>
  <c r="BF1748" i="2"/>
  <c r="T1748" i="2"/>
  <c r="R1748" i="2"/>
  <c r="P1748" i="2"/>
  <c r="BI1745" i="2"/>
  <c r="BH1745" i="2"/>
  <c r="BG1745" i="2"/>
  <c r="BF1745" i="2"/>
  <c r="T1745" i="2"/>
  <c r="R1745" i="2"/>
  <c r="P1745" i="2"/>
  <c r="BI1742" i="2"/>
  <c r="BH1742" i="2"/>
  <c r="BG1742" i="2"/>
  <c r="BF1742" i="2"/>
  <c r="T1742" i="2"/>
  <c r="R1742" i="2"/>
  <c r="P1742" i="2"/>
  <c r="BI1741" i="2"/>
  <c r="BH1741" i="2"/>
  <c r="BG1741" i="2"/>
  <c r="BF1741" i="2"/>
  <c r="T1741" i="2"/>
  <c r="R1741" i="2"/>
  <c r="P1741" i="2"/>
  <c r="BI1738" i="2"/>
  <c r="BH1738" i="2"/>
  <c r="BG1738" i="2"/>
  <c r="BF1738" i="2"/>
  <c r="T1738" i="2"/>
  <c r="R1738" i="2"/>
  <c r="P1738" i="2"/>
  <c r="BI1735" i="2"/>
  <c r="BH1735" i="2"/>
  <c r="BG1735" i="2"/>
  <c r="BF1735" i="2"/>
  <c r="T1735" i="2"/>
  <c r="R1735" i="2"/>
  <c r="P1735" i="2"/>
  <c r="BI1731" i="2"/>
  <c r="BH1731" i="2"/>
  <c r="BG1731" i="2"/>
  <c r="BF1731" i="2"/>
  <c r="T1731" i="2"/>
  <c r="R1731" i="2"/>
  <c r="P1731" i="2"/>
  <c r="BI1729" i="2"/>
  <c r="BH1729" i="2"/>
  <c r="BG1729" i="2"/>
  <c r="BF1729" i="2"/>
  <c r="T1729" i="2"/>
  <c r="R1729" i="2"/>
  <c r="P1729" i="2"/>
  <c r="BI1726" i="2"/>
  <c r="BH1726" i="2"/>
  <c r="BG1726" i="2"/>
  <c r="BF1726" i="2"/>
  <c r="T1726" i="2"/>
  <c r="R1726" i="2"/>
  <c r="P1726" i="2"/>
  <c r="BI1722" i="2"/>
  <c r="BH1722" i="2"/>
  <c r="BG1722" i="2"/>
  <c r="BF1722" i="2"/>
  <c r="T1722" i="2"/>
  <c r="R1722" i="2"/>
  <c r="P1722" i="2"/>
  <c r="BI1718" i="2"/>
  <c r="BH1718" i="2"/>
  <c r="BG1718" i="2"/>
  <c r="BF1718" i="2"/>
  <c r="T1718" i="2"/>
  <c r="R1718" i="2"/>
  <c r="P1718" i="2"/>
  <c r="BI1715" i="2"/>
  <c r="BH1715" i="2"/>
  <c r="BG1715" i="2"/>
  <c r="BF1715" i="2"/>
  <c r="T1715" i="2"/>
  <c r="R1715" i="2"/>
  <c r="P1715" i="2"/>
  <c r="BI1710" i="2"/>
  <c r="BH1710" i="2"/>
  <c r="BG1710" i="2"/>
  <c r="BF1710" i="2"/>
  <c r="T1710" i="2"/>
  <c r="R1710" i="2"/>
  <c r="P1710" i="2"/>
  <c r="BI1706" i="2"/>
  <c r="BH1706" i="2"/>
  <c r="BG1706" i="2"/>
  <c r="BF1706" i="2"/>
  <c r="T1706" i="2"/>
  <c r="R1706" i="2"/>
  <c r="P1706" i="2"/>
  <c r="BI1703" i="2"/>
  <c r="BH1703" i="2"/>
  <c r="BG1703" i="2"/>
  <c r="BF1703" i="2"/>
  <c r="T1703" i="2"/>
  <c r="R1703" i="2"/>
  <c r="P1703" i="2"/>
  <c r="BI1700" i="2"/>
  <c r="BH1700" i="2"/>
  <c r="BG1700" i="2"/>
  <c r="BF1700" i="2"/>
  <c r="T1700" i="2"/>
  <c r="R1700" i="2"/>
  <c r="P1700" i="2"/>
  <c r="BI1699" i="2"/>
  <c r="BH1699" i="2"/>
  <c r="BG1699" i="2"/>
  <c r="BF1699" i="2"/>
  <c r="T1699" i="2"/>
  <c r="R1699" i="2"/>
  <c r="P1699" i="2"/>
  <c r="BI1698" i="2"/>
  <c r="BH1698" i="2"/>
  <c r="BG1698" i="2"/>
  <c r="BF1698" i="2"/>
  <c r="T1698" i="2"/>
  <c r="R1698" i="2"/>
  <c r="P1698" i="2"/>
  <c r="BI1697" i="2"/>
  <c r="BH1697" i="2"/>
  <c r="BG1697" i="2"/>
  <c r="BF1697" i="2"/>
  <c r="T1697" i="2"/>
  <c r="R1697" i="2"/>
  <c r="P1697" i="2"/>
  <c r="BI1696" i="2"/>
  <c r="BH1696" i="2"/>
  <c r="BG1696" i="2"/>
  <c r="BF1696" i="2"/>
  <c r="T1696" i="2"/>
  <c r="R1696" i="2"/>
  <c r="P1696" i="2"/>
  <c r="BI1693" i="2"/>
  <c r="BH1693" i="2"/>
  <c r="BG1693" i="2"/>
  <c r="BF1693" i="2"/>
  <c r="T1693" i="2"/>
  <c r="R1693" i="2"/>
  <c r="P1693" i="2"/>
  <c r="BI1692" i="2"/>
  <c r="BH1692" i="2"/>
  <c r="BG1692" i="2"/>
  <c r="BF1692" i="2"/>
  <c r="T1692" i="2"/>
  <c r="R1692" i="2"/>
  <c r="P1692" i="2"/>
  <c r="BI1691" i="2"/>
  <c r="BH1691" i="2"/>
  <c r="BG1691" i="2"/>
  <c r="BF1691" i="2"/>
  <c r="T1691" i="2"/>
  <c r="R1691" i="2"/>
  <c r="P1691" i="2"/>
  <c r="BI1686" i="2"/>
  <c r="BH1686" i="2"/>
  <c r="BG1686" i="2"/>
  <c r="BF1686" i="2"/>
  <c r="T1686" i="2"/>
  <c r="R1686" i="2"/>
  <c r="P1686" i="2"/>
  <c r="BI1685" i="2"/>
  <c r="BH1685" i="2"/>
  <c r="BG1685" i="2"/>
  <c r="BF1685" i="2"/>
  <c r="T1685" i="2"/>
  <c r="R1685" i="2"/>
  <c r="P1685" i="2"/>
  <c r="BI1682" i="2"/>
  <c r="BH1682" i="2"/>
  <c r="BG1682" i="2"/>
  <c r="BF1682" i="2"/>
  <c r="T1682" i="2"/>
  <c r="R1682" i="2"/>
  <c r="P1682" i="2"/>
  <c r="BI1679" i="2"/>
  <c r="BH1679" i="2"/>
  <c r="BG1679" i="2"/>
  <c r="BF1679" i="2"/>
  <c r="T1679" i="2"/>
  <c r="R1679" i="2"/>
  <c r="P1679" i="2"/>
  <c r="BI1675" i="2"/>
  <c r="BH1675" i="2"/>
  <c r="BG1675" i="2"/>
  <c r="BF1675" i="2"/>
  <c r="T1675" i="2"/>
  <c r="R1675" i="2"/>
  <c r="P1675" i="2"/>
  <c r="BI1672" i="2"/>
  <c r="BH1672" i="2"/>
  <c r="BG1672" i="2"/>
  <c r="BF1672" i="2"/>
  <c r="T1672" i="2"/>
  <c r="R1672" i="2"/>
  <c r="P1672" i="2"/>
  <c r="BI1669" i="2"/>
  <c r="BH1669" i="2"/>
  <c r="BG1669" i="2"/>
  <c r="BF1669" i="2"/>
  <c r="T1669" i="2"/>
  <c r="R1669" i="2"/>
  <c r="P1669" i="2"/>
  <c r="BI1667" i="2"/>
  <c r="BH1667" i="2"/>
  <c r="BG1667" i="2"/>
  <c r="BF1667" i="2"/>
  <c r="T1667" i="2"/>
  <c r="R1667" i="2"/>
  <c r="P1667" i="2"/>
  <c r="BI1666" i="2"/>
  <c r="BH1666" i="2"/>
  <c r="BG1666" i="2"/>
  <c r="BF1666" i="2"/>
  <c r="T1666" i="2"/>
  <c r="R1666" i="2"/>
  <c r="P1666" i="2"/>
  <c r="BI1665" i="2"/>
  <c r="BH1665" i="2"/>
  <c r="BG1665" i="2"/>
  <c r="BF1665" i="2"/>
  <c r="T1665" i="2"/>
  <c r="R1665" i="2"/>
  <c r="P1665" i="2"/>
  <c r="BI1664" i="2"/>
  <c r="BH1664" i="2"/>
  <c r="BG1664" i="2"/>
  <c r="BF1664" i="2"/>
  <c r="T1664" i="2"/>
  <c r="R1664" i="2"/>
  <c r="P1664" i="2"/>
  <c r="BI1663" i="2"/>
  <c r="BH1663" i="2"/>
  <c r="BG1663" i="2"/>
  <c r="BF1663" i="2"/>
  <c r="T1663" i="2"/>
  <c r="R1663" i="2"/>
  <c r="P1663" i="2"/>
  <c r="BI1661" i="2"/>
  <c r="BH1661" i="2"/>
  <c r="BG1661" i="2"/>
  <c r="BF1661" i="2"/>
  <c r="T1661" i="2"/>
  <c r="R1661" i="2"/>
  <c r="P1661" i="2"/>
  <c r="BI1660" i="2"/>
  <c r="BH1660" i="2"/>
  <c r="BG1660" i="2"/>
  <c r="BF1660" i="2"/>
  <c r="T1660" i="2"/>
  <c r="R1660" i="2"/>
  <c r="P1660" i="2"/>
  <c r="BI1658" i="2"/>
  <c r="BH1658" i="2"/>
  <c r="BG1658" i="2"/>
  <c r="BF1658" i="2"/>
  <c r="T1658" i="2"/>
  <c r="R1658" i="2"/>
  <c r="P1658" i="2"/>
  <c r="BI1657" i="2"/>
  <c r="BH1657" i="2"/>
  <c r="BG1657" i="2"/>
  <c r="BF1657" i="2"/>
  <c r="T1657" i="2"/>
  <c r="R1657" i="2"/>
  <c r="P1657" i="2"/>
  <c r="BI1656" i="2"/>
  <c r="BH1656" i="2"/>
  <c r="BG1656" i="2"/>
  <c r="BF1656" i="2"/>
  <c r="T1656" i="2"/>
  <c r="R1656" i="2"/>
  <c r="P1656" i="2"/>
  <c r="BI1655" i="2"/>
  <c r="BH1655" i="2"/>
  <c r="BG1655" i="2"/>
  <c r="BF1655" i="2"/>
  <c r="T1655" i="2"/>
  <c r="R1655" i="2"/>
  <c r="P1655" i="2"/>
  <c r="BI1654" i="2"/>
  <c r="BH1654" i="2"/>
  <c r="BG1654" i="2"/>
  <c r="BF1654" i="2"/>
  <c r="T1654" i="2"/>
  <c r="R1654" i="2"/>
  <c r="P1654" i="2"/>
  <c r="BI1653" i="2"/>
  <c r="BH1653" i="2"/>
  <c r="BG1653" i="2"/>
  <c r="BF1653" i="2"/>
  <c r="T1653" i="2"/>
  <c r="R1653" i="2"/>
  <c r="P1653" i="2"/>
  <c r="BI1652" i="2"/>
  <c r="BH1652" i="2"/>
  <c r="BG1652" i="2"/>
  <c r="BF1652" i="2"/>
  <c r="T1652" i="2"/>
  <c r="R1652" i="2"/>
  <c r="P1652" i="2"/>
  <c r="BI1651" i="2"/>
  <c r="BH1651" i="2"/>
  <c r="BG1651" i="2"/>
  <c r="BF1651" i="2"/>
  <c r="T1651" i="2"/>
  <c r="R1651" i="2"/>
  <c r="P1651" i="2"/>
  <c r="BI1650" i="2"/>
  <c r="BH1650" i="2"/>
  <c r="BG1650" i="2"/>
  <c r="BF1650" i="2"/>
  <c r="T1650" i="2"/>
  <c r="R1650" i="2"/>
  <c r="P1650" i="2"/>
  <c r="BI1649" i="2"/>
  <c r="BH1649" i="2"/>
  <c r="BG1649" i="2"/>
  <c r="BF1649" i="2"/>
  <c r="T1649" i="2"/>
  <c r="R1649" i="2"/>
  <c r="P1649" i="2"/>
  <c r="BI1648" i="2"/>
  <c r="BH1648" i="2"/>
  <c r="BG1648" i="2"/>
  <c r="BF1648" i="2"/>
  <c r="T1648" i="2"/>
  <c r="R1648" i="2"/>
  <c r="P1648" i="2"/>
  <c r="BI1646" i="2"/>
  <c r="BH1646" i="2"/>
  <c r="BG1646" i="2"/>
  <c r="BF1646" i="2"/>
  <c r="T1646" i="2"/>
  <c r="R1646" i="2"/>
  <c r="P1646" i="2"/>
  <c r="BI1645" i="2"/>
  <c r="BH1645" i="2"/>
  <c r="BG1645" i="2"/>
  <c r="BF1645" i="2"/>
  <c r="T1645" i="2"/>
  <c r="R1645" i="2"/>
  <c r="P1645" i="2"/>
  <c r="BI1644" i="2"/>
  <c r="BH1644" i="2"/>
  <c r="BG1644" i="2"/>
  <c r="BF1644" i="2"/>
  <c r="T1644" i="2"/>
  <c r="R1644" i="2"/>
  <c r="P1644" i="2"/>
  <c r="BI1643" i="2"/>
  <c r="BH1643" i="2"/>
  <c r="BG1643" i="2"/>
  <c r="BF1643" i="2"/>
  <c r="T1643" i="2"/>
  <c r="R1643" i="2"/>
  <c r="P1643" i="2"/>
  <c r="BI1642" i="2"/>
  <c r="BH1642" i="2"/>
  <c r="BG1642" i="2"/>
  <c r="BF1642" i="2"/>
  <c r="T1642" i="2"/>
  <c r="R1642" i="2"/>
  <c r="P1642" i="2"/>
  <c r="BI1641" i="2"/>
  <c r="BH1641" i="2"/>
  <c r="BG1641" i="2"/>
  <c r="BF1641" i="2"/>
  <c r="T1641" i="2"/>
  <c r="R1641" i="2"/>
  <c r="P1641" i="2"/>
  <c r="BI1640" i="2"/>
  <c r="BH1640" i="2"/>
  <c r="BG1640" i="2"/>
  <c r="BF1640" i="2"/>
  <c r="T1640" i="2"/>
  <c r="R1640" i="2"/>
  <c r="P1640" i="2"/>
  <c r="BI1639" i="2"/>
  <c r="BH1639" i="2"/>
  <c r="BG1639" i="2"/>
  <c r="BF1639" i="2"/>
  <c r="T1639" i="2"/>
  <c r="R1639" i="2"/>
  <c r="P1639" i="2"/>
  <c r="BI1638" i="2"/>
  <c r="BH1638" i="2"/>
  <c r="BG1638" i="2"/>
  <c r="BF1638" i="2"/>
  <c r="T1638" i="2"/>
  <c r="R1638" i="2"/>
  <c r="P1638" i="2"/>
  <c r="BI1637" i="2"/>
  <c r="BH1637" i="2"/>
  <c r="BG1637" i="2"/>
  <c r="BF1637" i="2"/>
  <c r="T1637" i="2"/>
  <c r="R1637" i="2"/>
  <c r="P1637" i="2"/>
  <c r="BI1636" i="2"/>
  <c r="BH1636" i="2"/>
  <c r="BG1636" i="2"/>
  <c r="BF1636" i="2"/>
  <c r="T1636" i="2"/>
  <c r="R1636" i="2"/>
  <c r="P1636" i="2"/>
  <c r="BI1635" i="2"/>
  <c r="BH1635" i="2"/>
  <c r="BG1635" i="2"/>
  <c r="BF1635" i="2"/>
  <c r="T1635" i="2"/>
  <c r="R1635" i="2"/>
  <c r="P1635" i="2"/>
  <c r="BI1634" i="2"/>
  <c r="BH1634" i="2"/>
  <c r="BG1634" i="2"/>
  <c r="BF1634" i="2"/>
  <c r="T1634" i="2"/>
  <c r="R1634" i="2"/>
  <c r="P1634" i="2"/>
  <c r="BI1633" i="2"/>
  <c r="BH1633" i="2"/>
  <c r="BG1633" i="2"/>
  <c r="BF1633" i="2"/>
  <c r="T1633" i="2"/>
  <c r="R1633" i="2"/>
  <c r="P1633" i="2"/>
  <c r="BI1631" i="2"/>
  <c r="BH1631" i="2"/>
  <c r="BG1631" i="2"/>
  <c r="BF1631" i="2"/>
  <c r="T1631" i="2"/>
  <c r="R1631" i="2"/>
  <c r="P1631" i="2"/>
  <c r="BI1630" i="2"/>
  <c r="BH1630" i="2"/>
  <c r="BG1630" i="2"/>
  <c r="BF1630" i="2"/>
  <c r="T1630" i="2"/>
  <c r="R1630" i="2"/>
  <c r="P1630" i="2"/>
  <c r="BI1629" i="2"/>
  <c r="BH1629" i="2"/>
  <c r="BG1629" i="2"/>
  <c r="BF1629" i="2"/>
  <c r="T1629" i="2"/>
  <c r="R1629" i="2"/>
  <c r="P1629" i="2"/>
  <c r="BI1628" i="2"/>
  <c r="BH1628" i="2"/>
  <c r="BG1628" i="2"/>
  <c r="BF1628" i="2"/>
  <c r="T1628" i="2"/>
  <c r="R1628" i="2"/>
  <c r="P1628"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3" i="2"/>
  <c r="BH1623" i="2"/>
  <c r="BG1623" i="2"/>
  <c r="BF1623" i="2"/>
  <c r="T1623" i="2"/>
  <c r="R1623" i="2"/>
  <c r="P1623" i="2"/>
  <c r="BI1622" i="2"/>
  <c r="BH1622" i="2"/>
  <c r="BG1622" i="2"/>
  <c r="BF1622" i="2"/>
  <c r="T1622" i="2"/>
  <c r="R1622" i="2"/>
  <c r="P1622" i="2"/>
  <c r="BI1621" i="2"/>
  <c r="BH1621" i="2"/>
  <c r="BG1621" i="2"/>
  <c r="BF1621" i="2"/>
  <c r="T1621" i="2"/>
  <c r="R1621" i="2"/>
  <c r="P1621" i="2"/>
  <c r="BI1620" i="2"/>
  <c r="BH1620" i="2"/>
  <c r="BG1620" i="2"/>
  <c r="BF1620" i="2"/>
  <c r="T1620" i="2"/>
  <c r="R1620" i="2"/>
  <c r="P1620" i="2"/>
  <c r="BI1619" i="2"/>
  <c r="BH1619" i="2"/>
  <c r="BG1619" i="2"/>
  <c r="BF1619" i="2"/>
  <c r="T1619" i="2"/>
  <c r="R1619" i="2"/>
  <c r="P1619" i="2"/>
  <c r="BI1618" i="2"/>
  <c r="BH1618" i="2"/>
  <c r="BG1618" i="2"/>
  <c r="BF1618" i="2"/>
  <c r="T1618" i="2"/>
  <c r="R1618" i="2"/>
  <c r="P1618" i="2"/>
  <c r="BI1617" i="2"/>
  <c r="BH1617" i="2"/>
  <c r="BG1617" i="2"/>
  <c r="BF1617" i="2"/>
  <c r="T1617" i="2"/>
  <c r="R1617" i="2"/>
  <c r="P1617" i="2"/>
  <c r="BI1616" i="2"/>
  <c r="BH1616" i="2"/>
  <c r="BG1616" i="2"/>
  <c r="BF1616" i="2"/>
  <c r="T1616" i="2"/>
  <c r="R1616" i="2"/>
  <c r="P1616" i="2"/>
  <c r="BI1615" i="2"/>
  <c r="BH1615" i="2"/>
  <c r="BG1615" i="2"/>
  <c r="BF1615" i="2"/>
  <c r="T1615" i="2"/>
  <c r="R1615" i="2"/>
  <c r="P1615" i="2"/>
  <c r="BI1614" i="2"/>
  <c r="BH1614" i="2"/>
  <c r="BG1614" i="2"/>
  <c r="BF1614" i="2"/>
  <c r="T1614" i="2"/>
  <c r="R1614" i="2"/>
  <c r="P1614" i="2"/>
  <c r="BI1613" i="2"/>
  <c r="BH1613" i="2"/>
  <c r="BG1613" i="2"/>
  <c r="BF1613" i="2"/>
  <c r="T1613" i="2"/>
  <c r="R1613" i="2"/>
  <c r="P1613" i="2"/>
  <c r="BI1612" i="2"/>
  <c r="BH1612" i="2"/>
  <c r="BG1612" i="2"/>
  <c r="BF1612" i="2"/>
  <c r="T1612" i="2"/>
  <c r="R1612" i="2"/>
  <c r="P1612" i="2"/>
  <c r="BI1611" i="2"/>
  <c r="BH1611" i="2"/>
  <c r="BG1611" i="2"/>
  <c r="BF1611" i="2"/>
  <c r="T1611" i="2"/>
  <c r="R1611" i="2"/>
  <c r="P1611" i="2"/>
  <c r="BI1610" i="2"/>
  <c r="BH1610" i="2"/>
  <c r="BG1610" i="2"/>
  <c r="BF1610" i="2"/>
  <c r="T1610" i="2"/>
  <c r="R1610" i="2"/>
  <c r="P1610" i="2"/>
  <c r="BI1609" i="2"/>
  <c r="BH1609" i="2"/>
  <c r="BG1609" i="2"/>
  <c r="BF1609" i="2"/>
  <c r="T1609" i="2"/>
  <c r="R1609" i="2"/>
  <c r="P1609" i="2"/>
  <c r="BI1608" i="2"/>
  <c r="BH1608" i="2"/>
  <c r="BG1608" i="2"/>
  <c r="BF1608" i="2"/>
  <c r="T1608" i="2"/>
  <c r="R1608" i="2"/>
  <c r="P1608" i="2"/>
  <c r="BI1607" i="2"/>
  <c r="BH1607" i="2"/>
  <c r="BG1607" i="2"/>
  <c r="BF1607" i="2"/>
  <c r="T1607" i="2"/>
  <c r="R1607" i="2"/>
  <c r="P1607" i="2"/>
  <c r="BI1606" i="2"/>
  <c r="BH1606" i="2"/>
  <c r="BG1606" i="2"/>
  <c r="BF1606" i="2"/>
  <c r="T1606" i="2"/>
  <c r="R1606" i="2"/>
  <c r="P1606" i="2"/>
  <c r="BI1605" i="2"/>
  <c r="BH1605" i="2"/>
  <c r="BG1605" i="2"/>
  <c r="BF1605" i="2"/>
  <c r="T1605" i="2"/>
  <c r="R1605" i="2"/>
  <c r="P1605" i="2"/>
  <c r="BI1604" i="2"/>
  <c r="BH1604" i="2"/>
  <c r="BG1604" i="2"/>
  <c r="BF1604" i="2"/>
  <c r="T1604" i="2"/>
  <c r="R1604" i="2"/>
  <c r="P1604" i="2"/>
  <c r="BI1603" i="2"/>
  <c r="BH1603" i="2"/>
  <c r="BG1603" i="2"/>
  <c r="BF1603" i="2"/>
  <c r="T1603" i="2"/>
  <c r="R1603" i="2"/>
  <c r="P1603" i="2"/>
  <c r="BI1602" i="2"/>
  <c r="BH1602" i="2"/>
  <c r="BG1602" i="2"/>
  <c r="BF1602" i="2"/>
  <c r="T1602" i="2"/>
  <c r="R1602" i="2"/>
  <c r="P1602" i="2"/>
  <c r="BI1601" i="2"/>
  <c r="BH1601" i="2"/>
  <c r="BG1601" i="2"/>
  <c r="BF1601" i="2"/>
  <c r="T1601" i="2"/>
  <c r="R1601" i="2"/>
  <c r="P1601" i="2"/>
  <c r="BI1600" i="2"/>
  <c r="BH1600" i="2"/>
  <c r="BG1600" i="2"/>
  <c r="BF1600" i="2"/>
  <c r="T1600" i="2"/>
  <c r="R1600" i="2"/>
  <c r="P1600" i="2"/>
  <c r="BI1599" i="2"/>
  <c r="BH1599" i="2"/>
  <c r="BG1599" i="2"/>
  <c r="BF1599" i="2"/>
  <c r="T1599" i="2"/>
  <c r="R1599" i="2"/>
  <c r="P1599"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91" i="2"/>
  <c r="BH1591" i="2"/>
  <c r="BG1591" i="2"/>
  <c r="BF1591" i="2"/>
  <c r="T1591" i="2"/>
  <c r="R1591" i="2"/>
  <c r="P1591" i="2"/>
  <c r="BI1590" i="2"/>
  <c r="BH1590" i="2"/>
  <c r="BG1590" i="2"/>
  <c r="BF1590" i="2"/>
  <c r="T1590" i="2"/>
  <c r="R1590" i="2"/>
  <c r="P1590" i="2"/>
  <c r="BI1589" i="2"/>
  <c r="BH1589" i="2"/>
  <c r="BG1589" i="2"/>
  <c r="BF1589" i="2"/>
  <c r="T1589" i="2"/>
  <c r="R1589" i="2"/>
  <c r="P1589" i="2"/>
  <c r="BI1588" i="2"/>
  <c r="BH1588" i="2"/>
  <c r="BG1588" i="2"/>
  <c r="BF1588" i="2"/>
  <c r="T1588" i="2"/>
  <c r="R1588" i="2"/>
  <c r="P1588" i="2"/>
  <c r="BI1587" i="2"/>
  <c r="BH1587" i="2"/>
  <c r="BG1587" i="2"/>
  <c r="BF1587" i="2"/>
  <c r="T1587" i="2"/>
  <c r="R1587" i="2"/>
  <c r="P1587" i="2"/>
  <c r="BI1586" i="2"/>
  <c r="BH1586" i="2"/>
  <c r="BG1586" i="2"/>
  <c r="BF1586" i="2"/>
  <c r="T1586" i="2"/>
  <c r="R1586" i="2"/>
  <c r="P1586" i="2"/>
  <c r="BI1585" i="2"/>
  <c r="BH1585" i="2"/>
  <c r="BG1585" i="2"/>
  <c r="BF1585" i="2"/>
  <c r="T1585" i="2"/>
  <c r="R1585" i="2"/>
  <c r="P1585" i="2"/>
  <c r="BI1584" i="2"/>
  <c r="BH1584" i="2"/>
  <c r="BG1584" i="2"/>
  <c r="BF1584" i="2"/>
  <c r="T1584" i="2"/>
  <c r="R1584" i="2"/>
  <c r="P1584" i="2"/>
  <c r="BI1583" i="2"/>
  <c r="BH1583" i="2"/>
  <c r="BG1583" i="2"/>
  <c r="BF1583" i="2"/>
  <c r="T1583" i="2"/>
  <c r="R1583" i="2"/>
  <c r="P1583" i="2"/>
  <c r="BI1582" i="2"/>
  <c r="BH1582" i="2"/>
  <c r="BG1582" i="2"/>
  <c r="BF1582" i="2"/>
  <c r="T1582" i="2"/>
  <c r="R1582" i="2"/>
  <c r="P1582" i="2"/>
  <c r="BI1581" i="2"/>
  <c r="BH1581" i="2"/>
  <c r="BG1581" i="2"/>
  <c r="BF1581" i="2"/>
  <c r="T1581" i="2"/>
  <c r="R1581" i="2"/>
  <c r="P1581" i="2"/>
  <c r="BI1580" i="2"/>
  <c r="BH1580" i="2"/>
  <c r="BG1580" i="2"/>
  <c r="BF1580" i="2"/>
  <c r="T1580" i="2"/>
  <c r="R1580" i="2"/>
  <c r="P1580" i="2"/>
  <c r="BI1579" i="2"/>
  <c r="BH1579" i="2"/>
  <c r="BG1579" i="2"/>
  <c r="BF1579" i="2"/>
  <c r="T1579" i="2"/>
  <c r="R1579" i="2"/>
  <c r="P1579" i="2"/>
  <c r="BI1578" i="2"/>
  <c r="BH1578" i="2"/>
  <c r="BG1578" i="2"/>
  <c r="BF1578" i="2"/>
  <c r="T1578" i="2"/>
  <c r="R1578" i="2"/>
  <c r="P1578" i="2"/>
  <c r="BI1577" i="2"/>
  <c r="BH1577" i="2"/>
  <c r="BG1577" i="2"/>
  <c r="BF1577" i="2"/>
  <c r="T1577" i="2"/>
  <c r="R1577" i="2"/>
  <c r="P1577" i="2"/>
  <c r="BI1576" i="2"/>
  <c r="BH1576" i="2"/>
  <c r="BG1576" i="2"/>
  <c r="BF1576" i="2"/>
  <c r="T1576" i="2"/>
  <c r="R1576" i="2"/>
  <c r="P1576" i="2"/>
  <c r="BI1574" i="2"/>
  <c r="BH1574" i="2"/>
  <c r="BG1574" i="2"/>
  <c r="BF1574" i="2"/>
  <c r="T1574" i="2"/>
  <c r="R1574" i="2"/>
  <c r="P1574" i="2"/>
  <c r="BI1573" i="2"/>
  <c r="BH1573" i="2"/>
  <c r="BG1573" i="2"/>
  <c r="BF1573" i="2"/>
  <c r="T1573" i="2"/>
  <c r="R1573" i="2"/>
  <c r="P1573" i="2"/>
  <c r="BI1572" i="2"/>
  <c r="BH1572" i="2"/>
  <c r="BG1572" i="2"/>
  <c r="BF1572" i="2"/>
  <c r="T1572" i="2"/>
  <c r="R1572" i="2"/>
  <c r="P1572" i="2"/>
  <c r="BI1571" i="2"/>
  <c r="BH1571" i="2"/>
  <c r="BG1571" i="2"/>
  <c r="BF1571" i="2"/>
  <c r="T1571" i="2"/>
  <c r="R1571" i="2"/>
  <c r="P1571" i="2"/>
  <c r="BI1570" i="2"/>
  <c r="BH1570" i="2"/>
  <c r="BG1570" i="2"/>
  <c r="BF1570" i="2"/>
  <c r="T1570" i="2"/>
  <c r="R1570" i="2"/>
  <c r="P1570" i="2"/>
  <c r="BI1568" i="2"/>
  <c r="BH1568" i="2"/>
  <c r="BG1568" i="2"/>
  <c r="BF1568" i="2"/>
  <c r="T1568" i="2"/>
  <c r="R1568" i="2"/>
  <c r="P1568" i="2"/>
  <c r="BI1567" i="2"/>
  <c r="BH1567" i="2"/>
  <c r="BG1567" i="2"/>
  <c r="BF1567" i="2"/>
  <c r="T1567" i="2"/>
  <c r="R1567" i="2"/>
  <c r="P1567" i="2"/>
  <c r="BI1566" i="2"/>
  <c r="BH1566" i="2"/>
  <c r="BG1566" i="2"/>
  <c r="BF1566" i="2"/>
  <c r="T1566" i="2"/>
  <c r="R1566" i="2"/>
  <c r="P1566" i="2"/>
  <c r="BI1565" i="2"/>
  <c r="BH1565" i="2"/>
  <c r="BG1565" i="2"/>
  <c r="BF1565" i="2"/>
  <c r="T1565" i="2"/>
  <c r="R1565" i="2"/>
  <c r="P1565" i="2"/>
  <c r="BI1564" i="2"/>
  <c r="BH1564" i="2"/>
  <c r="BG1564" i="2"/>
  <c r="BF1564" i="2"/>
  <c r="T1564" i="2"/>
  <c r="R1564" i="2"/>
  <c r="P1564" i="2"/>
  <c r="BI1563" i="2"/>
  <c r="BH1563" i="2"/>
  <c r="BG1563" i="2"/>
  <c r="BF1563" i="2"/>
  <c r="T1563" i="2"/>
  <c r="R1563" i="2"/>
  <c r="P1563" i="2"/>
  <c r="BI1562" i="2"/>
  <c r="BH1562" i="2"/>
  <c r="BG1562" i="2"/>
  <c r="BF1562" i="2"/>
  <c r="T1562" i="2"/>
  <c r="R1562" i="2"/>
  <c r="P1562" i="2"/>
  <c r="BI1561" i="2"/>
  <c r="BH1561" i="2"/>
  <c r="BG1561" i="2"/>
  <c r="BF1561" i="2"/>
  <c r="T1561" i="2"/>
  <c r="R1561" i="2"/>
  <c r="P1561" i="2"/>
  <c r="BI1560" i="2"/>
  <c r="BH1560" i="2"/>
  <c r="BG1560" i="2"/>
  <c r="BF1560" i="2"/>
  <c r="T1560" i="2"/>
  <c r="R1560" i="2"/>
  <c r="P1560" i="2"/>
  <c r="BI1559" i="2"/>
  <c r="BH1559" i="2"/>
  <c r="BG1559" i="2"/>
  <c r="BF1559" i="2"/>
  <c r="T1559" i="2"/>
  <c r="R1559" i="2"/>
  <c r="P1559" i="2"/>
  <c r="BI1558" i="2"/>
  <c r="BH1558" i="2"/>
  <c r="BG1558" i="2"/>
  <c r="BF1558" i="2"/>
  <c r="T1558" i="2"/>
  <c r="R1558" i="2"/>
  <c r="P1558" i="2"/>
  <c r="BI1557" i="2"/>
  <c r="BH1557" i="2"/>
  <c r="BG1557" i="2"/>
  <c r="BF1557" i="2"/>
  <c r="T1557" i="2"/>
  <c r="R1557" i="2"/>
  <c r="P1557" i="2"/>
  <c r="BI1556" i="2"/>
  <c r="BH1556" i="2"/>
  <c r="BG1556" i="2"/>
  <c r="BF1556" i="2"/>
  <c r="T1556" i="2"/>
  <c r="R1556" i="2"/>
  <c r="P1556" i="2"/>
  <c r="BI1555" i="2"/>
  <c r="BH1555" i="2"/>
  <c r="BG1555" i="2"/>
  <c r="BF1555" i="2"/>
  <c r="T1555" i="2"/>
  <c r="R1555" i="2"/>
  <c r="P1555" i="2"/>
  <c r="BI1554" i="2"/>
  <c r="BH1554" i="2"/>
  <c r="BG1554" i="2"/>
  <c r="BF1554" i="2"/>
  <c r="T1554" i="2"/>
  <c r="R1554" i="2"/>
  <c r="P1554" i="2"/>
  <c r="BI1553" i="2"/>
  <c r="BH1553" i="2"/>
  <c r="BG1553" i="2"/>
  <c r="BF1553" i="2"/>
  <c r="T1553" i="2"/>
  <c r="R1553" i="2"/>
  <c r="P1553" i="2"/>
  <c r="BI1552" i="2"/>
  <c r="BH1552" i="2"/>
  <c r="BG1552" i="2"/>
  <c r="BF1552" i="2"/>
  <c r="T1552" i="2"/>
  <c r="R1552" i="2"/>
  <c r="P1552" i="2"/>
  <c r="BI1551" i="2"/>
  <c r="BH1551" i="2"/>
  <c r="BG1551" i="2"/>
  <c r="BF1551" i="2"/>
  <c r="T1551" i="2"/>
  <c r="R1551" i="2"/>
  <c r="P1551" i="2"/>
  <c r="BI1550" i="2"/>
  <c r="BH1550" i="2"/>
  <c r="BG1550" i="2"/>
  <c r="BF1550" i="2"/>
  <c r="T1550" i="2"/>
  <c r="R1550" i="2"/>
  <c r="P1550" i="2"/>
  <c r="BI1549" i="2"/>
  <c r="BH1549" i="2"/>
  <c r="BG1549" i="2"/>
  <c r="BF1549" i="2"/>
  <c r="T1549" i="2"/>
  <c r="R1549" i="2"/>
  <c r="P1549" i="2"/>
  <c r="BI1548" i="2"/>
  <c r="BH1548" i="2"/>
  <c r="BG1548" i="2"/>
  <c r="BF1548" i="2"/>
  <c r="T1548" i="2"/>
  <c r="R1548" i="2"/>
  <c r="P1548" i="2"/>
  <c r="BI1547" i="2"/>
  <c r="BH1547" i="2"/>
  <c r="BG1547" i="2"/>
  <c r="BF1547" i="2"/>
  <c r="T1547" i="2"/>
  <c r="R1547" i="2"/>
  <c r="P1547" i="2"/>
  <c r="BI1546" i="2"/>
  <c r="BH1546" i="2"/>
  <c r="BG1546" i="2"/>
  <c r="BF1546" i="2"/>
  <c r="T1546" i="2"/>
  <c r="R1546" i="2"/>
  <c r="P1546" i="2"/>
  <c r="BI1545" i="2"/>
  <c r="BH1545" i="2"/>
  <c r="BG1545" i="2"/>
  <c r="BF1545" i="2"/>
  <c r="T1545" i="2"/>
  <c r="R1545" i="2"/>
  <c r="P1545" i="2"/>
  <c r="BI1544" i="2"/>
  <c r="BH1544" i="2"/>
  <c r="BG1544" i="2"/>
  <c r="BF1544" i="2"/>
  <c r="T1544" i="2"/>
  <c r="R1544" i="2"/>
  <c r="P1544" i="2"/>
  <c r="BI1543" i="2"/>
  <c r="BH1543" i="2"/>
  <c r="BG1543" i="2"/>
  <c r="BF1543" i="2"/>
  <c r="T1543" i="2"/>
  <c r="R1543" i="2"/>
  <c r="P1543" i="2"/>
  <c r="BI1542" i="2"/>
  <c r="BH1542" i="2"/>
  <c r="BG1542" i="2"/>
  <c r="BF1542" i="2"/>
  <c r="T1542" i="2"/>
  <c r="R1542" i="2"/>
  <c r="P1542" i="2"/>
  <c r="BI1541" i="2"/>
  <c r="BH1541" i="2"/>
  <c r="BG1541" i="2"/>
  <c r="BF1541" i="2"/>
  <c r="T1541" i="2"/>
  <c r="R1541" i="2"/>
  <c r="P1541" i="2"/>
  <c r="BI1540" i="2"/>
  <c r="BH1540" i="2"/>
  <c r="BG1540" i="2"/>
  <c r="BF1540" i="2"/>
  <c r="T1540" i="2"/>
  <c r="R1540" i="2"/>
  <c r="P1540" i="2"/>
  <c r="BI1539" i="2"/>
  <c r="BH1539" i="2"/>
  <c r="BG1539" i="2"/>
  <c r="BF1539" i="2"/>
  <c r="T1539" i="2"/>
  <c r="R1539" i="2"/>
  <c r="P1539" i="2"/>
  <c r="BI1538" i="2"/>
  <c r="BH1538" i="2"/>
  <c r="BG1538" i="2"/>
  <c r="BF1538" i="2"/>
  <c r="T1538" i="2"/>
  <c r="R1538" i="2"/>
  <c r="P1538" i="2"/>
  <c r="BI1537" i="2"/>
  <c r="BH1537" i="2"/>
  <c r="BG1537" i="2"/>
  <c r="BF1537" i="2"/>
  <c r="T1537" i="2"/>
  <c r="R1537" i="2"/>
  <c r="P1537" i="2"/>
  <c r="BI1536" i="2"/>
  <c r="BH1536" i="2"/>
  <c r="BG1536" i="2"/>
  <c r="BF1536" i="2"/>
  <c r="T1536" i="2"/>
  <c r="R1536" i="2"/>
  <c r="P1536" i="2"/>
  <c r="BI1535" i="2"/>
  <c r="BH1535" i="2"/>
  <c r="BG1535" i="2"/>
  <c r="BF1535" i="2"/>
  <c r="T1535" i="2"/>
  <c r="R1535" i="2"/>
  <c r="P1535" i="2"/>
  <c r="BI1534" i="2"/>
  <c r="BH1534" i="2"/>
  <c r="BG1534" i="2"/>
  <c r="BF1534" i="2"/>
  <c r="T1534" i="2"/>
  <c r="R1534" i="2"/>
  <c r="P1534" i="2"/>
  <c r="BI1533" i="2"/>
  <c r="BH1533" i="2"/>
  <c r="BG1533" i="2"/>
  <c r="BF1533" i="2"/>
  <c r="T1533" i="2"/>
  <c r="R1533" i="2"/>
  <c r="P1533" i="2"/>
  <c r="BI1532" i="2"/>
  <c r="BH1532" i="2"/>
  <c r="BG1532" i="2"/>
  <c r="BF1532" i="2"/>
  <c r="T1532" i="2"/>
  <c r="R1532" i="2"/>
  <c r="P1532" i="2"/>
  <c r="BI1531" i="2"/>
  <c r="BH1531" i="2"/>
  <c r="BG1531" i="2"/>
  <c r="BF1531" i="2"/>
  <c r="T1531" i="2"/>
  <c r="R1531" i="2"/>
  <c r="P1531" i="2"/>
  <c r="BI1529" i="2"/>
  <c r="BH1529" i="2"/>
  <c r="BG1529" i="2"/>
  <c r="BF1529" i="2"/>
  <c r="T1529" i="2"/>
  <c r="R1529" i="2"/>
  <c r="P1529" i="2"/>
  <c r="BI1528" i="2"/>
  <c r="BH1528" i="2"/>
  <c r="BG1528" i="2"/>
  <c r="BF1528" i="2"/>
  <c r="T1528" i="2"/>
  <c r="R1528" i="2"/>
  <c r="P1528" i="2"/>
  <c r="BI1527" i="2"/>
  <c r="BH1527" i="2"/>
  <c r="BG1527" i="2"/>
  <c r="BF1527" i="2"/>
  <c r="T1527" i="2"/>
  <c r="R1527" i="2"/>
  <c r="P1527" i="2"/>
  <c r="BI1526" i="2"/>
  <c r="BH1526" i="2"/>
  <c r="BG1526" i="2"/>
  <c r="BF1526" i="2"/>
  <c r="T1526" i="2"/>
  <c r="R1526" i="2"/>
  <c r="P1526" i="2"/>
  <c r="BI1525" i="2"/>
  <c r="BH1525" i="2"/>
  <c r="BG1525" i="2"/>
  <c r="BF1525" i="2"/>
  <c r="T1525" i="2"/>
  <c r="R1525" i="2"/>
  <c r="P1525" i="2"/>
  <c r="BI1524" i="2"/>
  <c r="BH1524" i="2"/>
  <c r="BG1524" i="2"/>
  <c r="BF1524" i="2"/>
  <c r="T1524" i="2"/>
  <c r="R1524" i="2"/>
  <c r="P1524" i="2"/>
  <c r="BI1523" i="2"/>
  <c r="BH1523" i="2"/>
  <c r="BG1523" i="2"/>
  <c r="BF1523" i="2"/>
  <c r="T1523" i="2"/>
  <c r="R1523" i="2"/>
  <c r="P1523" i="2"/>
  <c r="BI1522" i="2"/>
  <c r="BH1522" i="2"/>
  <c r="BG1522" i="2"/>
  <c r="BF1522" i="2"/>
  <c r="T1522" i="2"/>
  <c r="R1522" i="2"/>
  <c r="P1522" i="2"/>
  <c r="BI1521" i="2"/>
  <c r="BH1521" i="2"/>
  <c r="BG1521" i="2"/>
  <c r="BF1521" i="2"/>
  <c r="T1521" i="2"/>
  <c r="R1521" i="2"/>
  <c r="P1521" i="2"/>
  <c r="BI1520" i="2"/>
  <c r="BH1520" i="2"/>
  <c r="BG1520" i="2"/>
  <c r="BF1520" i="2"/>
  <c r="T1520" i="2"/>
  <c r="R1520" i="2"/>
  <c r="P1520" i="2"/>
  <c r="BI1519" i="2"/>
  <c r="BH1519" i="2"/>
  <c r="BG1519" i="2"/>
  <c r="BF1519" i="2"/>
  <c r="T1519" i="2"/>
  <c r="R1519" i="2"/>
  <c r="P1519" i="2"/>
  <c r="BI1518" i="2"/>
  <c r="BH1518" i="2"/>
  <c r="BG1518" i="2"/>
  <c r="BF1518" i="2"/>
  <c r="T1518" i="2"/>
  <c r="R1518" i="2"/>
  <c r="P1518" i="2"/>
  <c r="BI1517" i="2"/>
  <c r="BH1517" i="2"/>
  <c r="BG1517" i="2"/>
  <c r="BF1517" i="2"/>
  <c r="T1517" i="2"/>
  <c r="R1517" i="2"/>
  <c r="P1517" i="2"/>
  <c r="BI1516" i="2"/>
  <c r="BH1516" i="2"/>
  <c r="BG1516" i="2"/>
  <c r="BF1516" i="2"/>
  <c r="T1516" i="2"/>
  <c r="R1516" i="2"/>
  <c r="P1516" i="2"/>
  <c r="BI1515" i="2"/>
  <c r="BH1515" i="2"/>
  <c r="BG1515" i="2"/>
  <c r="BF1515" i="2"/>
  <c r="T1515" i="2"/>
  <c r="R1515" i="2"/>
  <c r="P1515" i="2"/>
  <c r="BI1514" i="2"/>
  <c r="BH1514" i="2"/>
  <c r="BG1514" i="2"/>
  <c r="BF1514" i="2"/>
  <c r="T1514" i="2"/>
  <c r="R1514" i="2"/>
  <c r="P1514" i="2"/>
  <c r="BI1513" i="2"/>
  <c r="BH1513" i="2"/>
  <c r="BG1513" i="2"/>
  <c r="BF1513" i="2"/>
  <c r="T1513" i="2"/>
  <c r="R1513" i="2"/>
  <c r="P1513" i="2"/>
  <c r="BI1512" i="2"/>
  <c r="BH1512" i="2"/>
  <c r="BG1512" i="2"/>
  <c r="BF1512" i="2"/>
  <c r="T1512" i="2"/>
  <c r="R1512" i="2"/>
  <c r="P1512" i="2"/>
  <c r="BI1511" i="2"/>
  <c r="BH1511" i="2"/>
  <c r="BG1511" i="2"/>
  <c r="BF1511" i="2"/>
  <c r="T1511" i="2"/>
  <c r="R1511" i="2"/>
  <c r="P1511" i="2"/>
  <c r="BI1510" i="2"/>
  <c r="BH1510" i="2"/>
  <c r="BG1510" i="2"/>
  <c r="BF1510" i="2"/>
  <c r="T1510" i="2"/>
  <c r="R1510" i="2"/>
  <c r="P1510" i="2"/>
  <c r="BI1509" i="2"/>
  <c r="BH1509" i="2"/>
  <c r="BG1509" i="2"/>
  <c r="BF1509" i="2"/>
  <c r="T1509" i="2"/>
  <c r="R1509" i="2"/>
  <c r="P1509" i="2"/>
  <c r="BI1508" i="2"/>
  <c r="BH1508" i="2"/>
  <c r="BG1508" i="2"/>
  <c r="BF1508" i="2"/>
  <c r="T1508" i="2"/>
  <c r="R1508" i="2"/>
  <c r="P1508" i="2"/>
  <c r="BI1507" i="2"/>
  <c r="BH1507" i="2"/>
  <c r="BG1507" i="2"/>
  <c r="BF1507" i="2"/>
  <c r="T1507" i="2"/>
  <c r="R1507" i="2"/>
  <c r="P1507" i="2"/>
  <c r="BI1506" i="2"/>
  <c r="BH1506" i="2"/>
  <c r="BG1506" i="2"/>
  <c r="BF1506" i="2"/>
  <c r="T1506" i="2"/>
  <c r="R1506" i="2"/>
  <c r="P1506" i="2"/>
  <c r="BI1505" i="2"/>
  <c r="BH1505" i="2"/>
  <c r="BG1505" i="2"/>
  <c r="BF1505" i="2"/>
  <c r="T1505" i="2"/>
  <c r="R1505" i="2"/>
  <c r="P1505" i="2"/>
  <c r="BI1504" i="2"/>
  <c r="BH1504" i="2"/>
  <c r="BG1504" i="2"/>
  <c r="BF1504" i="2"/>
  <c r="T1504" i="2"/>
  <c r="R1504" i="2"/>
  <c r="P1504" i="2"/>
  <c r="BI1503" i="2"/>
  <c r="BH1503" i="2"/>
  <c r="BG1503" i="2"/>
  <c r="BF1503" i="2"/>
  <c r="T1503" i="2"/>
  <c r="R1503" i="2"/>
  <c r="P1503" i="2"/>
  <c r="BI1502" i="2"/>
  <c r="BH1502" i="2"/>
  <c r="BG1502" i="2"/>
  <c r="BF1502" i="2"/>
  <c r="T1502" i="2"/>
  <c r="R1502" i="2"/>
  <c r="P1502" i="2"/>
  <c r="BI1501" i="2"/>
  <c r="BH1501" i="2"/>
  <c r="BG1501" i="2"/>
  <c r="BF1501" i="2"/>
  <c r="T1501" i="2"/>
  <c r="R1501" i="2"/>
  <c r="P1501" i="2"/>
  <c r="BI1500" i="2"/>
  <c r="BH1500" i="2"/>
  <c r="BG1500" i="2"/>
  <c r="BF1500" i="2"/>
  <c r="T1500" i="2"/>
  <c r="R1500" i="2"/>
  <c r="P1500" i="2"/>
  <c r="BI1499" i="2"/>
  <c r="BH1499" i="2"/>
  <c r="BG1499" i="2"/>
  <c r="BF1499" i="2"/>
  <c r="T1499" i="2"/>
  <c r="R1499" i="2"/>
  <c r="P1499" i="2"/>
  <c r="BI1498" i="2"/>
  <c r="BH1498" i="2"/>
  <c r="BG1498" i="2"/>
  <c r="BF1498" i="2"/>
  <c r="T1498" i="2"/>
  <c r="R1498" i="2"/>
  <c r="P1498" i="2"/>
  <c r="BI1497" i="2"/>
  <c r="BH1497" i="2"/>
  <c r="BG1497" i="2"/>
  <c r="BF1497" i="2"/>
  <c r="T1497" i="2"/>
  <c r="R1497" i="2"/>
  <c r="P1497" i="2"/>
  <c r="BI1496" i="2"/>
  <c r="BH1496" i="2"/>
  <c r="BG1496" i="2"/>
  <c r="BF1496" i="2"/>
  <c r="T1496" i="2"/>
  <c r="R1496" i="2"/>
  <c r="P1496" i="2"/>
  <c r="BI1495" i="2"/>
  <c r="BH1495" i="2"/>
  <c r="BG1495" i="2"/>
  <c r="BF1495" i="2"/>
  <c r="T1495" i="2"/>
  <c r="R1495" i="2"/>
  <c r="P1495" i="2"/>
  <c r="BI1493" i="2"/>
  <c r="BH1493" i="2"/>
  <c r="BG1493" i="2"/>
  <c r="BF1493" i="2"/>
  <c r="T1493" i="2"/>
  <c r="R1493" i="2"/>
  <c r="P1493" i="2"/>
  <c r="BI1492" i="2"/>
  <c r="BH1492" i="2"/>
  <c r="BG1492" i="2"/>
  <c r="BF1492" i="2"/>
  <c r="T1492" i="2"/>
  <c r="R1492" i="2"/>
  <c r="P1492" i="2"/>
  <c r="BI1491" i="2"/>
  <c r="BH1491" i="2"/>
  <c r="BG1491" i="2"/>
  <c r="BF1491" i="2"/>
  <c r="T1491" i="2"/>
  <c r="R1491" i="2"/>
  <c r="P1491" i="2"/>
  <c r="BI1490" i="2"/>
  <c r="BH1490" i="2"/>
  <c r="BG1490" i="2"/>
  <c r="BF1490" i="2"/>
  <c r="T1490" i="2"/>
  <c r="R1490" i="2"/>
  <c r="P1490" i="2"/>
  <c r="BI1489" i="2"/>
  <c r="BH1489" i="2"/>
  <c r="BG1489" i="2"/>
  <c r="BF1489" i="2"/>
  <c r="T1489" i="2"/>
  <c r="R1489" i="2"/>
  <c r="P1489" i="2"/>
  <c r="BI1488" i="2"/>
  <c r="BH1488" i="2"/>
  <c r="BG1488" i="2"/>
  <c r="BF1488" i="2"/>
  <c r="T1488" i="2"/>
  <c r="R1488" i="2"/>
  <c r="P1488" i="2"/>
  <c r="BI1487" i="2"/>
  <c r="BH1487" i="2"/>
  <c r="BG1487" i="2"/>
  <c r="BF1487" i="2"/>
  <c r="T1487" i="2"/>
  <c r="R1487" i="2"/>
  <c r="P1487" i="2"/>
  <c r="BI1486" i="2"/>
  <c r="BH1486" i="2"/>
  <c r="BG1486" i="2"/>
  <c r="BF1486" i="2"/>
  <c r="T1486" i="2"/>
  <c r="R1486" i="2"/>
  <c r="P1486" i="2"/>
  <c r="BI1485" i="2"/>
  <c r="BH1485" i="2"/>
  <c r="BG1485" i="2"/>
  <c r="BF1485" i="2"/>
  <c r="T1485" i="2"/>
  <c r="R1485" i="2"/>
  <c r="P1485" i="2"/>
  <c r="BI1484" i="2"/>
  <c r="BH1484" i="2"/>
  <c r="BG1484" i="2"/>
  <c r="BF1484" i="2"/>
  <c r="T1484" i="2"/>
  <c r="R1484" i="2"/>
  <c r="P1484" i="2"/>
  <c r="BI1483" i="2"/>
  <c r="BH1483" i="2"/>
  <c r="BG1483" i="2"/>
  <c r="BF1483" i="2"/>
  <c r="T1483" i="2"/>
  <c r="R1483" i="2"/>
  <c r="P1483" i="2"/>
  <c r="BI1482" i="2"/>
  <c r="BH1482" i="2"/>
  <c r="BG1482" i="2"/>
  <c r="BF1482" i="2"/>
  <c r="T1482" i="2"/>
  <c r="R1482" i="2"/>
  <c r="P1482" i="2"/>
  <c r="BI1481" i="2"/>
  <c r="BH1481" i="2"/>
  <c r="BG1481" i="2"/>
  <c r="BF1481" i="2"/>
  <c r="T1481" i="2"/>
  <c r="R1481" i="2"/>
  <c r="P1481" i="2"/>
  <c r="BI1480" i="2"/>
  <c r="BH1480" i="2"/>
  <c r="BG1480" i="2"/>
  <c r="BF1480" i="2"/>
  <c r="T1480" i="2"/>
  <c r="R1480" i="2"/>
  <c r="P1480" i="2"/>
  <c r="BI1479" i="2"/>
  <c r="BH1479" i="2"/>
  <c r="BG1479" i="2"/>
  <c r="BF1479" i="2"/>
  <c r="T1479" i="2"/>
  <c r="R1479" i="2"/>
  <c r="P1479" i="2"/>
  <c r="BI1478" i="2"/>
  <c r="BH1478" i="2"/>
  <c r="BG1478" i="2"/>
  <c r="BF1478" i="2"/>
  <c r="T1478" i="2"/>
  <c r="R1478" i="2"/>
  <c r="P1478" i="2"/>
  <c r="BI1477" i="2"/>
  <c r="BH1477" i="2"/>
  <c r="BG1477" i="2"/>
  <c r="BF1477" i="2"/>
  <c r="T1477" i="2"/>
  <c r="R1477" i="2"/>
  <c r="P1477" i="2"/>
  <c r="BI1476" i="2"/>
  <c r="BH1476" i="2"/>
  <c r="BG1476" i="2"/>
  <c r="BF1476" i="2"/>
  <c r="T1476" i="2"/>
  <c r="R1476" i="2"/>
  <c r="P1476" i="2"/>
  <c r="BI1475" i="2"/>
  <c r="BH1475" i="2"/>
  <c r="BG1475" i="2"/>
  <c r="BF1475" i="2"/>
  <c r="T1475" i="2"/>
  <c r="R1475" i="2"/>
  <c r="P1475" i="2"/>
  <c r="BI1474" i="2"/>
  <c r="BH1474" i="2"/>
  <c r="BG1474" i="2"/>
  <c r="BF1474" i="2"/>
  <c r="T1474" i="2"/>
  <c r="R1474" i="2"/>
  <c r="P1474" i="2"/>
  <c r="BI1473" i="2"/>
  <c r="BH1473" i="2"/>
  <c r="BG1473" i="2"/>
  <c r="BF1473" i="2"/>
  <c r="T1473" i="2"/>
  <c r="R1473" i="2"/>
  <c r="P1473" i="2"/>
  <c r="BI1472" i="2"/>
  <c r="BH1472" i="2"/>
  <c r="BG1472" i="2"/>
  <c r="BF1472" i="2"/>
  <c r="T1472" i="2"/>
  <c r="R1472" i="2"/>
  <c r="P1472" i="2"/>
  <c r="BI1471" i="2"/>
  <c r="BH1471" i="2"/>
  <c r="BG1471" i="2"/>
  <c r="BF1471" i="2"/>
  <c r="T1471" i="2"/>
  <c r="R1471" i="2"/>
  <c r="P1471" i="2"/>
  <c r="BI1470" i="2"/>
  <c r="BH1470" i="2"/>
  <c r="BG1470" i="2"/>
  <c r="BF1470" i="2"/>
  <c r="T1470" i="2"/>
  <c r="R1470" i="2"/>
  <c r="P1470" i="2"/>
  <c r="BI1469" i="2"/>
  <c r="BH1469" i="2"/>
  <c r="BG1469" i="2"/>
  <c r="BF1469" i="2"/>
  <c r="T1469" i="2"/>
  <c r="R1469" i="2"/>
  <c r="P1469" i="2"/>
  <c r="BI1468" i="2"/>
  <c r="BH1468" i="2"/>
  <c r="BG1468" i="2"/>
  <c r="BF1468" i="2"/>
  <c r="T1468" i="2"/>
  <c r="R1468" i="2"/>
  <c r="P1468" i="2"/>
  <c r="BI1467" i="2"/>
  <c r="BH1467" i="2"/>
  <c r="BG1467" i="2"/>
  <c r="BF1467" i="2"/>
  <c r="T1467" i="2"/>
  <c r="R1467" i="2"/>
  <c r="P1467" i="2"/>
  <c r="BI1466" i="2"/>
  <c r="BH1466" i="2"/>
  <c r="BG1466" i="2"/>
  <c r="BF1466" i="2"/>
  <c r="T1466" i="2"/>
  <c r="R1466" i="2"/>
  <c r="P1466" i="2"/>
  <c r="BI1465" i="2"/>
  <c r="BH1465" i="2"/>
  <c r="BG1465" i="2"/>
  <c r="BF1465" i="2"/>
  <c r="T1465" i="2"/>
  <c r="R1465" i="2"/>
  <c r="P1465" i="2"/>
  <c r="BI1464" i="2"/>
  <c r="BH1464" i="2"/>
  <c r="BG1464" i="2"/>
  <c r="BF1464" i="2"/>
  <c r="T1464" i="2"/>
  <c r="R1464" i="2"/>
  <c r="P1464" i="2"/>
  <c r="BI1463" i="2"/>
  <c r="BH1463" i="2"/>
  <c r="BG1463" i="2"/>
  <c r="BF1463" i="2"/>
  <c r="T1463" i="2"/>
  <c r="R1463" i="2"/>
  <c r="P1463" i="2"/>
  <c r="BI1462" i="2"/>
  <c r="BH1462" i="2"/>
  <c r="BG1462" i="2"/>
  <c r="BF1462" i="2"/>
  <c r="T1462" i="2"/>
  <c r="R1462" i="2"/>
  <c r="P1462" i="2"/>
  <c r="BI1461" i="2"/>
  <c r="BH1461" i="2"/>
  <c r="BG1461" i="2"/>
  <c r="BF1461" i="2"/>
  <c r="T1461" i="2"/>
  <c r="R1461" i="2"/>
  <c r="P1461" i="2"/>
  <c r="BI1460" i="2"/>
  <c r="BH1460" i="2"/>
  <c r="BG1460" i="2"/>
  <c r="BF1460" i="2"/>
  <c r="T1460" i="2"/>
  <c r="R1460" i="2"/>
  <c r="P1460" i="2"/>
  <c r="BI1459" i="2"/>
  <c r="BH1459" i="2"/>
  <c r="BG1459" i="2"/>
  <c r="BF1459" i="2"/>
  <c r="T1459" i="2"/>
  <c r="R1459" i="2"/>
  <c r="P1459" i="2"/>
  <c r="BI1458" i="2"/>
  <c r="BH1458" i="2"/>
  <c r="BG1458" i="2"/>
  <c r="BF1458" i="2"/>
  <c r="T1458" i="2"/>
  <c r="R1458" i="2"/>
  <c r="P1458" i="2"/>
  <c r="BI1457" i="2"/>
  <c r="BH1457" i="2"/>
  <c r="BG1457" i="2"/>
  <c r="BF1457" i="2"/>
  <c r="T1457" i="2"/>
  <c r="R1457" i="2"/>
  <c r="P1457" i="2"/>
  <c r="BI1456" i="2"/>
  <c r="BH1456" i="2"/>
  <c r="BG1456" i="2"/>
  <c r="BF1456" i="2"/>
  <c r="T1456" i="2"/>
  <c r="R1456" i="2"/>
  <c r="P1456" i="2"/>
  <c r="BI1455" i="2"/>
  <c r="BH1455" i="2"/>
  <c r="BG1455" i="2"/>
  <c r="BF1455" i="2"/>
  <c r="T1455" i="2"/>
  <c r="R1455" i="2"/>
  <c r="P1455" i="2"/>
  <c r="BI1454" i="2"/>
  <c r="BH1454" i="2"/>
  <c r="BG1454" i="2"/>
  <c r="BF1454" i="2"/>
  <c r="T1454" i="2"/>
  <c r="R1454" i="2"/>
  <c r="P1454" i="2"/>
  <c r="BI1452" i="2"/>
  <c r="BH1452" i="2"/>
  <c r="BG1452" i="2"/>
  <c r="BF1452" i="2"/>
  <c r="T1452" i="2"/>
  <c r="R1452" i="2"/>
  <c r="P1452" i="2"/>
  <c r="BI1451" i="2"/>
  <c r="BH1451" i="2"/>
  <c r="BG1451" i="2"/>
  <c r="BF1451" i="2"/>
  <c r="T1451" i="2"/>
  <c r="R1451" i="2"/>
  <c r="P1451" i="2"/>
  <c r="BI1450" i="2"/>
  <c r="BH1450" i="2"/>
  <c r="BG1450" i="2"/>
  <c r="BF1450" i="2"/>
  <c r="T1450" i="2"/>
  <c r="R1450" i="2"/>
  <c r="P1450" i="2"/>
  <c r="BI1449" i="2"/>
  <c r="BH1449" i="2"/>
  <c r="BG1449" i="2"/>
  <c r="BF1449" i="2"/>
  <c r="T1449" i="2"/>
  <c r="R1449" i="2"/>
  <c r="P1449" i="2"/>
  <c r="BI1448" i="2"/>
  <c r="BH1448" i="2"/>
  <c r="BG1448" i="2"/>
  <c r="BF1448" i="2"/>
  <c r="T1448" i="2"/>
  <c r="R1448" i="2"/>
  <c r="P1448" i="2"/>
  <c r="BI1447" i="2"/>
  <c r="BH1447" i="2"/>
  <c r="BG1447" i="2"/>
  <c r="BF1447" i="2"/>
  <c r="T1447" i="2"/>
  <c r="R1447" i="2"/>
  <c r="P1447" i="2"/>
  <c r="BI1446" i="2"/>
  <c r="BH1446" i="2"/>
  <c r="BG1446" i="2"/>
  <c r="BF1446" i="2"/>
  <c r="T1446" i="2"/>
  <c r="R1446" i="2"/>
  <c r="P1446" i="2"/>
  <c r="BI1445" i="2"/>
  <c r="BH1445" i="2"/>
  <c r="BG1445" i="2"/>
  <c r="BF1445" i="2"/>
  <c r="T1445" i="2"/>
  <c r="R1445" i="2"/>
  <c r="P1445" i="2"/>
  <c r="BI1444" i="2"/>
  <c r="BH1444" i="2"/>
  <c r="BG1444" i="2"/>
  <c r="BF1444" i="2"/>
  <c r="T1444" i="2"/>
  <c r="R1444" i="2"/>
  <c r="P1444" i="2"/>
  <c r="BI1443" i="2"/>
  <c r="BH1443" i="2"/>
  <c r="BG1443" i="2"/>
  <c r="BF1443" i="2"/>
  <c r="T1443" i="2"/>
  <c r="R1443" i="2"/>
  <c r="P1443" i="2"/>
  <c r="BI1442" i="2"/>
  <c r="BH1442" i="2"/>
  <c r="BG1442" i="2"/>
  <c r="BF1442" i="2"/>
  <c r="T1442" i="2"/>
  <c r="R1442" i="2"/>
  <c r="P1442" i="2"/>
  <c r="BI1441" i="2"/>
  <c r="BH1441" i="2"/>
  <c r="BG1441" i="2"/>
  <c r="BF1441" i="2"/>
  <c r="T1441" i="2"/>
  <c r="R1441" i="2"/>
  <c r="P1441" i="2"/>
  <c r="BI1440" i="2"/>
  <c r="BH1440" i="2"/>
  <c r="BG1440" i="2"/>
  <c r="BF1440" i="2"/>
  <c r="T1440" i="2"/>
  <c r="R1440" i="2"/>
  <c r="P1440" i="2"/>
  <c r="BI1439" i="2"/>
  <c r="BH1439" i="2"/>
  <c r="BG1439" i="2"/>
  <c r="BF1439" i="2"/>
  <c r="T1439" i="2"/>
  <c r="R1439" i="2"/>
  <c r="P1439" i="2"/>
  <c r="BI1438" i="2"/>
  <c r="BH1438" i="2"/>
  <c r="BG1438" i="2"/>
  <c r="BF1438" i="2"/>
  <c r="T1438" i="2"/>
  <c r="R1438" i="2"/>
  <c r="P1438" i="2"/>
  <c r="BI1437" i="2"/>
  <c r="BH1437" i="2"/>
  <c r="BG1437" i="2"/>
  <c r="BF1437" i="2"/>
  <c r="T1437" i="2"/>
  <c r="R1437" i="2"/>
  <c r="P1437" i="2"/>
  <c r="BI1436" i="2"/>
  <c r="BH1436" i="2"/>
  <c r="BG1436" i="2"/>
  <c r="BF1436" i="2"/>
  <c r="T1436" i="2"/>
  <c r="R1436" i="2"/>
  <c r="P1436" i="2"/>
  <c r="BI1435" i="2"/>
  <c r="BH1435" i="2"/>
  <c r="BG1435" i="2"/>
  <c r="BF1435" i="2"/>
  <c r="T1435" i="2"/>
  <c r="R1435" i="2"/>
  <c r="P1435" i="2"/>
  <c r="BI1434" i="2"/>
  <c r="BH1434" i="2"/>
  <c r="BG1434" i="2"/>
  <c r="BF1434" i="2"/>
  <c r="T1434" i="2"/>
  <c r="R1434" i="2"/>
  <c r="P1434" i="2"/>
  <c r="BI1433" i="2"/>
  <c r="BH1433" i="2"/>
  <c r="BG1433" i="2"/>
  <c r="BF1433" i="2"/>
  <c r="T1433" i="2"/>
  <c r="R1433" i="2"/>
  <c r="P1433" i="2"/>
  <c r="BI1432" i="2"/>
  <c r="BH1432" i="2"/>
  <c r="BG1432" i="2"/>
  <c r="BF1432" i="2"/>
  <c r="T1432" i="2"/>
  <c r="R1432" i="2"/>
  <c r="P1432" i="2"/>
  <c r="BI1431" i="2"/>
  <c r="BH1431" i="2"/>
  <c r="BG1431" i="2"/>
  <c r="BF1431" i="2"/>
  <c r="T1431" i="2"/>
  <c r="R1431" i="2"/>
  <c r="P1431" i="2"/>
  <c r="BI1429" i="2"/>
  <c r="BH1429" i="2"/>
  <c r="BG1429" i="2"/>
  <c r="BF1429" i="2"/>
  <c r="T1429" i="2"/>
  <c r="R1429" i="2"/>
  <c r="P1429" i="2"/>
  <c r="BI1428" i="2"/>
  <c r="BH1428" i="2"/>
  <c r="BG1428" i="2"/>
  <c r="BF1428" i="2"/>
  <c r="T1428" i="2"/>
  <c r="R1428" i="2"/>
  <c r="P1428" i="2"/>
  <c r="BI1426" i="2"/>
  <c r="BH1426" i="2"/>
  <c r="BG1426" i="2"/>
  <c r="BF1426" i="2"/>
  <c r="T1426" i="2"/>
  <c r="R1426" i="2"/>
  <c r="P1426" i="2"/>
  <c r="BI1425" i="2"/>
  <c r="BH1425" i="2"/>
  <c r="BG1425" i="2"/>
  <c r="BF1425" i="2"/>
  <c r="T1425" i="2"/>
  <c r="R1425" i="2"/>
  <c r="P1425" i="2"/>
  <c r="BI1424" i="2"/>
  <c r="BH1424" i="2"/>
  <c r="BG1424" i="2"/>
  <c r="BF1424" i="2"/>
  <c r="T1424" i="2"/>
  <c r="R1424" i="2"/>
  <c r="P1424" i="2"/>
  <c r="BI1423" i="2"/>
  <c r="BH1423" i="2"/>
  <c r="BG1423" i="2"/>
  <c r="BF1423" i="2"/>
  <c r="T1423" i="2"/>
  <c r="R1423" i="2"/>
  <c r="P1423" i="2"/>
  <c r="BI1422" i="2"/>
  <c r="BH1422" i="2"/>
  <c r="BG1422" i="2"/>
  <c r="BF1422" i="2"/>
  <c r="T1422" i="2"/>
  <c r="R1422" i="2"/>
  <c r="P1422" i="2"/>
  <c r="BI1421" i="2"/>
  <c r="BH1421" i="2"/>
  <c r="BG1421" i="2"/>
  <c r="BF1421" i="2"/>
  <c r="T1421" i="2"/>
  <c r="R1421" i="2"/>
  <c r="P1421" i="2"/>
  <c r="BI1420" i="2"/>
  <c r="BH1420" i="2"/>
  <c r="BG1420" i="2"/>
  <c r="BF1420" i="2"/>
  <c r="T1420" i="2"/>
  <c r="R1420" i="2"/>
  <c r="P1420" i="2"/>
  <c r="BI1419" i="2"/>
  <c r="BH1419" i="2"/>
  <c r="BG1419" i="2"/>
  <c r="BF1419" i="2"/>
  <c r="T1419" i="2"/>
  <c r="R1419" i="2"/>
  <c r="P1419" i="2"/>
  <c r="BI1418" i="2"/>
  <c r="BH1418" i="2"/>
  <c r="BG1418" i="2"/>
  <c r="BF1418" i="2"/>
  <c r="T1418" i="2"/>
  <c r="R1418" i="2"/>
  <c r="P1418" i="2"/>
  <c r="BI1417" i="2"/>
  <c r="BH1417" i="2"/>
  <c r="BG1417" i="2"/>
  <c r="BF1417" i="2"/>
  <c r="T1417" i="2"/>
  <c r="R1417" i="2"/>
  <c r="P1417" i="2"/>
  <c r="BI1416" i="2"/>
  <c r="BH1416" i="2"/>
  <c r="BG1416" i="2"/>
  <c r="BF1416" i="2"/>
  <c r="T1416" i="2"/>
  <c r="R1416" i="2"/>
  <c r="P1416" i="2"/>
  <c r="BI1415" i="2"/>
  <c r="BH1415" i="2"/>
  <c r="BG1415" i="2"/>
  <c r="BF1415" i="2"/>
  <c r="T1415" i="2"/>
  <c r="R1415" i="2"/>
  <c r="P1415" i="2"/>
  <c r="BI1414" i="2"/>
  <c r="BH1414" i="2"/>
  <c r="BG1414" i="2"/>
  <c r="BF1414" i="2"/>
  <c r="T1414" i="2"/>
  <c r="R1414" i="2"/>
  <c r="P1414" i="2"/>
  <c r="BI1413" i="2"/>
  <c r="BH1413" i="2"/>
  <c r="BG1413" i="2"/>
  <c r="BF1413" i="2"/>
  <c r="T1413" i="2"/>
  <c r="R1413" i="2"/>
  <c r="P1413" i="2"/>
  <c r="BI1412" i="2"/>
  <c r="BH1412" i="2"/>
  <c r="BG1412" i="2"/>
  <c r="BF1412" i="2"/>
  <c r="T1412" i="2"/>
  <c r="R1412" i="2"/>
  <c r="P1412" i="2"/>
  <c r="BI1411" i="2"/>
  <c r="BH1411" i="2"/>
  <c r="BG1411" i="2"/>
  <c r="BF1411" i="2"/>
  <c r="T1411" i="2"/>
  <c r="R1411" i="2"/>
  <c r="P1411" i="2"/>
  <c r="BI1410" i="2"/>
  <c r="BH1410" i="2"/>
  <c r="BG1410" i="2"/>
  <c r="BF1410" i="2"/>
  <c r="T1410" i="2"/>
  <c r="R1410" i="2"/>
  <c r="P1410" i="2"/>
  <c r="BI1409" i="2"/>
  <c r="BH1409" i="2"/>
  <c r="BG1409" i="2"/>
  <c r="BF1409" i="2"/>
  <c r="T1409" i="2"/>
  <c r="R1409" i="2"/>
  <c r="P1409" i="2"/>
  <c r="BI1408" i="2"/>
  <c r="BH1408" i="2"/>
  <c r="BG1408" i="2"/>
  <c r="BF1408" i="2"/>
  <c r="T1408" i="2"/>
  <c r="R1408" i="2"/>
  <c r="P1408" i="2"/>
  <c r="BI1407" i="2"/>
  <c r="BH1407" i="2"/>
  <c r="BG1407" i="2"/>
  <c r="BF1407" i="2"/>
  <c r="T1407" i="2"/>
  <c r="R1407" i="2"/>
  <c r="P1407" i="2"/>
  <c r="BI1406" i="2"/>
  <c r="BH1406" i="2"/>
  <c r="BG1406" i="2"/>
  <c r="BF1406" i="2"/>
  <c r="T1406" i="2"/>
  <c r="R1406" i="2"/>
  <c r="P1406" i="2"/>
  <c r="BI1405" i="2"/>
  <c r="BH1405" i="2"/>
  <c r="BG1405" i="2"/>
  <c r="BF1405" i="2"/>
  <c r="T1405" i="2"/>
  <c r="R1405" i="2"/>
  <c r="P1405" i="2"/>
  <c r="BI1404" i="2"/>
  <c r="BH1404" i="2"/>
  <c r="BG1404" i="2"/>
  <c r="BF1404" i="2"/>
  <c r="T1404" i="2"/>
  <c r="R1404" i="2"/>
  <c r="P1404" i="2"/>
  <c r="BI1403" i="2"/>
  <c r="BH1403" i="2"/>
  <c r="BG1403" i="2"/>
  <c r="BF1403" i="2"/>
  <c r="T1403" i="2"/>
  <c r="R1403" i="2"/>
  <c r="P1403" i="2"/>
  <c r="BI1400" i="2"/>
  <c r="BH1400" i="2"/>
  <c r="BG1400" i="2"/>
  <c r="BF1400" i="2"/>
  <c r="T1400" i="2"/>
  <c r="R1400" i="2"/>
  <c r="P1400" i="2"/>
  <c r="BI1399" i="2"/>
  <c r="BH1399" i="2"/>
  <c r="BG1399" i="2"/>
  <c r="BF1399" i="2"/>
  <c r="T1399" i="2"/>
  <c r="R1399" i="2"/>
  <c r="P1399" i="2"/>
  <c r="BI1397" i="2"/>
  <c r="BH1397" i="2"/>
  <c r="BG1397" i="2"/>
  <c r="BF1397" i="2"/>
  <c r="T1397" i="2"/>
  <c r="R1397" i="2"/>
  <c r="P1397" i="2"/>
  <c r="BI1396" i="2"/>
  <c r="BH1396" i="2"/>
  <c r="BG1396" i="2"/>
  <c r="BF1396" i="2"/>
  <c r="T1396" i="2"/>
  <c r="R1396" i="2"/>
  <c r="P1396" i="2"/>
  <c r="BI1395" i="2"/>
  <c r="BH1395" i="2"/>
  <c r="BG1395" i="2"/>
  <c r="BF1395" i="2"/>
  <c r="T1395" i="2"/>
  <c r="R1395" i="2"/>
  <c r="P1395" i="2"/>
  <c r="BI1394" i="2"/>
  <c r="BH1394" i="2"/>
  <c r="BG1394" i="2"/>
  <c r="BF1394" i="2"/>
  <c r="T1394" i="2"/>
  <c r="R1394" i="2"/>
  <c r="P1394" i="2"/>
  <c r="BI1392" i="2"/>
  <c r="BH1392" i="2"/>
  <c r="BG1392" i="2"/>
  <c r="BF1392" i="2"/>
  <c r="T1392" i="2"/>
  <c r="T1391" i="2" s="1"/>
  <c r="R1392" i="2"/>
  <c r="R1391" i="2" s="1"/>
  <c r="P1392" i="2"/>
  <c r="P1391" i="2" s="1"/>
  <c r="BI1390" i="2"/>
  <c r="BH1390" i="2"/>
  <c r="BG1390" i="2"/>
  <c r="BF1390" i="2"/>
  <c r="T1390" i="2"/>
  <c r="R1390" i="2"/>
  <c r="P1390" i="2"/>
  <c r="BI1389" i="2"/>
  <c r="BH1389" i="2"/>
  <c r="BG1389" i="2"/>
  <c r="BF1389" i="2"/>
  <c r="T1389" i="2"/>
  <c r="R1389" i="2"/>
  <c r="P1389" i="2"/>
  <c r="BI1388" i="2"/>
  <c r="BH1388" i="2"/>
  <c r="BG1388" i="2"/>
  <c r="BF1388" i="2"/>
  <c r="T1388" i="2"/>
  <c r="R1388" i="2"/>
  <c r="P1388" i="2"/>
  <c r="BI1387" i="2"/>
  <c r="BH1387" i="2"/>
  <c r="BG1387" i="2"/>
  <c r="BF1387" i="2"/>
  <c r="T1387" i="2"/>
  <c r="R1387" i="2"/>
  <c r="P1387" i="2"/>
  <c r="BI1386" i="2"/>
  <c r="BH1386" i="2"/>
  <c r="BG1386" i="2"/>
  <c r="BF1386" i="2"/>
  <c r="T1386" i="2"/>
  <c r="R1386" i="2"/>
  <c r="P1386" i="2"/>
  <c r="BI1385" i="2"/>
  <c r="BH1385" i="2"/>
  <c r="BG1385" i="2"/>
  <c r="BF1385" i="2"/>
  <c r="T1385" i="2"/>
  <c r="R1385" i="2"/>
  <c r="P1385" i="2"/>
  <c r="BI1384" i="2"/>
  <c r="BH1384" i="2"/>
  <c r="BG1384" i="2"/>
  <c r="BF1384" i="2"/>
  <c r="T1384" i="2"/>
  <c r="R1384" i="2"/>
  <c r="P1384" i="2"/>
  <c r="BI1382" i="2"/>
  <c r="BH1382" i="2"/>
  <c r="BG1382" i="2"/>
  <c r="BF1382" i="2"/>
  <c r="T1382" i="2"/>
  <c r="R1382" i="2"/>
  <c r="P1382" i="2"/>
  <c r="BI1381" i="2"/>
  <c r="BH1381" i="2"/>
  <c r="BG1381" i="2"/>
  <c r="BF1381" i="2"/>
  <c r="T1381" i="2"/>
  <c r="R1381" i="2"/>
  <c r="P1381" i="2"/>
  <c r="BI1380" i="2"/>
  <c r="BH1380" i="2"/>
  <c r="BG1380" i="2"/>
  <c r="BF1380" i="2"/>
  <c r="T1380" i="2"/>
  <c r="R1380" i="2"/>
  <c r="P1380" i="2"/>
  <c r="BI1379" i="2"/>
  <c r="BH1379" i="2"/>
  <c r="BG1379" i="2"/>
  <c r="BF1379" i="2"/>
  <c r="T1379" i="2"/>
  <c r="R1379" i="2"/>
  <c r="P1379" i="2"/>
  <c r="BI1378" i="2"/>
  <c r="BH1378" i="2"/>
  <c r="BG1378" i="2"/>
  <c r="BF1378" i="2"/>
  <c r="T1378" i="2"/>
  <c r="R1378" i="2"/>
  <c r="P1378" i="2"/>
  <c r="BI1377" i="2"/>
  <c r="BH1377" i="2"/>
  <c r="BG1377" i="2"/>
  <c r="BF1377" i="2"/>
  <c r="T1377" i="2"/>
  <c r="R1377" i="2"/>
  <c r="P1377" i="2"/>
  <c r="BI1376" i="2"/>
  <c r="BH1376" i="2"/>
  <c r="BG1376" i="2"/>
  <c r="BF1376" i="2"/>
  <c r="T1376" i="2"/>
  <c r="R1376" i="2"/>
  <c r="P1376" i="2"/>
  <c r="BI1375" i="2"/>
  <c r="BH1375" i="2"/>
  <c r="BG1375" i="2"/>
  <c r="BF1375" i="2"/>
  <c r="T1375" i="2"/>
  <c r="R1375" i="2"/>
  <c r="P1375" i="2"/>
  <c r="BI1373" i="2"/>
  <c r="BH1373" i="2"/>
  <c r="BG1373" i="2"/>
  <c r="BF1373" i="2"/>
  <c r="T1373" i="2"/>
  <c r="R1373" i="2"/>
  <c r="P1373" i="2"/>
  <c r="BI1372" i="2"/>
  <c r="BH1372" i="2"/>
  <c r="BG1372" i="2"/>
  <c r="BF1372" i="2"/>
  <c r="T1372" i="2"/>
  <c r="R1372" i="2"/>
  <c r="P1372" i="2"/>
  <c r="BI1371" i="2"/>
  <c r="BH1371" i="2"/>
  <c r="BG1371" i="2"/>
  <c r="BF1371" i="2"/>
  <c r="T1371" i="2"/>
  <c r="R1371" i="2"/>
  <c r="P1371" i="2"/>
  <c r="BI1370" i="2"/>
  <c r="BH1370" i="2"/>
  <c r="BG1370" i="2"/>
  <c r="BF1370" i="2"/>
  <c r="T1370" i="2"/>
  <c r="R1370" i="2"/>
  <c r="P1370" i="2"/>
  <c r="BI1369" i="2"/>
  <c r="BH1369" i="2"/>
  <c r="BG1369" i="2"/>
  <c r="BF1369" i="2"/>
  <c r="T1369" i="2"/>
  <c r="R1369" i="2"/>
  <c r="P1369" i="2"/>
  <c r="BI1368" i="2"/>
  <c r="BH1368" i="2"/>
  <c r="BG1368" i="2"/>
  <c r="BF1368" i="2"/>
  <c r="T1368" i="2"/>
  <c r="R1368" i="2"/>
  <c r="P1368" i="2"/>
  <c r="BI1367" i="2"/>
  <c r="BH1367" i="2"/>
  <c r="BG1367" i="2"/>
  <c r="BF1367" i="2"/>
  <c r="T1367" i="2"/>
  <c r="R1367" i="2"/>
  <c r="P1367" i="2"/>
  <c r="BI1366" i="2"/>
  <c r="BH1366" i="2"/>
  <c r="BG1366" i="2"/>
  <c r="BF1366" i="2"/>
  <c r="T1366" i="2"/>
  <c r="R1366" i="2"/>
  <c r="P1366" i="2"/>
  <c r="BI1365" i="2"/>
  <c r="BH1365" i="2"/>
  <c r="BG1365" i="2"/>
  <c r="BF1365" i="2"/>
  <c r="T1365" i="2"/>
  <c r="R1365" i="2"/>
  <c r="P1365" i="2"/>
  <c r="BI1364" i="2"/>
  <c r="BH1364" i="2"/>
  <c r="BG1364" i="2"/>
  <c r="BF1364" i="2"/>
  <c r="T1364" i="2"/>
  <c r="R1364" i="2"/>
  <c r="P1364" i="2"/>
  <c r="BI1363" i="2"/>
  <c r="BH1363" i="2"/>
  <c r="BG1363" i="2"/>
  <c r="BF1363" i="2"/>
  <c r="T1363" i="2"/>
  <c r="R1363" i="2"/>
  <c r="P1363" i="2"/>
  <c r="BI1362" i="2"/>
  <c r="BH1362" i="2"/>
  <c r="BG1362" i="2"/>
  <c r="BF1362" i="2"/>
  <c r="T1362" i="2"/>
  <c r="R1362" i="2"/>
  <c r="P1362" i="2"/>
  <c r="BI1361" i="2"/>
  <c r="BH1361" i="2"/>
  <c r="BG1361" i="2"/>
  <c r="BF1361" i="2"/>
  <c r="T1361" i="2"/>
  <c r="R1361" i="2"/>
  <c r="P1361" i="2"/>
  <c r="BI1360" i="2"/>
  <c r="BH1360" i="2"/>
  <c r="BG1360" i="2"/>
  <c r="BF1360" i="2"/>
  <c r="T1360" i="2"/>
  <c r="R1360" i="2"/>
  <c r="P1360" i="2"/>
  <c r="BI1359" i="2"/>
  <c r="BH1359" i="2"/>
  <c r="BG1359" i="2"/>
  <c r="BF1359" i="2"/>
  <c r="T1359" i="2"/>
  <c r="R1359" i="2"/>
  <c r="P1359" i="2"/>
  <c r="BI1358" i="2"/>
  <c r="BH1358" i="2"/>
  <c r="BG1358" i="2"/>
  <c r="BF1358" i="2"/>
  <c r="T1358" i="2"/>
  <c r="R1358" i="2"/>
  <c r="P1358" i="2"/>
  <c r="BI1357" i="2"/>
  <c r="BH1357" i="2"/>
  <c r="BG1357" i="2"/>
  <c r="BF1357" i="2"/>
  <c r="T1357" i="2"/>
  <c r="R1357" i="2"/>
  <c r="P1357" i="2"/>
  <c r="BI1356" i="2"/>
  <c r="BH1356" i="2"/>
  <c r="BG1356" i="2"/>
  <c r="BF1356" i="2"/>
  <c r="T1356" i="2"/>
  <c r="R1356" i="2"/>
  <c r="P1356" i="2"/>
  <c r="BI1355" i="2"/>
  <c r="BH1355" i="2"/>
  <c r="BG1355" i="2"/>
  <c r="BF1355" i="2"/>
  <c r="T1355" i="2"/>
  <c r="R1355" i="2"/>
  <c r="P1355" i="2"/>
  <c r="BI1354" i="2"/>
  <c r="BH1354" i="2"/>
  <c r="BG1354" i="2"/>
  <c r="BF1354" i="2"/>
  <c r="T1354" i="2"/>
  <c r="R1354" i="2"/>
  <c r="P1354" i="2"/>
  <c r="BI1353" i="2"/>
  <c r="BH1353" i="2"/>
  <c r="BG1353" i="2"/>
  <c r="BF1353" i="2"/>
  <c r="T1353" i="2"/>
  <c r="R1353" i="2"/>
  <c r="P1353" i="2"/>
  <c r="BI1352" i="2"/>
  <c r="BH1352" i="2"/>
  <c r="BG1352" i="2"/>
  <c r="BF1352" i="2"/>
  <c r="T1352" i="2"/>
  <c r="R1352" i="2"/>
  <c r="P1352" i="2"/>
  <c r="BI1351" i="2"/>
  <c r="BH1351" i="2"/>
  <c r="BG1351" i="2"/>
  <c r="BF1351" i="2"/>
  <c r="T1351" i="2"/>
  <c r="R1351" i="2"/>
  <c r="P1351" i="2"/>
  <c r="BI1350" i="2"/>
  <c r="BH1350" i="2"/>
  <c r="BG1350" i="2"/>
  <c r="BF1350" i="2"/>
  <c r="T1350" i="2"/>
  <c r="R1350" i="2"/>
  <c r="P1350" i="2"/>
  <c r="BI1349" i="2"/>
  <c r="BH1349" i="2"/>
  <c r="BG1349" i="2"/>
  <c r="BF1349" i="2"/>
  <c r="T1349" i="2"/>
  <c r="R1349" i="2"/>
  <c r="P1349" i="2"/>
  <c r="BI1348" i="2"/>
  <c r="BH1348" i="2"/>
  <c r="BG1348" i="2"/>
  <c r="BF1348" i="2"/>
  <c r="T1348" i="2"/>
  <c r="R1348" i="2"/>
  <c r="P1348" i="2"/>
  <c r="BI1347" i="2"/>
  <c r="BH1347" i="2"/>
  <c r="BG1347" i="2"/>
  <c r="BF1347" i="2"/>
  <c r="T1347" i="2"/>
  <c r="R1347" i="2"/>
  <c r="P1347" i="2"/>
  <c r="BI1346" i="2"/>
  <c r="BH1346" i="2"/>
  <c r="BG1346" i="2"/>
  <c r="BF1346" i="2"/>
  <c r="T1346" i="2"/>
  <c r="R1346" i="2"/>
  <c r="P1346" i="2"/>
  <c r="BI1345" i="2"/>
  <c r="BH1345" i="2"/>
  <c r="BG1345" i="2"/>
  <c r="BF1345" i="2"/>
  <c r="T1345" i="2"/>
  <c r="R1345" i="2"/>
  <c r="P1345" i="2"/>
  <c r="BI1344" i="2"/>
  <c r="BH1344" i="2"/>
  <c r="BG1344" i="2"/>
  <c r="BF1344" i="2"/>
  <c r="T1344" i="2"/>
  <c r="R1344" i="2"/>
  <c r="P1344" i="2"/>
  <c r="BI1343" i="2"/>
  <c r="BH1343" i="2"/>
  <c r="BG1343" i="2"/>
  <c r="BF1343" i="2"/>
  <c r="T1343" i="2"/>
  <c r="R1343" i="2"/>
  <c r="P1343" i="2"/>
  <c r="BI1342" i="2"/>
  <c r="BH1342" i="2"/>
  <c r="BG1342" i="2"/>
  <c r="BF1342" i="2"/>
  <c r="T1342" i="2"/>
  <c r="R1342" i="2"/>
  <c r="P1342" i="2"/>
  <c r="BI1341" i="2"/>
  <c r="BH1341" i="2"/>
  <c r="BG1341" i="2"/>
  <c r="BF1341" i="2"/>
  <c r="T1341" i="2"/>
  <c r="R1341" i="2"/>
  <c r="P1341" i="2"/>
  <c r="BI1340" i="2"/>
  <c r="BH1340" i="2"/>
  <c r="BG1340" i="2"/>
  <c r="BF1340" i="2"/>
  <c r="T1340" i="2"/>
  <c r="R1340" i="2"/>
  <c r="P1340" i="2"/>
  <c r="BI1339" i="2"/>
  <c r="BH1339" i="2"/>
  <c r="BG1339" i="2"/>
  <c r="BF1339" i="2"/>
  <c r="T1339" i="2"/>
  <c r="R1339" i="2"/>
  <c r="P1339" i="2"/>
  <c r="BI1338" i="2"/>
  <c r="BH1338" i="2"/>
  <c r="BG1338" i="2"/>
  <c r="BF1338" i="2"/>
  <c r="T1338" i="2"/>
  <c r="R1338" i="2"/>
  <c r="P1338" i="2"/>
  <c r="BI1337" i="2"/>
  <c r="BH1337" i="2"/>
  <c r="BG1337" i="2"/>
  <c r="BF1337" i="2"/>
  <c r="T1337" i="2"/>
  <c r="R1337" i="2"/>
  <c r="P1337" i="2"/>
  <c r="BI1336" i="2"/>
  <c r="BH1336" i="2"/>
  <c r="BG1336" i="2"/>
  <c r="BF1336" i="2"/>
  <c r="T1336" i="2"/>
  <c r="R1336" i="2"/>
  <c r="P1336" i="2"/>
  <c r="BI1335" i="2"/>
  <c r="BH1335" i="2"/>
  <c r="BG1335" i="2"/>
  <c r="BF1335" i="2"/>
  <c r="T1335" i="2"/>
  <c r="R1335" i="2"/>
  <c r="P1335" i="2"/>
  <c r="BI1334" i="2"/>
  <c r="BH1334" i="2"/>
  <c r="BG1334" i="2"/>
  <c r="BF1334" i="2"/>
  <c r="T1334" i="2"/>
  <c r="R1334" i="2"/>
  <c r="P1334" i="2"/>
  <c r="BI1333" i="2"/>
  <c r="BH1333" i="2"/>
  <c r="BG1333" i="2"/>
  <c r="BF1333" i="2"/>
  <c r="T1333" i="2"/>
  <c r="R1333" i="2"/>
  <c r="P1333" i="2"/>
  <c r="BI1332" i="2"/>
  <c r="BH1332" i="2"/>
  <c r="BG1332" i="2"/>
  <c r="BF1332" i="2"/>
  <c r="T1332" i="2"/>
  <c r="R1332" i="2"/>
  <c r="P1332" i="2"/>
  <c r="BI1331" i="2"/>
  <c r="BH1331" i="2"/>
  <c r="BG1331" i="2"/>
  <c r="BF1331" i="2"/>
  <c r="T1331" i="2"/>
  <c r="R1331" i="2"/>
  <c r="P1331" i="2"/>
  <c r="BI1330" i="2"/>
  <c r="BH1330" i="2"/>
  <c r="BG1330" i="2"/>
  <c r="BF1330" i="2"/>
  <c r="T1330" i="2"/>
  <c r="R1330" i="2"/>
  <c r="P1330" i="2"/>
  <c r="BI1329" i="2"/>
  <c r="BH1329" i="2"/>
  <c r="BG1329" i="2"/>
  <c r="BF1329" i="2"/>
  <c r="T1329" i="2"/>
  <c r="R1329" i="2"/>
  <c r="P1329" i="2"/>
  <c r="BI1328" i="2"/>
  <c r="BH1328" i="2"/>
  <c r="BG1328" i="2"/>
  <c r="BF1328" i="2"/>
  <c r="T1328" i="2"/>
  <c r="R1328" i="2"/>
  <c r="P1328" i="2"/>
  <c r="BI1327" i="2"/>
  <c r="BH1327" i="2"/>
  <c r="BG1327" i="2"/>
  <c r="BF1327" i="2"/>
  <c r="T1327" i="2"/>
  <c r="R1327" i="2"/>
  <c r="P1327" i="2"/>
  <c r="BI1326" i="2"/>
  <c r="BH1326" i="2"/>
  <c r="BG1326" i="2"/>
  <c r="BF1326" i="2"/>
  <c r="T1326" i="2"/>
  <c r="R1326" i="2"/>
  <c r="P1326" i="2"/>
  <c r="BI1325" i="2"/>
  <c r="BH1325" i="2"/>
  <c r="BG1325" i="2"/>
  <c r="BF1325" i="2"/>
  <c r="T1325" i="2"/>
  <c r="R1325" i="2"/>
  <c r="P1325" i="2"/>
  <c r="BI1324" i="2"/>
  <c r="BH1324" i="2"/>
  <c r="BG1324" i="2"/>
  <c r="BF1324" i="2"/>
  <c r="T1324" i="2"/>
  <c r="R1324" i="2"/>
  <c r="P1324" i="2"/>
  <c r="BI1323" i="2"/>
  <c r="BH1323" i="2"/>
  <c r="BG1323" i="2"/>
  <c r="BF1323" i="2"/>
  <c r="T1323" i="2"/>
  <c r="R1323" i="2"/>
  <c r="P1323" i="2"/>
  <c r="BI1322" i="2"/>
  <c r="BH1322" i="2"/>
  <c r="BG1322" i="2"/>
  <c r="BF1322" i="2"/>
  <c r="T1322" i="2"/>
  <c r="R1322" i="2"/>
  <c r="P1322" i="2"/>
  <c r="BI1321" i="2"/>
  <c r="BH1321" i="2"/>
  <c r="BG1321" i="2"/>
  <c r="BF1321" i="2"/>
  <c r="T1321" i="2"/>
  <c r="R1321" i="2"/>
  <c r="P1321" i="2"/>
  <c r="BI1320" i="2"/>
  <c r="BH1320" i="2"/>
  <c r="BG1320" i="2"/>
  <c r="BF1320" i="2"/>
  <c r="T1320" i="2"/>
  <c r="R1320" i="2"/>
  <c r="P1320" i="2"/>
  <c r="BI1319" i="2"/>
  <c r="BH1319" i="2"/>
  <c r="BG1319" i="2"/>
  <c r="BF1319" i="2"/>
  <c r="T1319" i="2"/>
  <c r="R1319" i="2"/>
  <c r="P1319" i="2"/>
  <c r="BI1318" i="2"/>
  <c r="BH1318" i="2"/>
  <c r="BG1318" i="2"/>
  <c r="BF1318" i="2"/>
  <c r="T1318" i="2"/>
  <c r="R1318" i="2"/>
  <c r="P1318" i="2"/>
  <c r="BI1317" i="2"/>
  <c r="BH1317" i="2"/>
  <c r="BG1317" i="2"/>
  <c r="BF1317" i="2"/>
  <c r="T1317" i="2"/>
  <c r="R1317" i="2"/>
  <c r="P1317" i="2"/>
  <c r="BI1316" i="2"/>
  <c r="BH1316" i="2"/>
  <c r="BG1316" i="2"/>
  <c r="BF1316" i="2"/>
  <c r="T1316" i="2"/>
  <c r="R1316" i="2"/>
  <c r="P1316" i="2"/>
  <c r="BI1315" i="2"/>
  <c r="BH1315" i="2"/>
  <c r="BG1315" i="2"/>
  <c r="BF1315" i="2"/>
  <c r="T1315" i="2"/>
  <c r="R1315" i="2"/>
  <c r="P1315" i="2"/>
  <c r="BI1314" i="2"/>
  <c r="BH1314" i="2"/>
  <c r="BG1314" i="2"/>
  <c r="BF1314" i="2"/>
  <c r="T1314" i="2"/>
  <c r="R1314" i="2"/>
  <c r="P1314" i="2"/>
  <c r="BI1313" i="2"/>
  <c r="BH1313" i="2"/>
  <c r="BG1313" i="2"/>
  <c r="BF1313" i="2"/>
  <c r="T1313" i="2"/>
  <c r="R1313" i="2"/>
  <c r="P1313" i="2"/>
  <c r="BI1312" i="2"/>
  <c r="BH1312" i="2"/>
  <c r="BG1312" i="2"/>
  <c r="BF1312" i="2"/>
  <c r="T1312" i="2"/>
  <c r="R1312" i="2"/>
  <c r="P1312" i="2"/>
  <c r="BI1311" i="2"/>
  <c r="BH1311" i="2"/>
  <c r="BG1311" i="2"/>
  <c r="BF1311" i="2"/>
  <c r="T1311" i="2"/>
  <c r="R1311" i="2"/>
  <c r="P1311" i="2"/>
  <c r="BI1310" i="2"/>
  <c r="BH1310" i="2"/>
  <c r="BG1310" i="2"/>
  <c r="BF1310" i="2"/>
  <c r="T1310" i="2"/>
  <c r="R1310" i="2"/>
  <c r="P1310" i="2"/>
  <c r="BI1309" i="2"/>
  <c r="BH1309" i="2"/>
  <c r="BG1309" i="2"/>
  <c r="BF1309" i="2"/>
  <c r="T1309" i="2"/>
  <c r="R1309" i="2"/>
  <c r="P1309" i="2"/>
  <c r="BI1308" i="2"/>
  <c r="BH1308" i="2"/>
  <c r="BG1308" i="2"/>
  <c r="BF1308" i="2"/>
  <c r="T1308" i="2"/>
  <c r="R1308" i="2"/>
  <c r="P1308" i="2"/>
  <c r="BI1307" i="2"/>
  <c r="BH1307" i="2"/>
  <c r="BG1307" i="2"/>
  <c r="BF1307" i="2"/>
  <c r="T1307" i="2"/>
  <c r="R1307" i="2"/>
  <c r="P1307" i="2"/>
  <c r="BI1306" i="2"/>
  <c r="BH1306" i="2"/>
  <c r="BG1306" i="2"/>
  <c r="BF1306" i="2"/>
  <c r="T1306" i="2"/>
  <c r="R1306" i="2"/>
  <c r="P1306" i="2"/>
  <c r="BI1305" i="2"/>
  <c r="BH1305" i="2"/>
  <c r="BG1305" i="2"/>
  <c r="BF1305" i="2"/>
  <c r="T1305" i="2"/>
  <c r="R1305" i="2"/>
  <c r="P1305" i="2"/>
  <c r="BI1304" i="2"/>
  <c r="BH1304" i="2"/>
  <c r="BG1304" i="2"/>
  <c r="BF1304" i="2"/>
  <c r="T1304" i="2"/>
  <c r="R1304" i="2"/>
  <c r="P1304" i="2"/>
  <c r="BI1303" i="2"/>
  <c r="BH1303" i="2"/>
  <c r="BG1303" i="2"/>
  <c r="BF1303" i="2"/>
  <c r="T1303" i="2"/>
  <c r="R1303" i="2"/>
  <c r="P1303" i="2"/>
  <c r="BI1302" i="2"/>
  <c r="BH1302" i="2"/>
  <c r="BG1302" i="2"/>
  <c r="BF1302" i="2"/>
  <c r="T1302" i="2"/>
  <c r="R1302" i="2"/>
  <c r="P1302" i="2"/>
  <c r="BI1301" i="2"/>
  <c r="BH1301" i="2"/>
  <c r="BG1301" i="2"/>
  <c r="BF1301" i="2"/>
  <c r="T1301" i="2"/>
  <c r="R1301" i="2"/>
  <c r="P1301" i="2"/>
  <c r="BI1300" i="2"/>
  <c r="BH1300" i="2"/>
  <c r="BG1300" i="2"/>
  <c r="BF1300" i="2"/>
  <c r="T1300" i="2"/>
  <c r="R1300" i="2"/>
  <c r="P1300" i="2"/>
  <c r="BI1299" i="2"/>
  <c r="BH1299" i="2"/>
  <c r="BG1299" i="2"/>
  <c r="BF1299" i="2"/>
  <c r="T1299" i="2"/>
  <c r="R1299" i="2"/>
  <c r="P1299" i="2"/>
  <c r="BI1298" i="2"/>
  <c r="BH1298" i="2"/>
  <c r="BG1298" i="2"/>
  <c r="BF1298" i="2"/>
  <c r="T1298" i="2"/>
  <c r="R1298" i="2"/>
  <c r="P1298" i="2"/>
  <c r="BI1296" i="2"/>
  <c r="BH1296" i="2"/>
  <c r="BG1296" i="2"/>
  <c r="BF1296" i="2"/>
  <c r="T1296" i="2"/>
  <c r="R1296" i="2"/>
  <c r="P1296" i="2"/>
  <c r="BI1295" i="2"/>
  <c r="BH1295" i="2"/>
  <c r="BG1295" i="2"/>
  <c r="BF1295" i="2"/>
  <c r="T1295" i="2"/>
  <c r="R1295" i="2"/>
  <c r="P1295" i="2"/>
  <c r="BI1294" i="2"/>
  <c r="BH1294" i="2"/>
  <c r="BG1294" i="2"/>
  <c r="BF1294" i="2"/>
  <c r="T1294" i="2"/>
  <c r="R1294" i="2"/>
  <c r="P1294" i="2"/>
  <c r="BI1293" i="2"/>
  <c r="BH1293" i="2"/>
  <c r="BG1293" i="2"/>
  <c r="BF1293" i="2"/>
  <c r="T1293" i="2"/>
  <c r="R1293" i="2"/>
  <c r="P1293" i="2"/>
  <c r="BI1292" i="2"/>
  <c r="BH1292" i="2"/>
  <c r="BG1292" i="2"/>
  <c r="BF1292" i="2"/>
  <c r="T1292" i="2"/>
  <c r="R1292" i="2"/>
  <c r="P1292" i="2"/>
  <c r="BI1291" i="2"/>
  <c r="BH1291" i="2"/>
  <c r="BG1291" i="2"/>
  <c r="BF1291" i="2"/>
  <c r="T1291" i="2"/>
  <c r="R1291" i="2"/>
  <c r="P1291" i="2"/>
  <c r="BI1290" i="2"/>
  <c r="BH1290" i="2"/>
  <c r="BG1290" i="2"/>
  <c r="BF1290" i="2"/>
  <c r="T1290" i="2"/>
  <c r="R1290" i="2"/>
  <c r="P1290" i="2"/>
  <c r="BI1289" i="2"/>
  <c r="BH1289" i="2"/>
  <c r="BG1289" i="2"/>
  <c r="BF1289" i="2"/>
  <c r="T1289" i="2"/>
  <c r="R1289" i="2"/>
  <c r="P1289" i="2"/>
  <c r="BI1288" i="2"/>
  <c r="BH1288" i="2"/>
  <c r="BG1288" i="2"/>
  <c r="BF1288" i="2"/>
  <c r="T1288" i="2"/>
  <c r="R1288" i="2"/>
  <c r="P1288" i="2"/>
  <c r="BI1287" i="2"/>
  <c r="BH1287" i="2"/>
  <c r="BG1287" i="2"/>
  <c r="BF1287" i="2"/>
  <c r="T1287" i="2"/>
  <c r="R1287" i="2"/>
  <c r="P1287" i="2"/>
  <c r="BI1286" i="2"/>
  <c r="BH1286" i="2"/>
  <c r="BG1286" i="2"/>
  <c r="BF1286" i="2"/>
  <c r="T1286" i="2"/>
  <c r="R1286" i="2"/>
  <c r="P1286" i="2"/>
  <c r="BI1285" i="2"/>
  <c r="BH1285" i="2"/>
  <c r="BG1285" i="2"/>
  <c r="BF1285" i="2"/>
  <c r="T1285" i="2"/>
  <c r="R1285" i="2"/>
  <c r="P1285" i="2"/>
  <c r="BI1284" i="2"/>
  <c r="BH1284" i="2"/>
  <c r="BG1284" i="2"/>
  <c r="BF1284" i="2"/>
  <c r="T1284" i="2"/>
  <c r="R1284" i="2"/>
  <c r="P1284" i="2"/>
  <c r="BI1283" i="2"/>
  <c r="BH1283" i="2"/>
  <c r="BG1283" i="2"/>
  <c r="BF1283" i="2"/>
  <c r="T1283" i="2"/>
  <c r="R1283" i="2"/>
  <c r="P1283" i="2"/>
  <c r="BI1282" i="2"/>
  <c r="BH1282" i="2"/>
  <c r="BG1282" i="2"/>
  <c r="BF1282" i="2"/>
  <c r="T1282" i="2"/>
  <c r="R1282" i="2"/>
  <c r="P1282" i="2"/>
  <c r="BI1281" i="2"/>
  <c r="BH1281" i="2"/>
  <c r="BG1281" i="2"/>
  <c r="BF1281" i="2"/>
  <c r="T1281" i="2"/>
  <c r="R1281" i="2"/>
  <c r="P1281" i="2"/>
  <c r="BI1280" i="2"/>
  <c r="BH1280" i="2"/>
  <c r="BG1280" i="2"/>
  <c r="BF1280" i="2"/>
  <c r="T1280" i="2"/>
  <c r="R1280" i="2"/>
  <c r="P1280" i="2"/>
  <c r="BI1279" i="2"/>
  <c r="BH1279" i="2"/>
  <c r="BG1279" i="2"/>
  <c r="BF1279" i="2"/>
  <c r="T1279" i="2"/>
  <c r="R1279" i="2"/>
  <c r="P1279" i="2"/>
  <c r="BI1278" i="2"/>
  <c r="BH1278" i="2"/>
  <c r="BG1278" i="2"/>
  <c r="BF1278" i="2"/>
  <c r="T1278" i="2"/>
  <c r="R1278" i="2"/>
  <c r="P1278" i="2"/>
  <c r="BI1277" i="2"/>
  <c r="BH1277" i="2"/>
  <c r="BG1277" i="2"/>
  <c r="BF1277" i="2"/>
  <c r="T1277" i="2"/>
  <c r="R1277" i="2"/>
  <c r="P1277" i="2"/>
  <c r="BI1276" i="2"/>
  <c r="BH1276" i="2"/>
  <c r="BG1276" i="2"/>
  <c r="BF1276" i="2"/>
  <c r="T1276" i="2"/>
  <c r="R1276" i="2"/>
  <c r="P1276" i="2"/>
  <c r="BI1275" i="2"/>
  <c r="BH1275" i="2"/>
  <c r="BG1275" i="2"/>
  <c r="BF1275" i="2"/>
  <c r="T1275" i="2"/>
  <c r="R1275" i="2"/>
  <c r="P1275" i="2"/>
  <c r="BI1274" i="2"/>
  <c r="BH1274" i="2"/>
  <c r="BG1274" i="2"/>
  <c r="BF1274" i="2"/>
  <c r="T1274" i="2"/>
  <c r="R1274" i="2"/>
  <c r="P1274" i="2"/>
  <c r="BI1273" i="2"/>
  <c r="BH1273" i="2"/>
  <c r="BG1273" i="2"/>
  <c r="BF1273" i="2"/>
  <c r="T1273" i="2"/>
  <c r="R1273" i="2"/>
  <c r="P1273" i="2"/>
  <c r="BI1272" i="2"/>
  <c r="BH1272" i="2"/>
  <c r="BG1272" i="2"/>
  <c r="BF1272" i="2"/>
  <c r="T1272" i="2"/>
  <c r="R1272" i="2"/>
  <c r="P1272" i="2"/>
  <c r="BI1271" i="2"/>
  <c r="BH1271" i="2"/>
  <c r="BG1271" i="2"/>
  <c r="BF1271" i="2"/>
  <c r="T1271" i="2"/>
  <c r="R1271" i="2"/>
  <c r="P1271" i="2"/>
  <c r="BI1270" i="2"/>
  <c r="BH1270" i="2"/>
  <c r="BG1270" i="2"/>
  <c r="BF1270" i="2"/>
  <c r="T1270" i="2"/>
  <c r="R1270" i="2"/>
  <c r="P1270" i="2"/>
  <c r="BI1269" i="2"/>
  <c r="BH1269" i="2"/>
  <c r="BG1269" i="2"/>
  <c r="BF1269" i="2"/>
  <c r="T1269" i="2"/>
  <c r="R1269" i="2"/>
  <c r="P1269" i="2"/>
  <c r="BI1268" i="2"/>
  <c r="BH1268" i="2"/>
  <c r="BG1268" i="2"/>
  <c r="BF1268" i="2"/>
  <c r="T1268" i="2"/>
  <c r="R1268" i="2"/>
  <c r="P1268" i="2"/>
  <c r="BI1267" i="2"/>
  <c r="BH1267" i="2"/>
  <c r="BG1267" i="2"/>
  <c r="BF1267" i="2"/>
  <c r="T1267" i="2"/>
  <c r="R1267" i="2"/>
  <c r="P1267" i="2"/>
  <c r="BI1266" i="2"/>
  <c r="BH1266" i="2"/>
  <c r="BG1266" i="2"/>
  <c r="BF1266" i="2"/>
  <c r="T1266" i="2"/>
  <c r="R1266" i="2"/>
  <c r="P1266" i="2"/>
  <c r="BI1265" i="2"/>
  <c r="BH1265" i="2"/>
  <c r="BG1265" i="2"/>
  <c r="BF1265" i="2"/>
  <c r="T1265" i="2"/>
  <c r="R1265" i="2"/>
  <c r="P1265" i="2"/>
  <c r="BI1264" i="2"/>
  <c r="BH1264" i="2"/>
  <c r="BG1264" i="2"/>
  <c r="BF1264" i="2"/>
  <c r="T1264" i="2"/>
  <c r="R1264" i="2"/>
  <c r="P1264" i="2"/>
  <c r="BI1263" i="2"/>
  <c r="BH1263" i="2"/>
  <c r="BG1263" i="2"/>
  <c r="BF1263" i="2"/>
  <c r="T1263" i="2"/>
  <c r="R1263" i="2"/>
  <c r="P1263" i="2"/>
  <c r="BI1262" i="2"/>
  <c r="BH1262" i="2"/>
  <c r="BG1262" i="2"/>
  <c r="BF1262" i="2"/>
  <c r="T1262" i="2"/>
  <c r="R1262" i="2"/>
  <c r="P1262" i="2"/>
  <c r="BI1261" i="2"/>
  <c r="BH1261" i="2"/>
  <c r="BG1261" i="2"/>
  <c r="BF1261" i="2"/>
  <c r="T1261" i="2"/>
  <c r="R1261" i="2"/>
  <c r="P1261" i="2"/>
  <c r="BI1260" i="2"/>
  <c r="BH1260" i="2"/>
  <c r="BG1260" i="2"/>
  <c r="BF1260" i="2"/>
  <c r="T1260" i="2"/>
  <c r="R1260" i="2"/>
  <c r="P1260" i="2"/>
  <c r="BI1259" i="2"/>
  <c r="BH1259" i="2"/>
  <c r="BG1259" i="2"/>
  <c r="BF1259" i="2"/>
  <c r="T1259" i="2"/>
  <c r="R1259" i="2"/>
  <c r="P1259" i="2"/>
  <c r="BI1258" i="2"/>
  <c r="BH1258" i="2"/>
  <c r="BG1258" i="2"/>
  <c r="BF1258" i="2"/>
  <c r="T1258" i="2"/>
  <c r="R1258" i="2"/>
  <c r="P1258" i="2"/>
  <c r="BI1257" i="2"/>
  <c r="BH1257" i="2"/>
  <c r="BG1257" i="2"/>
  <c r="BF1257" i="2"/>
  <c r="T1257" i="2"/>
  <c r="R1257" i="2"/>
  <c r="P1257" i="2"/>
  <c r="BI1256" i="2"/>
  <c r="BH1256" i="2"/>
  <c r="BG1256" i="2"/>
  <c r="BF1256" i="2"/>
  <c r="T1256" i="2"/>
  <c r="R1256" i="2"/>
  <c r="P1256" i="2"/>
  <c r="BI1255" i="2"/>
  <c r="BH1255" i="2"/>
  <c r="BG1255" i="2"/>
  <c r="BF1255" i="2"/>
  <c r="T1255" i="2"/>
  <c r="R1255" i="2"/>
  <c r="P1255" i="2"/>
  <c r="BI1254" i="2"/>
  <c r="BH1254" i="2"/>
  <c r="BG1254" i="2"/>
  <c r="BF1254" i="2"/>
  <c r="T1254" i="2"/>
  <c r="R1254" i="2"/>
  <c r="P1254" i="2"/>
  <c r="BI1253" i="2"/>
  <c r="BH1253" i="2"/>
  <c r="BG1253" i="2"/>
  <c r="BF1253" i="2"/>
  <c r="T1253" i="2"/>
  <c r="R1253" i="2"/>
  <c r="P1253" i="2"/>
  <c r="BI1252" i="2"/>
  <c r="BH1252" i="2"/>
  <c r="BG1252" i="2"/>
  <c r="BF1252" i="2"/>
  <c r="T1252" i="2"/>
  <c r="R1252" i="2"/>
  <c r="P1252" i="2"/>
  <c r="BI1251" i="2"/>
  <c r="BH1251" i="2"/>
  <c r="BG1251" i="2"/>
  <c r="BF1251" i="2"/>
  <c r="T1251" i="2"/>
  <c r="R1251" i="2"/>
  <c r="P1251" i="2"/>
  <c r="BI1250" i="2"/>
  <c r="BH1250" i="2"/>
  <c r="BG1250" i="2"/>
  <c r="BF1250" i="2"/>
  <c r="T1250" i="2"/>
  <c r="R1250" i="2"/>
  <c r="P1250" i="2"/>
  <c r="BI1249" i="2"/>
  <c r="BH1249" i="2"/>
  <c r="BG1249" i="2"/>
  <c r="BF1249" i="2"/>
  <c r="T1249" i="2"/>
  <c r="R1249" i="2"/>
  <c r="P1249" i="2"/>
  <c r="BI1248" i="2"/>
  <c r="BH1248" i="2"/>
  <c r="BG1248" i="2"/>
  <c r="BF1248" i="2"/>
  <c r="T1248" i="2"/>
  <c r="R1248" i="2"/>
  <c r="P1248" i="2"/>
  <c r="BI1247" i="2"/>
  <c r="BH1247" i="2"/>
  <c r="BG1247" i="2"/>
  <c r="BF1247" i="2"/>
  <c r="T1247" i="2"/>
  <c r="R1247" i="2"/>
  <c r="P1247" i="2"/>
  <c r="BI1246" i="2"/>
  <c r="BH1246" i="2"/>
  <c r="BG1246" i="2"/>
  <c r="BF1246" i="2"/>
  <c r="T1246" i="2"/>
  <c r="R1246" i="2"/>
  <c r="P1246" i="2"/>
  <c r="BI1245" i="2"/>
  <c r="BH1245" i="2"/>
  <c r="BG1245" i="2"/>
  <c r="BF1245" i="2"/>
  <c r="T1245" i="2"/>
  <c r="R1245" i="2"/>
  <c r="P1245" i="2"/>
  <c r="BI1244" i="2"/>
  <c r="BH1244" i="2"/>
  <c r="BG1244" i="2"/>
  <c r="BF1244" i="2"/>
  <c r="T1244" i="2"/>
  <c r="R1244" i="2"/>
  <c r="P1244" i="2"/>
  <c r="BI1243" i="2"/>
  <c r="BH1243" i="2"/>
  <c r="BG1243" i="2"/>
  <c r="BF1243" i="2"/>
  <c r="T1243" i="2"/>
  <c r="R1243" i="2"/>
  <c r="P1243" i="2"/>
  <c r="BI1242" i="2"/>
  <c r="BH1242" i="2"/>
  <c r="BG1242" i="2"/>
  <c r="BF1242" i="2"/>
  <c r="T1242" i="2"/>
  <c r="R1242" i="2"/>
  <c r="P1242" i="2"/>
  <c r="BI1241" i="2"/>
  <c r="BH1241" i="2"/>
  <c r="BG1241" i="2"/>
  <c r="BF1241" i="2"/>
  <c r="T1241" i="2"/>
  <c r="R1241" i="2"/>
  <c r="P1241" i="2"/>
  <c r="BI1240" i="2"/>
  <c r="BH1240" i="2"/>
  <c r="BG1240" i="2"/>
  <c r="BF1240" i="2"/>
  <c r="T1240" i="2"/>
  <c r="R1240" i="2"/>
  <c r="P1240" i="2"/>
  <c r="BI1239" i="2"/>
  <c r="BH1239" i="2"/>
  <c r="BG1239" i="2"/>
  <c r="BF1239" i="2"/>
  <c r="T1239" i="2"/>
  <c r="R1239" i="2"/>
  <c r="P1239" i="2"/>
  <c r="BI1238" i="2"/>
  <c r="BH1238" i="2"/>
  <c r="BG1238" i="2"/>
  <c r="BF1238" i="2"/>
  <c r="T1238" i="2"/>
  <c r="R1238" i="2"/>
  <c r="P1238" i="2"/>
  <c r="BI1237" i="2"/>
  <c r="BH1237" i="2"/>
  <c r="BG1237" i="2"/>
  <c r="BF1237" i="2"/>
  <c r="T1237" i="2"/>
  <c r="R1237" i="2"/>
  <c r="P1237" i="2"/>
  <c r="BI1236" i="2"/>
  <c r="BH1236" i="2"/>
  <c r="BG1236" i="2"/>
  <c r="BF1236" i="2"/>
  <c r="T1236" i="2"/>
  <c r="R1236" i="2"/>
  <c r="P1236" i="2"/>
  <c r="BI1233" i="2"/>
  <c r="BH1233" i="2"/>
  <c r="BG1233" i="2"/>
  <c r="BF1233" i="2"/>
  <c r="T1233" i="2"/>
  <c r="R1233" i="2"/>
  <c r="P1233" i="2"/>
  <c r="BI1232" i="2"/>
  <c r="BH1232" i="2"/>
  <c r="BG1232" i="2"/>
  <c r="BF1232" i="2"/>
  <c r="T1232" i="2"/>
  <c r="R1232" i="2"/>
  <c r="P1232" i="2"/>
  <c r="BI1230" i="2"/>
  <c r="BH1230" i="2"/>
  <c r="BG1230" i="2"/>
  <c r="BF1230" i="2"/>
  <c r="T1230" i="2"/>
  <c r="R1230" i="2"/>
  <c r="P1230" i="2"/>
  <c r="BI1229" i="2"/>
  <c r="BH1229" i="2"/>
  <c r="BG1229" i="2"/>
  <c r="BF1229" i="2"/>
  <c r="T1229" i="2"/>
  <c r="R1229" i="2"/>
  <c r="P1229" i="2"/>
  <c r="BI1228" i="2"/>
  <c r="BH1228" i="2"/>
  <c r="BG1228" i="2"/>
  <c r="BF1228" i="2"/>
  <c r="T1228" i="2"/>
  <c r="R1228" i="2"/>
  <c r="P1228" i="2"/>
  <c r="BI1227" i="2"/>
  <c r="BH1227" i="2"/>
  <c r="BG1227" i="2"/>
  <c r="BF1227" i="2"/>
  <c r="T1227" i="2"/>
  <c r="R1227" i="2"/>
  <c r="P1227" i="2"/>
  <c r="BI1225" i="2"/>
  <c r="BH1225" i="2"/>
  <c r="BG1225" i="2"/>
  <c r="BF1225" i="2"/>
  <c r="T1225" i="2"/>
  <c r="R1225" i="2"/>
  <c r="P1225" i="2"/>
  <c r="BI1224" i="2"/>
  <c r="BH1224" i="2"/>
  <c r="BG1224" i="2"/>
  <c r="BF1224" i="2"/>
  <c r="T1224" i="2"/>
  <c r="R1224" i="2"/>
  <c r="P1224" i="2"/>
  <c r="BI1223" i="2"/>
  <c r="BH1223" i="2"/>
  <c r="BG1223" i="2"/>
  <c r="BF1223" i="2"/>
  <c r="T1223" i="2"/>
  <c r="R1223" i="2"/>
  <c r="P1223" i="2"/>
  <c r="BI1221" i="2"/>
  <c r="BH1221" i="2"/>
  <c r="BG1221" i="2"/>
  <c r="BF1221" i="2"/>
  <c r="T1221" i="2"/>
  <c r="R1221" i="2"/>
  <c r="P1221" i="2"/>
  <c r="BI1220" i="2"/>
  <c r="BH1220" i="2"/>
  <c r="BG1220" i="2"/>
  <c r="BF1220" i="2"/>
  <c r="T1220" i="2"/>
  <c r="R1220" i="2"/>
  <c r="P1220" i="2"/>
  <c r="BI1219" i="2"/>
  <c r="BH1219" i="2"/>
  <c r="BG1219" i="2"/>
  <c r="BF1219" i="2"/>
  <c r="T1219" i="2"/>
  <c r="R1219" i="2"/>
  <c r="P1219" i="2"/>
  <c r="BI1218" i="2"/>
  <c r="BH1218" i="2"/>
  <c r="BG1218" i="2"/>
  <c r="BF1218" i="2"/>
  <c r="T1218" i="2"/>
  <c r="R1218" i="2"/>
  <c r="P1218" i="2"/>
  <c r="BI1217" i="2"/>
  <c r="BH1217" i="2"/>
  <c r="BG1217" i="2"/>
  <c r="BF1217" i="2"/>
  <c r="T1217" i="2"/>
  <c r="R1217" i="2"/>
  <c r="P1217" i="2"/>
  <c r="BI1216" i="2"/>
  <c r="BH1216" i="2"/>
  <c r="BG1216" i="2"/>
  <c r="BF1216" i="2"/>
  <c r="T1216" i="2"/>
  <c r="R1216" i="2"/>
  <c r="P1216" i="2"/>
  <c r="BI1215" i="2"/>
  <c r="BH1215" i="2"/>
  <c r="BG1215" i="2"/>
  <c r="BF1215" i="2"/>
  <c r="T1215" i="2"/>
  <c r="R1215" i="2"/>
  <c r="P1215" i="2"/>
  <c r="BI1214" i="2"/>
  <c r="BH1214" i="2"/>
  <c r="BG1214" i="2"/>
  <c r="BF1214" i="2"/>
  <c r="T1214" i="2"/>
  <c r="R1214" i="2"/>
  <c r="P1214" i="2"/>
  <c r="BI1213" i="2"/>
  <c r="BH1213" i="2"/>
  <c r="BG1213" i="2"/>
  <c r="BF1213" i="2"/>
  <c r="T1213" i="2"/>
  <c r="R1213" i="2"/>
  <c r="P1213" i="2"/>
  <c r="BI1212" i="2"/>
  <c r="BH1212" i="2"/>
  <c r="BG1212" i="2"/>
  <c r="BF1212" i="2"/>
  <c r="T1212" i="2"/>
  <c r="R1212" i="2"/>
  <c r="P1212" i="2"/>
  <c r="BI1211" i="2"/>
  <c r="BH1211" i="2"/>
  <c r="BG1211" i="2"/>
  <c r="BF1211" i="2"/>
  <c r="T1211" i="2"/>
  <c r="R1211" i="2"/>
  <c r="P1211" i="2"/>
  <c r="BI1210" i="2"/>
  <c r="BH1210" i="2"/>
  <c r="BG1210" i="2"/>
  <c r="BF1210" i="2"/>
  <c r="T1210" i="2"/>
  <c r="R1210" i="2"/>
  <c r="P1210" i="2"/>
  <c r="BI1209" i="2"/>
  <c r="BH1209" i="2"/>
  <c r="BG1209" i="2"/>
  <c r="BF1209" i="2"/>
  <c r="T1209" i="2"/>
  <c r="R1209" i="2"/>
  <c r="P1209" i="2"/>
  <c r="BI1208" i="2"/>
  <c r="BH1208" i="2"/>
  <c r="BG1208" i="2"/>
  <c r="BF1208" i="2"/>
  <c r="T1208" i="2"/>
  <c r="R1208" i="2"/>
  <c r="P1208" i="2"/>
  <c r="BI1206" i="2"/>
  <c r="BH1206" i="2"/>
  <c r="BG1206" i="2"/>
  <c r="BF1206" i="2"/>
  <c r="T1206" i="2"/>
  <c r="R1206" i="2"/>
  <c r="P1206" i="2"/>
  <c r="BI1205" i="2"/>
  <c r="BH1205" i="2"/>
  <c r="BG1205" i="2"/>
  <c r="BF1205" i="2"/>
  <c r="T1205" i="2"/>
  <c r="R1205" i="2"/>
  <c r="P1205" i="2"/>
  <c r="BI1204" i="2"/>
  <c r="BH1204" i="2"/>
  <c r="BG1204" i="2"/>
  <c r="BF1204" i="2"/>
  <c r="T1204" i="2"/>
  <c r="R1204" i="2"/>
  <c r="P1204" i="2"/>
  <c r="BI1203" i="2"/>
  <c r="BH1203" i="2"/>
  <c r="BG1203" i="2"/>
  <c r="BF1203" i="2"/>
  <c r="T1203" i="2"/>
  <c r="R1203" i="2"/>
  <c r="P1203" i="2"/>
  <c r="BI1202" i="2"/>
  <c r="BH1202" i="2"/>
  <c r="BG1202" i="2"/>
  <c r="BF1202" i="2"/>
  <c r="T1202" i="2"/>
  <c r="R1202" i="2"/>
  <c r="P1202" i="2"/>
  <c r="BI1201" i="2"/>
  <c r="BH1201" i="2"/>
  <c r="BG1201" i="2"/>
  <c r="BF1201" i="2"/>
  <c r="T1201" i="2"/>
  <c r="R1201" i="2"/>
  <c r="P1201" i="2"/>
  <c r="BI1200" i="2"/>
  <c r="BH1200" i="2"/>
  <c r="BG1200" i="2"/>
  <c r="BF1200" i="2"/>
  <c r="T1200" i="2"/>
  <c r="R1200" i="2"/>
  <c r="P1200" i="2"/>
  <c r="BI1199" i="2"/>
  <c r="BH1199" i="2"/>
  <c r="BG1199" i="2"/>
  <c r="BF1199" i="2"/>
  <c r="T1199" i="2"/>
  <c r="R1199" i="2"/>
  <c r="P1199" i="2"/>
  <c r="BI1198" i="2"/>
  <c r="BH1198" i="2"/>
  <c r="BG1198" i="2"/>
  <c r="BF1198" i="2"/>
  <c r="T1198" i="2"/>
  <c r="R1198" i="2"/>
  <c r="P1198" i="2"/>
  <c r="BI1196" i="2"/>
  <c r="BH1196" i="2"/>
  <c r="BG1196" i="2"/>
  <c r="BF1196" i="2"/>
  <c r="T1196" i="2"/>
  <c r="R1196" i="2"/>
  <c r="P1196" i="2"/>
  <c r="BI1195" i="2"/>
  <c r="BH1195" i="2"/>
  <c r="BG1195" i="2"/>
  <c r="BF1195" i="2"/>
  <c r="T1195" i="2"/>
  <c r="R1195" i="2"/>
  <c r="P1195" i="2"/>
  <c r="BI1193" i="2"/>
  <c r="BH1193" i="2"/>
  <c r="BG1193" i="2"/>
  <c r="BF1193" i="2"/>
  <c r="T1193" i="2"/>
  <c r="R1193" i="2"/>
  <c r="P1193" i="2"/>
  <c r="BI1192" i="2"/>
  <c r="BH1192" i="2"/>
  <c r="BG1192" i="2"/>
  <c r="BF1192" i="2"/>
  <c r="T1192" i="2"/>
  <c r="R1192" i="2"/>
  <c r="P1192" i="2"/>
  <c r="BI1191" i="2"/>
  <c r="BH1191" i="2"/>
  <c r="BG1191" i="2"/>
  <c r="BF1191" i="2"/>
  <c r="T1191" i="2"/>
  <c r="R1191" i="2"/>
  <c r="P1191" i="2"/>
  <c r="BI1190" i="2"/>
  <c r="BH1190" i="2"/>
  <c r="BG1190" i="2"/>
  <c r="BF1190" i="2"/>
  <c r="T1190" i="2"/>
  <c r="R1190" i="2"/>
  <c r="P1190" i="2"/>
  <c r="BI1189" i="2"/>
  <c r="BH1189" i="2"/>
  <c r="BG1189" i="2"/>
  <c r="BF1189" i="2"/>
  <c r="T1189" i="2"/>
  <c r="R1189" i="2"/>
  <c r="P1189" i="2"/>
  <c r="BI1188" i="2"/>
  <c r="BH1188" i="2"/>
  <c r="BG1188" i="2"/>
  <c r="BF1188" i="2"/>
  <c r="T1188" i="2"/>
  <c r="R1188" i="2"/>
  <c r="P1188" i="2"/>
  <c r="BI1186" i="2"/>
  <c r="BH1186" i="2"/>
  <c r="BG1186" i="2"/>
  <c r="BF1186" i="2"/>
  <c r="T1186" i="2"/>
  <c r="T1185" i="2" s="1"/>
  <c r="R1186" i="2"/>
  <c r="R1185" i="2" s="1"/>
  <c r="P1186" i="2"/>
  <c r="P1185" i="2"/>
  <c r="BI1184" i="2"/>
  <c r="BH1184" i="2"/>
  <c r="BG1184" i="2"/>
  <c r="BF1184" i="2"/>
  <c r="T1184" i="2"/>
  <c r="T1183" i="2" s="1"/>
  <c r="R1184" i="2"/>
  <c r="R1183" i="2"/>
  <c r="P1184" i="2"/>
  <c r="P1183" i="2" s="1"/>
  <c r="BI1181" i="2"/>
  <c r="BH1181" i="2"/>
  <c r="BG1181" i="2"/>
  <c r="BF1181" i="2"/>
  <c r="T1181" i="2"/>
  <c r="R1181" i="2"/>
  <c r="P1181" i="2"/>
  <c r="BI1180" i="2"/>
  <c r="BH1180" i="2"/>
  <c r="BG1180" i="2"/>
  <c r="BF1180" i="2"/>
  <c r="T1180" i="2"/>
  <c r="R1180" i="2"/>
  <c r="P1180" i="2"/>
  <c r="BI1178" i="2"/>
  <c r="BH1178" i="2"/>
  <c r="BG1178" i="2"/>
  <c r="BF1178" i="2"/>
  <c r="T1178" i="2"/>
  <c r="R1178" i="2"/>
  <c r="P1178" i="2"/>
  <c r="BI1177" i="2"/>
  <c r="BH1177" i="2"/>
  <c r="BG1177" i="2"/>
  <c r="BF1177" i="2"/>
  <c r="T1177" i="2"/>
  <c r="R1177" i="2"/>
  <c r="P1177" i="2"/>
  <c r="BI1176" i="2"/>
  <c r="BH1176" i="2"/>
  <c r="BG1176" i="2"/>
  <c r="BF1176" i="2"/>
  <c r="T1176" i="2"/>
  <c r="R1176" i="2"/>
  <c r="P1176" i="2"/>
  <c r="BI1175" i="2"/>
  <c r="BH1175" i="2"/>
  <c r="BG1175" i="2"/>
  <c r="BF1175" i="2"/>
  <c r="T1175" i="2"/>
  <c r="R1175" i="2"/>
  <c r="P1175" i="2"/>
  <c r="BI1172" i="2"/>
  <c r="BH1172" i="2"/>
  <c r="BG1172" i="2"/>
  <c r="BF1172" i="2"/>
  <c r="T1172" i="2"/>
  <c r="R1172" i="2"/>
  <c r="P1172" i="2"/>
  <c r="BI1171" i="2"/>
  <c r="BH1171" i="2"/>
  <c r="BG1171" i="2"/>
  <c r="BF1171" i="2"/>
  <c r="T1171" i="2"/>
  <c r="R1171" i="2"/>
  <c r="P1171" i="2"/>
  <c r="BI1169" i="2"/>
  <c r="BH1169" i="2"/>
  <c r="BG1169" i="2"/>
  <c r="BF1169" i="2"/>
  <c r="T1169" i="2"/>
  <c r="T1168" i="2"/>
  <c r="R1169" i="2"/>
  <c r="R1168" i="2" s="1"/>
  <c r="P1169" i="2"/>
  <c r="P1168" i="2"/>
  <c r="BI1167" i="2"/>
  <c r="BH1167" i="2"/>
  <c r="BG1167" i="2"/>
  <c r="BF1167" i="2"/>
  <c r="T1167" i="2"/>
  <c r="R1167" i="2"/>
  <c r="P1167" i="2"/>
  <c r="BI1166" i="2"/>
  <c r="BH1166" i="2"/>
  <c r="BG1166" i="2"/>
  <c r="BF1166" i="2"/>
  <c r="T1166" i="2"/>
  <c r="R1166" i="2"/>
  <c r="P1166" i="2"/>
  <c r="BI1165" i="2"/>
  <c r="BH1165" i="2"/>
  <c r="BG1165" i="2"/>
  <c r="BF1165" i="2"/>
  <c r="T1165" i="2"/>
  <c r="R1165" i="2"/>
  <c r="P1165" i="2"/>
  <c r="BI1164" i="2"/>
  <c r="BH1164" i="2"/>
  <c r="BG1164" i="2"/>
  <c r="BF1164" i="2"/>
  <c r="T1164" i="2"/>
  <c r="R1164" i="2"/>
  <c r="P1164" i="2"/>
  <c r="BI1163" i="2"/>
  <c r="BH1163" i="2"/>
  <c r="BG1163" i="2"/>
  <c r="BF1163" i="2"/>
  <c r="T1163" i="2"/>
  <c r="R1163" i="2"/>
  <c r="P1163" i="2"/>
  <c r="BI1162" i="2"/>
  <c r="BH1162" i="2"/>
  <c r="BG1162" i="2"/>
  <c r="BF1162" i="2"/>
  <c r="T1162" i="2"/>
  <c r="R1162" i="2"/>
  <c r="P1162" i="2"/>
  <c r="BI1161" i="2"/>
  <c r="BH1161" i="2"/>
  <c r="BG1161" i="2"/>
  <c r="BF1161" i="2"/>
  <c r="T1161" i="2"/>
  <c r="R1161" i="2"/>
  <c r="P1161" i="2"/>
  <c r="BI1159" i="2"/>
  <c r="BH1159" i="2"/>
  <c r="BG1159" i="2"/>
  <c r="BF1159" i="2"/>
  <c r="T1159" i="2"/>
  <c r="R1159" i="2"/>
  <c r="P1159" i="2"/>
  <c r="BI1158" i="2"/>
  <c r="BH1158" i="2"/>
  <c r="BG1158" i="2"/>
  <c r="BF1158" i="2"/>
  <c r="T1158" i="2"/>
  <c r="R1158" i="2"/>
  <c r="P1158" i="2"/>
  <c r="BI1156" i="2"/>
  <c r="BH1156" i="2"/>
  <c r="BG1156" i="2"/>
  <c r="BF1156" i="2"/>
  <c r="T1156" i="2"/>
  <c r="T1155" i="2" s="1"/>
  <c r="R1156" i="2"/>
  <c r="R1155" i="2" s="1"/>
  <c r="P1156" i="2"/>
  <c r="P1155" i="2"/>
  <c r="BI1153" i="2"/>
  <c r="BH1153" i="2"/>
  <c r="BG1153" i="2"/>
  <c r="BF1153" i="2"/>
  <c r="T1153" i="2"/>
  <c r="R1153" i="2"/>
  <c r="P1153" i="2"/>
  <c r="BI1152" i="2"/>
  <c r="BH1152" i="2"/>
  <c r="BG1152" i="2"/>
  <c r="BF1152" i="2"/>
  <c r="T1152" i="2"/>
  <c r="R1152" i="2"/>
  <c r="P1152" i="2"/>
  <c r="BI1151" i="2"/>
  <c r="BH1151" i="2"/>
  <c r="BG1151" i="2"/>
  <c r="BF1151" i="2"/>
  <c r="T1151" i="2"/>
  <c r="R1151" i="2"/>
  <c r="P1151" i="2"/>
  <c r="BI1150" i="2"/>
  <c r="BH1150" i="2"/>
  <c r="BG1150" i="2"/>
  <c r="BF1150" i="2"/>
  <c r="T1150" i="2"/>
  <c r="R1150" i="2"/>
  <c r="P1150" i="2"/>
  <c r="BI1148" i="2"/>
  <c r="BH1148" i="2"/>
  <c r="BG1148" i="2"/>
  <c r="BF1148" i="2"/>
  <c r="T1148" i="2"/>
  <c r="R1148" i="2"/>
  <c r="P1148" i="2"/>
  <c r="BI1147" i="2"/>
  <c r="BH1147" i="2"/>
  <c r="BG1147" i="2"/>
  <c r="BF1147" i="2"/>
  <c r="T1147" i="2"/>
  <c r="R1147" i="2"/>
  <c r="P1147" i="2"/>
  <c r="BI1145" i="2"/>
  <c r="BH1145" i="2"/>
  <c r="BG1145" i="2"/>
  <c r="BF1145" i="2"/>
  <c r="T1145" i="2"/>
  <c r="R1145" i="2"/>
  <c r="P1145" i="2"/>
  <c r="BI1144" i="2"/>
  <c r="BH1144" i="2"/>
  <c r="BG1144" i="2"/>
  <c r="BF1144" i="2"/>
  <c r="T1144" i="2"/>
  <c r="R1144" i="2"/>
  <c r="P1144" i="2"/>
  <c r="BI1143" i="2"/>
  <c r="BH1143" i="2"/>
  <c r="BG1143" i="2"/>
  <c r="BF1143" i="2"/>
  <c r="T1143" i="2"/>
  <c r="R1143" i="2"/>
  <c r="P1143" i="2"/>
  <c r="BI1142" i="2"/>
  <c r="BH1142" i="2"/>
  <c r="BG1142" i="2"/>
  <c r="BF1142" i="2"/>
  <c r="T1142" i="2"/>
  <c r="R1142" i="2"/>
  <c r="P1142" i="2"/>
  <c r="BI1141" i="2"/>
  <c r="BH1141" i="2"/>
  <c r="BG1141" i="2"/>
  <c r="BF1141" i="2"/>
  <c r="T1141" i="2"/>
  <c r="R1141" i="2"/>
  <c r="P1141" i="2"/>
  <c r="BI1140" i="2"/>
  <c r="BH1140" i="2"/>
  <c r="BG1140" i="2"/>
  <c r="BF1140" i="2"/>
  <c r="T1140" i="2"/>
  <c r="R1140" i="2"/>
  <c r="P1140" i="2"/>
  <c r="BI1139" i="2"/>
  <c r="BH1139" i="2"/>
  <c r="BG1139" i="2"/>
  <c r="BF1139" i="2"/>
  <c r="T1139" i="2"/>
  <c r="R1139" i="2"/>
  <c r="P1139" i="2"/>
  <c r="BI1136" i="2"/>
  <c r="BH1136" i="2"/>
  <c r="BG1136" i="2"/>
  <c r="BF1136" i="2"/>
  <c r="T1136" i="2"/>
  <c r="R1136" i="2"/>
  <c r="P1136" i="2"/>
  <c r="BI1135" i="2"/>
  <c r="BH1135" i="2"/>
  <c r="BG1135" i="2"/>
  <c r="BF1135" i="2"/>
  <c r="T1135" i="2"/>
  <c r="R1135" i="2"/>
  <c r="P1135" i="2"/>
  <c r="BI1134" i="2"/>
  <c r="BH1134" i="2"/>
  <c r="BG1134" i="2"/>
  <c r="BF1134" i="2"/>
  <c r="T1134" i="2"/>
  <c r="R1134" i="2"/>
  <c r="P1134" i="2"/>
  <c r="BI1133" i="2"/>
  <c r="BH1133" i="2"/>
  <c r="BG1133" i="2"/>
  <c r="BF1133" i="2"/>
  <c r="T1133" i="2"/>
  <c r="R1133" i="2"/>
  <c r="P1133" i="2"/>
  <c r="BI1132" i="2"/>
  <c r="BH1132" i="2"/>
  <c r="BG1132" i="2"/>
  <c r="BF1132" i="2"/>
  <c r="T1132" i="2"/>
  <c r="R1132" i="2"/>
  <c r="P1132" i="2"/>
  <c r="BI1131" i="2"/>
  <c r="BH1131" i="2"/>
  <c r="BG1131" i="2"/>
  <c r="BF1131" i="2"/>
  <c r="T1131" i="2"/>
  <c r="R1131" i="2"/>
  <c r="P1131" i="2"/>
  <c r="BI1129" i="2"/>
  <c r="BH1129" i="2"/>
  <c r="BG1129" i="2"/>
  <c r="BF1129" i="2"/>
  <c r="T1129" i="2"/>
  <c r="R1129" i="2"/>
  <c r="P1129" i="2"/>
  <c r="BI1128" i="2"/>
  <c r="BH1128" i="2"/>
  <c r="BG1128" i="2"/>
  <c r="BF1128" i="2"/>
  <c r="T1128" i="2"/>
  <c r="R1128" i="2"/>
  <c r="P1128" i="2"/>
  <c r="BI1126" i="2"/>
  <c r="BH1126" i="2"/>
  <c r="BG1126" i="2"/>
  <c r="BF1126" i="2"/>
  <c r="T1126" i="2"/>
  <c r="R1126" i="2"/>
  <c r="P1126" i="2"/>
  <c r="BI1125" i="2"/>
  <c r="BH1125" i="2"/>
  <c r="BG1125" i="2"/>
  <c r="BF1125" i="2"/>
  <c r="T1125" i="2"/>
  <c r="R1125" i="2"/>
  <c r="P1125" i="2"/>
  <c r="BI1124" i="2"/>
  <c r="BH1124" i="2"/>
  <c r="BG1124" i="2"/>
  <c r="BF1124" i="2"/>
  <c r="T1124" i="2"/>
  <c r="R1124" i="2"/>
  <c r="P1124" i="2"/>
  <c r="BI1123" i="2"/>
  <c r="BH1123" i="2"/>
  <c r="BG1123" i="2"/>
  <c r="BF1123" i="2"/>
  <c r="T1123" i="2"/>
  <c r="R1123" i="2"/>
  <c r="P1123" i="2"/>
  <c r="BI1122" i="2"/>
  <c r="BH1122" i="2"/>
  <c r="BG1122" i="2"/>
  <c r="BF1122" i="2"/>
  <c r="T1122" i="2"/>
  <c r="R1122" i="2"/>
  <c r="P1122" i="2"/>
  <c r="BI1121" i="2"/>
  <c r="BH1121" i="2"/>
  <c r="BG1121" i="2"/>
  <c r="BF1121" i="2"/>
  <c r="T1121" i="2"/>
  <c r="R1121" i="2"/>
  <c r="P1121" i="2"/>
  <c r="BI1120" i="2"/>
  <c r="BH1120" i="2"/>
  <c r="BG1120" i="2"/>
  <c r="BF1120" i="2"/>
  <c r="T1120" i="2"/>
  <c r="R1120" i="2"/>
  <c r="P1120" i="2"/>
  <c r="BI1117" i="2"/>
  <c r="BH1117" i="2"/>
  <c r="BG1117" i="2"/>
  <c r="BF1117" i="2"/>
  <c r="T1117" i="2"/>
  <c r="R1117" i="2"/>
  <c r="P1117" i="2"/>
  <c r="BI1115" i="2"/>
  <c r="BH1115" i="2"/>
  <c r="BG1115" i="2"/>
  <c r="BF1115" i="2"/>
  <c r="T1115" i="2"/>
  <c r="R1115" i="2"/>
  <c r="P1115" i="2"/>
  <c r="BI1114" i="2"/>
  <c r="BH1114" i="2"/>
  <c r="BG1114" i="2"/>
  <c r="BF1114" i="2"/>
  <c r="T1114" i="2"/>
  <c r="R1114" i="2"/>
  <c r="P1114" i="2"/>
  <c r="BI1113" i="2"/>
  <c r="BH1113" i="2"/>
  <c r="BG1113" i="2"/>
  <c r="BF1113" i="2"/>
  <c r="T1113" i="2"/>
  <c r="R1113" i="2"/>
  <c r="P1113" i="2"/>
  <c r="BI1111" i="2"/>
  <c r="BH1111" i="2"/>
  <c r="BG1111" i="2"/>
  <c r="BF1111" i="2"/>
  <c r="T1111" i="2"/>
  <c r="R1111" i="2"/>
  <c r="P1111" i="2"/>
  <c r="BI1110" i="2"/>
  <c r="BH1110" i="2"/>
  <c r="BG1110" i="2"/>
  <c r="BF1110" i="2"/>
  <c r="T1110" i="2"/>
  <c r="R1110" i="2"/>
  <c r="P1110" i="2"/>
  <c r="BI1109" i="2"/>
  <c r="BH1109" i="2"/>
  <c r="BG1109" i="2"/>
  <c r="BF1109" i="2"/>
  <c r="T1109" i="2"/>
  <c r="R1109" i="2"/>
  <c r="P1109" i="2"/>
  <c r="BI1108" i="2"/>
  <c r="BH1108" i="2"/>
  <c r="BG1108" i="2"/>
  <c r="BF1108" i="2"/>
  <c r="T1108" i="2"/>
  <c r="R1108" i="2"/>
  <c r="P1108" i="2"/>
  <c r="BI1107" i="2"/>
  <c r="BH1107" i="2"/>
  <c r="BG1107" i="2"/>
  <c r="BF1107" i="2"/>
  <c r="T1107" i="2"/>
  <c r="R1107" i="2"/>
  <c r="P1107" i="2"/>
  <c r="BI1106" i="2"/>
  <c r="BH1106" i="2"/>
  <c r="BG1106" i="2"/>
  <c r="BF1106" i="2"/>
  <c r="T1106" i="2"/>
  <c r="R1106" i="2"/>
  <c r="P1106" i="2"/>
  <c r="BI1105" i="2"/>
  <c r="BH1105" i="2"/>
  <c r="BG1105" i="2"/>
  <c r="BF1105" i="2"/>
  <c r="T1105" i="2"/>
  <c r="R1105" i="2"/>
  <c r="P1105" i="2"/>
  <c r="BI1104" i="2"/>
  <c r="BH1104" i="2"/>
  <c r="BG1104" i="2"/>
  <c r="BF1104" i="2"/>
  <c r="T1104" i="2"/>
  <c r="R1104" i="2"/>
  <c r="P1104" i="2"/>
  <c r="BI1103" i="2"/>
  <c r="BH1103" i="2"/>
  <c r="BG1103" i="2"/>
  <c r="BF1103" i="2"/>
  <c r="T1103" i="2"/>
  <c r="R1103" i="2"/>
  <c r="P1103" i="2"/>
  <c r="BI1102" i="2"/>
  <c r="BH1102" i="2"/>
  <c r="BG1102" i="2"/>
  <c r="BF1102" i="2"/>
  <c r="T1102" i="2"/>
  <c r="R1102" i="2"/>
  <c r="P1102" i="2"/>
  <c r="BI1101" i="2"/>
  <c r="BH1101" i="2"/>
  <c r="BG1101" i="2"/>
  <c r="BF1101" i="2"/>
  <c r="T1101" i="2"/>
  <c r="R1101" i="2"/>
  <c r="P1101" i="2"/>
  <c r="BI1100" i="2"/>
  <c r="BH1100" i="2"/>
  <c r="BG1100" i="2"/>
  <c r="BF1100" i="2"/>
  <c r="T1100" i="2"/>
  <c r="R1100" i="2"/>
  <c r="P1100" i="2"/>
  <c r="BI1099" i="2"/>
  <c r="BH1099" i="2"/>
  <c r="BG1099" i="2"/>
  <c r="BF1099" i="2"/>
  <c r="T1099" i="2"/>
  <c r="R1099" i="2"/>
  <c r="P1099" i="2"/>
  <c r="BI1098" i="2"/>
  <c r="BH1098" i="2"/>
  <c r="BG1098" i="2"/>
  <c r="BF1098" i="2"/>
  <c r="T1098" i="2"/>
  <c r="R1098" i="2"/>
  <c r="P1098" i="2"/>
  <c r="BI1097" i="2"/>
  <c r="BH1097" i="2"/>
  <c r="BG1097" i="2"/>
  <c r="BF1097" i="2"/>
  <c r="T1097" i="2"/>
  <c r="R1097" i="2"/>
  <c r="P1097" i="2"/>
  <c r="BI1096" i="2"/>
  <c r="BH1096" i="2"/>
  <c r="BG1096" i="2"/>
  <c r="BF1096" i="2"/>
  <c r="T1096" i="2"/>
  <c r="R1096" i="2"/>
  <c r="P1096" i="2"/>
  <c r="BI1095" i="2"/>
  <c r="BH1095" i="2"/>
  <c r="BG1095" i="2"/>
  <c r="BF1095" i="2"/>
  <c r="T1095" i="2"/>
  <c r="R1095" i="2"/>
  <c r="P1095" i="2"/>
  <c r="BI1094" i="2"/>
  <c r="BH1094" i="2"/>
  <c r="BG1094" i="2"/>
  <c r="BF1094" i="2"/>
  <c r="T1094" i="2"/>
  <c r="R1094" i="2"/>
  <c r="P1094" i="2"/>
  <c r="BI1093" i="2"/>
  <c r="BH1093" i="2"/>
  <c r="BG1093" i="2"/>
  <c r="BF1093" i="2"/>
  <c r="T1093" i="2"/>
  <c r="R1093" i="2"/>
  <c r="P1093" i="2"/>
  <c r="BI1092" i="2"/>
  <c r="BH1092" i="2"/>
  <c r="BG1092" i="2"/>
  <c r="BF1092" i="2"/>
  <c r="T1092" i="2"/>
  <c r="R1092" i="2"/>
  <c r="P1092" i="2"/>
  <c r="BI1091" i="2"/>
  <c r="BH1091" i="2"/>
  <c r="BG1091" i="2"/>
  <c r="BF1091" i="2"/>
  <c r="T1091" i="2"/>
  <c r="R1091" i="2"/>
  <c r="P1091" i="2"/>
  <c r="BI1090" i="2"/>
  <c r="BH1090" i="2"/>
  <c r="BG1090" i="2"/>
  <c r="BF1090" i="2"/>
  <c r="T1090" i="2"/>
  <c r="R1090" i="2"/>
  <c r="P1090" i="2"/>
  <c r="BI1089" i="2"/>
  <c r="BH1089" i="2"/>
  <c r="BG1089" i="2"/>
  <c r="BF1089" i="2"/>
  <c r="T1089" i="2"/>
  <c r="R1089" i="2"/>
  <c r="P1089" i="2"/>
  <c r="BI1088" i="2"/>
  <c r="BH1088" i="2"/>
  <c r="BG1088" i="2"/>
  <c r="BF1088" i="2"/>
  <c r="T1088" i="2"/>
  <c r="R1088" i="2"/>
  <c r="P1088" i="2"/>
  <c r="BI1087" i="2"/>
  <c r="BH1087" i="2"/>
  <c r="BG1087" i="2"/>
  <c r="BF1087" i="2"/>
  <c r="T1087" i="2"/>
  <c r="R1087" i="2"/>
  <c r="P1087" i="2"/>
  <c r="BI1086" i="2"/>
  <c r="BH1086" i="2"/>
  <c r="BG1086" i="2"/>
  <c r="BF1086" i="2"/>
  <c r="T1086" i="2"/>
  <c r="R1086" i="2"/>
  <c r="P1086" i="2"/>
  <c r="BI1085" i="2"/>
  <c r="BH1085" i="2"/>
  <c r="BG1085" i="2"/>
  <c r="BF1085" i="2"/>
  <c r="T1085" i="2"/>
  <c r="R1085" i="2"/>
  <c r="P1085" i="2"/>
  <c r="BI1084" i="2"/>
  <c r="BH1084" i="2"/>
  <c r="BG1084" i="2"/>
  <c r="BF1084" i="2"/>
  <c r="T1084" i="2"/>
  <c r="R1084" i="2"/>
  <c r="P1084" i="2"/>
  <c r="BI1083" i="2"/>
  <c r="BH1083" i="2"/>
  <c r="BG1083" i="2"/>
  <c r="BF1083" i="2"/>
  <c r="T1083" i="2"/>
  <c r="R1083" i="2"/>
  <c r="P1083" i="2"/>
  <c r="BI1082" i="2"/>
  <c r="BH1082" i="2"/>
  <c r="BG1082" i="2"/>
  <c r="BF1082" i="2"/>
  <c r="T1082" i="2"/>
  <c r="R1082" i="2"/>
  <c r="P1082" i="2"/>
  <c r="BI1081" i="2"/>
  <c r="BH1081" i="2"/>
  <c r="BG1081" i="2"/>
  <c r="BF1081" i="2"/>
  <c r="T1081" i="2"/>
  <c r="R1081" i="2"/>
  <c r="P1081" i="2"/>
  <c r="BI1079" i="2"/>
  <c r="BH1079" i="2"/>
  <c r="BG1079" i="2"/>
  <c r="BF1079" i="2"/>
  <c r="T1079" i="2"/>
  <c r="R1079" i="2"/>
  <c r="P1079" i="2"/>
  <c r="BI1078" i="2"/>
  <c r="BH1078" i="2"/>
  <c r="BG1078" i="2"/>
  <c r="BF1078" i="2"/>
  <c r="T1078" i="2"/>
  <c r="R1078" i="2"/>
  <c r="P1078" i="2"/>
  <c r="BI1077" i="2"/>
  <c r="BH1077" i="2"/>
  <c r="BG1077" i="2"/>
  <c r="BF1077" i="2"/>
  <c r="T1077" i="2"/>
  <c r="R1077" i="2"/>
  <c r="P1077" i="2"/>
  <c r="BI1076" i="2"/>
  <c r="BH1076" i="2"/>
  <c r="BG1076" i="2"/>
  <c r="BF1076" i="2"/>
  <c r="T1076" i="2"/>
  <c r="R1076" i="2"/>
  <c r="P1076" i="2"/>
  <c r="BI1075" i="2"/>
  <c r="BH1075" i="2"/>
  <c r="BG1075" i="2"/>
  <c r="BF1075" i="2"/>
  <c r="T1075" i="2"/>
  <c r="R1075" i="2"/>
  <c r="P1075" i="2"/>
  <c r="BI1074" i="2"/>
  <c r="BH1074" i="2"/>
  <c r="BG1074" i="2"/>
  <c r="BF1074" i="2"/>
  <c r="T1074" i="2"/>
  <c r="R1074" i="2"/>
  <c r="P1074" i="2"/>
  <c r="BI1073" i="2"/>
  <c r="BH1073" i="2"/>
  <c r="BG1073" i="2"/>
  <c r="BF1073" i="2"/>
  <c r="T1073" i="2"/>
  <c r="R1073" i="2"/>
  <c r="P1073" i="2"/>
  <c r="BI1072" i="2"/>
  <c r="BH1072" i="2"/>
  <c r="BG1072" i="2"/>
  <c r="BF1072" i="2"/>
  <c r="T1072" i="2"/>
  <c r="R1072" i="2"/>
  <c r="P1072" i="2"/>
  <c r="BI1071" i="2"/>
  <c r="BH1071" i="2"/>
  <c r="BG1071" i="2"/>
  <c r="BF1071" i="2"/>
  <c r="T1071" i="2"/>
  <c r="R1071" i="2"/>
  <c r="P1071" i="2"/>
  <c r="BI1070" i="2"/>
  <c r="BH1070" i="2"/>
  <c r="BG1070" i="2"/>
  <c r="BF1070" i="2"/>
  <c r="T1070" i="2"/>
  <c r="R1070" i="2"/>
  <c r="P1070" i="2"/>
  <c r="BI1069" i="2"/>
  <c r="BH1069" i="2"/>
  <c r="BG1069" i="2"/>
  <c r="BF1069" i="2"/>
  <c r="T1069" i="2"/>
  <c r="R1069" i="2"/>
  <c r="P1069" i="2"/>
  <c r="BI1068" i="2"/>
  <c r="BH1068" i="2"/>
  <c r="BG1068" i="2"/>
  <c r="BF1068" i="2"/>
  <c r="T1068" i="2"/>
  <c r="R1068" i="2"/>
  <c r="P1068" i="2"/>
  <c r="BI1067" i="2"/>
  <c r="BH1067" i="2"/>
  <c r="BG1067" i="2"/>
  <c r="BF1067" i="2"/>
  <c r="T1067" i="2"/>
  <c r="R1067" i="2"/>
  <c r="P1067" i="2"/>
  <c r="BI1066" i="2"/>
  <c r="BH1066" i="2"/>
  <c r="BG1066" i="2"/>
  <c r="BF1066" i="2"/>
  <c r="T1066" i="2"/>
  <c r="R1066" i="2"/>
  <c r="P1066" i="2"/>
  <c r="BI1065" i="2"/>
  <c r="BH1065" i="2"/>
  <c r="BG1065" i="2"/>
  <c r="BF1065" i="2"/>
  <c r="T1065" i="2"/>
  <c r="R1065" i="2"/>
  <c r="P1065" i="2"/>
  <c r="BI1064" i="2"/>
  <c r="BH1064" i="2"/>
  <c r="BG1064" i="2"/>
  <c r="BF1064" i="2"/>
  <c r="T1064" i="2"/>
  <c r="R1064" i="2"/>
  <c r="P1064" i="2"/>
  <c r="BI1063" i="2"/>
  <c r="BH1063" i="2"/>
  <c r="BG1063" i="2"/>
  <c r="BF1063" i="2"/>
  <c r="T1063" i="2"/>
  <c r="R1063" i="2"/>
  <c r="P1063" i="2"/>
  <c r="BI1062" i="2"/>
  <c r="BH1062" i="2"/>
  <c r="BG1062" i="2"/>
  <c r="BF1062" i="2"/>
  <c r="T1062" i="2"/>
  <c r="R1062" i="2"/>
  <c r="P1062" i="2"/>
  <c r="BI1061" i="2"/>
  <c r="BH1061" i="2"/>
  <c r="BG1061" i="2"/>
  <c r="BF1061" i="2"/>
  <c r="T1061" i="2"/>
  <c r="R1061" i="2"/>
  <c r="P1061" i="2"/>
  <c r="BI1060" i="2"/>
  <c r="BH1060" i="2"/>
  <c r="BG1060" i="2"/>
  <c r="BF1060" i="2"/>
  <c r="T1060" i="2"/>
  <c r="R1060" i="2"/>
  <c r="P1060" i="2"/>
  <c r="BI1059" i="2"/>
  <c r="BH1059" i="2"/>
  <c r="BG1059" i="2"/>
  <c r="BF1059" i="2"/>
  <c r="T1059" i="2"/>
  <c r="R1059" i="2"/>
  <c r="P1059" i="2"/>
  <c r="BI1058" i="2"/>
  <c r="BH1058" i="2"/>
  <c r="BG1058" i="2"/>
  <c r="BF1058" i="2"/>
  <c r="T1058" i="2"/>
  <c r="R1058" i="2"/>
  <c r="P1058" i="2"/>
  <c r="BI1057" i="2"/>
  <c r="BH1057" i="2"/>
  <c r="BG1057" i="2"/>
  <c r="BF1057" i="2"/>
  <c r="T1057" i="2"/>
  <c r="R1057" i="2"/>
  <c r="P1057" i="2"/>
  <c r="BI1056" i="2"/>
  <c r="BH1056" i="2"/>
  <c r="BG1056" i="2"/>
  <c r="BF1056" i="2"/>
  <c r="T1056" i="2"/>
  <c r="R1056" i="2"/>
  <c r="P1056" i="2"/>
  <c r="BI1055" i="2"/>
  <c r="BH1055" i="2"/>
  <c r="BG1055" i="2"/>
  <c r="BF1055" i="2"/>
  <c r="T1055" i="2"/>
  <c r="R1055" i="2"/>
  <c r="P1055" i="2"/>
  <c r="BI1053" i="2"/>
  <c r="BH1053" i="2"/>
  <c r="BG1053" i="2"/>
  <c r="BF1053" i="2"/>
  <c r="T1053" i="2"/>
  <c r="R1053" i="2"/>
  <c r="P1053" i="2"/>
  <c r="BI1052" i="2"/>
  <c r="BH1052" i="2"/>
  <c r="BG1052" i="2"/>
  <c r="BF1052" i="2"/>
  <c r="T1052" i="2"/>
  <c r="R1052" i="2"/>
  <c r="P1052" i="2"/>
  <c r="BI1051" i="2"/>
  <c r="BH1051" i="2"/>
  <c r="BG1051" i="2"/>
  <c r="BF1051" i="2"/>
  <c r="T1051" i="2"/>
  <c r="R1051" i="2"/>
  <c r="P1051" i="2"/>
  <c r="BI1050" i="2"/>
  <c r="BH1050" i="2"/>
  <c r="BG1050" i="2"/>
  <c r="BF1050" i="2"/>
  <c r="T1050" i="2"/>
  <c r="R1050" i="2"/>
  <c r="P1050" i="2"/>
  <c r="BI1049" i="2"/>
  <c r="BH1049" i="2"/>
  <c r="BG1049" i="2"/>
  <c r="BF1049" i="2"/>
  <c r="T1049" i="2"/>
  <c r="R1049" i="2"/>
  <c r="P1049" i="2"/>
  <c r="BI1048" i="2"/>
  <c r="BH1048" i="2"/>
  <c r="BG1048" i="2"/>
  <c r="BF1048" i="2"/>
  <c r="T1048" i="2"/>
  <c r="R1048" i="2"/>
  <c r="P1048" i="2"/>
  <c r="BI1047" i="2"/>
  <c r="BH1047" i="2"/>
  <c r="BG1047" i="2"/>
  <c r="BF1047" i="2"/>
  <c r="T1047" i="2"/>
  <c r="R1047" i="2"/>
  <c r="P1047" i="2"/>
  <c r="BI1046" i="2"/>
  <c r="BH1046" i="2"/>
  <c r="BG1046" i="2"/>
  <c r="BF1046" i="2"/>
  <c r="T1046" i="2"/>
  <c r="R1046" i="2"/>
  <c r="P1046" i="2"/>
  <c r="BI1045" i="2"/>
  <c r="BH1045" i="2"/>
  <c r="BG1045" i="2"/>
  <c r="BF1045" i="2"/>
  <c r="T1045" i="2"/>
  <c r="R1045" i="2"/>
  <c r="P1045" i="2"/>
  <c r="BI1044" i="2"/>
  <c r="BH1044" i="2"/>
  <c r="BG1044" i="2"/>
  <c r="BF1044" i="2"/>
  <c r="T1044" i="2"/>
  <c r="R1044" i="2"/>
  <c r="P1044" i="2"/>
  <c r="BI1043" i="2"/>
  <c r="BH1043" i="2"/>
  <c r="BG1043" i="2"/>
  <c r="BF1043" i="2"/>
  <c r="T1043" i="2"/>
  <c r="R1043" i="2"/>
  <c r="P1043" i="2"/>
  <c r="BI1042" i="2"/>
  <c r="BH1042" i="2"/>
  <c r="BG1042" i="2"/>
  <c r="BF1042" i="2"/>
  <c r="T1042" i="2"/>
  <c r="R1042" i="2"/>
  <c r="P1042" i="2"/>
  <c r="BI1041" i="2"/>
  <c r="BH1041" i="2"/>
  <c r="BG1041" i="2"/>
  <c r="BF1041" i="2"/>
  <c r="T1041" i="2"/>
  <c r="R1041" i="2"/>
  <c r="P1041" i="2"/>
  <c r="BI1040" i="2"/>
  <c r="BH1040" i="2"/>
  <c r="BG1040" i="2"/>
  <c r="BF1040" i="2"/>
  <c r="T1040" i="2"/>
  <c r="R1040" i="2"/>
  <c r="P1040" i="2"/>
  <c r="BI1039" i="2"/>
  <c r="BH1039" i="2"/>
  <c r="BG1039" i="2"/>
  <c r="BF1039" i="2"/>
  <c r="T1039" i="2"/>
  <c r="R1039" i="2"/>
  <c r="P1039" i="2"/>
  <c r="BI1038" i="2"/>
  <c r="BH1038" i="2"/>
  <c r="BG1038" i="2"/>
  <c r="BF1038" i="2"/>
  <c r="T1038" i="2"/>
  <c r="R1038" i="2"/>
  <c r="P1038" i="2"/>
  <c r="BI1037" i="2"/>
  <c r="BH1037" i="2"/>
  <c r="BG1037" i="2"/>
  <c r="BF1037" i="2"/>
  <c r="T1037" i="2"/>
  <c r="R1037" i="2"/>
  <c r="P1037" i="2"/>
  <c r="BI1036" i="2"/>
  <c r="BH1036" i="2"/>
  <c r="BG1036" i="2"/>
  <c r="BF1036" i="2"/>
  <c r="T1036" i="2"/>
  <c r="R1036" i="2"/>
  <c r="P1036" i="2"/>
  <c r="BI1035" i="2"/>
  <c r="BH1035" i="2"/>
  <c r="BG1035" i="2"/>
  <c r="BF1035" i="2"/>
  <c r="T1035" i="2"/>
  <c r="R1035" i="2"/>
  <c r="P1035" i="2"/>
  <c r="BI1034" i="2"/>
  <c r="BH1034" i="2"/>
  <c r="BG1034" i="2"/>
  <c r="BF1034" i="2"/>
  <c r="T1034" i="2"/>
  <c r="R1034" i="2"/>
  <c r="P1034" i="2"/>
  <c r="BI1033" i="2"/>
  <c r="BH1033" i="2"/>
  <c r="BG1033" i="2"/>
  <c r="BF1033" i="2"/>
  <c r="T1033" i="2"/>
  <c r="R1033" i="2"/>
  <c r="P1033" i="2"/>
  <c r="BI1032" i="2"/>
  <c r="BH1032" i="2"/>
  <c r="BG1032" i="2"/>
  <c r="BF1032" i="2"/>
  <c r="T1032" i="2"/>
  <c r="R1032" i="2"/>
  <c r="P1032" i="2"/>
  <c r="BI1030" i="2"/>
  <c r="BH1030" i="2"/>
  <c r="BG1030" i="2"/>
  <c r="BF1030" i="2"/>
  <c r="T1030" i="2"/>
  <c r="T1029" i="2"/>
  <c r="R1030" i="2"/>
  <c r="R1029" i="2"/>
  <c r="P1030" i="2"/>
  <c r="P1029" i="2" s="1"/>
  <c r="BI1027" i="2"/>
  <c r="BH1027" i="2"/>
  <c r="BG1027" i="2"/>
  <c r="BF1027" i="2"/>
  <c r="T1027" i="2"/>
  <c r="R1027" i="2"/>
  <c r="P1027" i="2"/>
  <c r="BI1024" i="2"/>
  <c r="BH1024" i="2"/>
  <c r="BG1024" i="2"/>
  <c r="BF1024" i="2"/>
  <c r="T1024" i="2"/>
  <c r="R1024" i="2"/>
  <c r="P1024" i="2"/>
  <c r="BI1019" i="2"/>
  <c r="BH1019" i="2"/>
  <c r="BG1019" i="2"/>
  <c r="BF1019" i="2"/>
  <c r="T1019" i="2"/>
  <c r="R1019" i="2"/>
  <c r="P1019" i="2"/>
  <c r="BI1012" i="2"/>
  <c r="BH1012" i="2"/>
  <c r="BG1012" i="2"/>
  <c r="BF1012" i="2"/>
  <c r="T1012" i="2"/>
  <c r="R1012" i="2"/>
  <c r="P1012" i="2"/>
  <c r="BI1005" i="2"/>
  <c r="BH1005" i="2"/>
  <c r="BG1005" i="2"/>
  <c r="BF1005" i="2"/>
  <c r="T1005" i="2"/>
  <c r="R1005" i="2"/>
  <c r="P1005" i="2"/>
  <c r="BI1004" i="2"/>
  <c r="BH1004" i="2"/>
  <c r="BG1004" i="2"/>
  <c r="BF1004" i="2"/>
  <c r="T1004" i="2"/>
  <c r="R1004" i="2"/>
  <c r="P1004" i="2"/>
  <c r="BI1001" i="2"/>
  <c r="BH1001" i="2"/>
  <c r="BG1001" i="2"/>
  <c r="BF1001" i="2"/>
  <c r="T1001" i="2"/>
  <c r="R1001" i="2"/>
  <c r="P1001" i="2"/>
  <c r="BI998" i="2"/>
  <c r="BH998" i="2"/>
  <c r="BG998" i="2"/>
  <c r="BF998" i="2"/>
  <c r="T998" i="2"/>
  <c r="R998" i="2"/>
  <c r="P998" i="2"/>
  <c r="BI996" i="2"/>
  <c r="BH996" i="2"/>
  <c r="BG996" i="2"/>
  <c r="BF996" i="2"/>
  <c r="T996" i="2"/>
  <c r="R996" i="2"/>
  <c r="P996" i="2"/>
  <c r="BI993" i="2"/>
  <c r="BH993" i="2"/>
  <c r="BG993" i="2"/>
  <c r="BF993" i="2"/>
  <c r="T993" i="2"/>
  <c r="R993" i="2"/>
  <c r="P993" i="2"/>
  <c r="BI983" i="2"/>
  <c r="BH983" i="2"/>
  <c r="BG983" i="2"/>
  <c r="BF983" i="2"/>
  <c r="T983" i="2"/>
  <c r="R983" i="2"/>
  <c r="P983" i="2"/>
  <c r="BI980" i="2"/>
  <c r="BH980" i="2"/>
  <c r="BG980" i="2"/>
  <c r="BF980" i="2"/>
  <c r="T980" i="2"/>
  <c r="R980" i="2"/>
  <c r="P980" i="2"/>
  <c r="BI979" i="2"/>
  <c r="BH979" i="2"/>
  <c r="BG979" i="2"/>
  <c r="BF979" i="2"/>
  <c r="T979" i="2"/>
  <c r="R979" i="2"/>
  <c r="P979" i="2"/>
  <c r="BI978" i="2"/>
  <c r="BH978" i="2"/>
  <c r="BG978" i="2"/>
  <c r="BF978" i="2"/>
  <c r="T978" i="2"/>
  <c r="R978" i="2"/>
  <c r="P978" i="2"/>
  <c r="BI973" i="2"/>
  <c r="BH973" i="2"/>
  <c r="BG973" i="2"/>
  <c r="BF973" i="2"/>
  <c r="T973" i="2"/>
  <c r="R973" i="2"/>
  <c r="P973" i="2"/>
  <c r="BI966" i="2"/>
  <c r="BH966" i="2"/>
  <c r="BG966" i="2"/>
  <c r="BF966" i="2"/>
  <c r="T966" i="2"/>
  <c r="R966" i="2"/>
  <c r="P966" i="2"/>
  <c r="BI963" i="2"/>
  <c r="BH963" i="2"/>
  <c r="BG963" i="2"/>
  <c r="BF963" i="2"/>
  <c r="T963" i="2"/>
  <c r="R963" i="2"/>
  <c r="P963" i="2"/>
  <c r="BI960" i="2"/>
  <c r="BH960" i="2"/>
  <c r="BG960" i="2"/>
  <c r="BF960" i="2"/>
  <c r="T960" i="2"/>
  <c r="R960" i="2"/>
  <c r="P960" i="2"/>
  <c r="BI956" i="2"/>
  <c r="BH956" i="2"/>
  <c r="BG956" i="2"/>
  <c r="BF956" i="2"/>
  <c r="T956" i="2"/>
  <c r="R956" i="2"/>
  <c r="P956" i="2"/>
  <c r="BI953" i="2"/>
  <c r="BH953" i="2"/>
  <c r="BG953" i="2"/>
  <c r="BF953" i="2"/>
  <c r="T953" i="2"/>
  <c r="R953" i="2"/>
  <c r="P953" i="2"/>
  <c r="BI950" i="2"/>
  <c r="BH950" i="2"/>
  <c r="BG950" i="2"/>
  <c r="BF950" i="2"/>
  <c r="T950" i="2"/>
  <c r="R950" i="2"/>
  <c r="P950" i="2"/>
  <c r="BI947" i="2"/>
  <c r="BH947" i="2"/>
  <c r="BG947" i="2"/>
  <c r="BF947" i="2"/>
  <c r="T947" i="2"/>
  <c r="R947" i="2"/>
  <c r="P947" i="2"/>
  <c r="BI946" i="2"/>
  <c r="BH946" i="2"/>
  <c r="BG946" i="2"/>
  <c r="BF946" i="2"/>
  <c r="T946" i="2"/>
  <c r="R946" i="2"/>
  <c r="P946" i="2"/>
  <c r="BI943" i="2"/>
  <c r="BH943" i="2"/>
  <c r="BG943" i="2"/>
  <c r="BF943" i="2"/>
  <c r="T943" i="2"/>
  <c r="R943" i="2"/>
  <c r="P943" i="2"/>
  <c r="BI942" i="2"/>
  <c r="BH942" i="2"/>
  <c r="BG942" i="2"/>
  <c r="BF942" i="2"/>
  <c r="T942" i="2"/>
  <c r="R942" i="2"/>
  <c r="P942" i="2"/>
  <c r="BI933" i="2"/>
  <c r="BH933" i="2"/>
  <c r="BG933" i="2"/>
  <c r="BF933" i="2"/>
  <c r="T933" i="2"/>
  <c r="R933" i="2"/>
  <c r="P933" i="2"/>
  <c r="BI928" i="2"/>
  <c r="BH928" i="2"/>
  <c r="BG928" i="2"/>
  <c r="BF928" i="2"/>
  <c r="T928" i="2"/>
  <c r="R928" i="2"/>
  <c r="P928" i="2"/>
  <c r="BI913" i="2"/>
  <c r="BH913" i="2"/>
  <c r="BG913" i="2"/>
  <c r="BF913" i="2"/>
  <c r="T913" i="2"/>
  <c r="R913" i="2"/>
  <c r="P913" i="2"/>
  <c r="BI910" i="2"/>
  <c r="BH910" i="2"/>
  <c r="BG910" i="2"/>
  <c r="BF910" i="2"/>
  <c r="T910" i="2"/>
  <c r="R910" i="2"/>
  <c r="P910" i="2"/>
  <c r="BI907" i="2"/>
  <c r="BH907" i="2"/>
  <c r="BG907" i="2"/>
  <c r="BF907" i="2"/>
  <c r="T907" i="2"/>
  <c r="R907" i="2"/>
  <c r="P907" i="2"/>
  <c r="BI904" i="2"/>
  <c r="BH904" i="2"/>
  <c r="BG904" i="2"/>
  <c r="BF904" i="2"/>
  <c r="T904" i="2"/>
  <c r="R904" i="2"/>
  <c r="P904" i="2"/>
  <c r="BI901" i="2"/>
  <c r="BH901" i="2"/>
  <c r="BG901" i="2"/>
  <c r="BF901" i="2"/>
  <c r="T901" i="2"/>
  <c r="R901" i="2"/>
  <c r="P901" i="2"/>
  <c r="BI898" i="2"/>
  <c r="BH898" i="2"/>
  <c r="BG898" i="2"/>
  <c r="BF898" i="2"/>
  <c r="T898" i="2"/>
  <c r="R898" i="2"/>
  <c r="P898" i="2"/>
  <c r="BI895" i="2"/>
  <c r="BH895" i="2"/>
  <c r="BG895" i="2"/>
  <c r="BF895" i="2"/>
  <c r="T895" i="2"/>
  <c r="R895" i="2"/>
  <c r="P895" i="2"/>
  <c r="BI892" i="2"/>
  <c r="BH892" i="2"/>
  <c r="BG892" i="2"/>
  <c r="BF892" i="2"/>
  <c r="T892" i="2"/>
  <c r="R892" i="2"/>
  <c r="P892" i="2"/>
  <c r="BI890" i="2"/>
  <c r="BH890" i="2"/>
  <c r="BG890" i="2"/>
  <c r="BF890" i="2"/>
  <c r="T890" i="2"/>
  <c r="T889" i="2"/>
  <c r="R890" i="2"/>
  <c r="R889" i="2" s="1"/>
  <c r="P890" i="2"/>
  <c r="P889" i="2"/>
  <c r="BI888" i="2"/>
  <c r="BH888" i="2"/>
  <c r="BG888" i="2"/>
  <c r="BF888" i="2"/>
  <c r="T888" i="2"/>
  <c r="R888" i="2"/>
  <c r="P888" i="2"/>
  <c r="BI885" i="2"/>
  <c r="BH885" i="2"/>
  <c r="BG885" i="2"/>
  <c r="BF885" i="2"/>
  <c r="T885" i="2"/>
  <c r="R885" i="2"/>
  <c r="P885" i="2"/>
  <c r="BI882" i="2"/>
  <c r="BH882" i="2"/>
  <c r="BG882" i="2"/>
  <c r="BF882" i="2"/>
  <c r="T882" i="2"/>
  <c r="R882" i="2"/>
  <c r="P882" i="2"/>
  <c r="BI879" i="2"/>
  <c r="BH879" i="2"/>
  <c r="BG879" i="2"/>
  <c r="BF879" i="2"/>
  <c r="T879" i="2"/>
  <c r="R879" i="2"/>
  <c r="P879" i="2"/>
  <c r="BI878" i="2"/>
  <c r="BH878" i="2"/>
  <c r="BG878" i="2"/>
  <c r="BF878" i="2"/>
  <c r="T878" i="2"/>
  <c r="R878" i="2"/>
  <c r="P878" i="2"/>
  <c r="BI875" i="2"/>
  <c r="BH875" i="2"/>
  <c r="BG875" i="2"/>
  <c r="BF875" i="2"/>
  <c r="T875" i="2"/>
  <c r="R875" i="2"/>
  <c r="P875" i="2"/>
  <c r="BI866" i="2"/>
  <c r="BH866" i="2"/>
  <c r="BG866" i="2"/>
  <c r="BF866" i="2"/>
  <c r="T866" i="2"/>
  <c r="R866" i="2"/>
  <c r="P866" i="2"/>
  <c r="BI865" i="2"/>
  <c r="BH865" i="2"/>
  <c r="BG865" i="2"/>
  <c r="BF865" i="2"/>
  <c r="T865" i="2"/>
  <c r="R865" i="2"/>
  <c r="P865" i="2"/>
  <c r="BI857" i="2"/>
  <c r="BH857" i="2"/>
  <c r="BG857" i="2"/>
  <c r="BF857" i="2"/>
  <c r="T857" i="2"/>
  <c r="R857" i="2"/>
  <c r="P857" i="2"/>
  <c r="BI854" i="2"/>
  <c r="BH854" i="2"/>
  <c r="BG854" i="2"/>
  <c r="BF854" i="2"/>
  <c r="T854" i="2"/>
  <c r="R854" i="2"/>
  <c r="P854" i="2"/>
  <c r="BI851" i="2"/>
  <c r="BH851" i="2"/>
  <c r="BG851" i="2"/>
  <c r="BF851" i="2"/>
  <c r="T851" i="2"/>
  <c r="R851" i="2"/>
  <c r="P851" i="2"/>
  <c r="BI848" i="2"/>
  <c r="BH848" i="2"/>
  <c r="BG848" i="2"/>
  <c r="BF848" i="2"/>
  <c r="T848" i="2"/>
  <c r="R848" i="2"/>
  <c r="P848" i="2"/>
  <c r="BI845" i="2"/>
  <c r="BH845" i="2"/>
  <c r="BG845" i="2"/>
  <c r="BF845" i="2"/>
  <c r="T845" i="2"/>
  <c r="R845" i="2"/>
  <c r="P845" i="2"/>
  <c r="BI838" i="2"/>
  <c r="BH838" i="2"/>
  <c r="BG838" i="2"/>
  <c r="BF838" i="2"/>
  <c r="T838" i="2"/>
  <c r="R838" i="2"/>
  <c r="P838" i="2"/>
  <c r="BI835" i="2"/>
  <c r="BH835" i="2"/>
  <c r="BG835" i="2"/>
  <c r="BF835" i="2"/>
  <c r="T835" i="2"/>
  <c r="T834" i="2"/>
  <c r="R835" i="2"/>
  <c r="R834" i="2" s="1"/>
  <c r="P835" i="2"/>
  <c r="P834" i="2"/>
  <c r="BI831" i="2"/>
  <c r="BH831" i="2"/>
  <c r="BG831" i="2"/>
  <c r="BF831" i="2"/>
  <c r="T831" i="2"/>
  <c r="R831" i="2"/>
  <c r="P831" i="2"/>
  <c r="BI830" i="2"/>
  <c r="BH830" i="2"/>
  <c r="BG830" i="2"/>
  <c r="BF830" i="2"/>
  <c r="T830" i="2"/>
  <c r="R830" i="2"/>
  <c r="P830" i="2"/>
  <c r="BI829" i="2"/>
  <c r="BH829" i="2"/>
  <c r="BG829" i="2"/>
  <c r="BF829" i="2"/>
  <c r="T829" i="2"/>
  <c r="R829" i="2"/>
  <c r="P829" i="2"/>
  <c r="BI826" i="2"/>
  <c r="BH826" i="2"/>
  <c r="BG826" i="2"/>
  <c r="BF826" i="2"/>
  <c r="T826" i="2"/>
  <c r="R826" i="2"/>
  <c r="P826" i="2"/>
  <c r="BI823" i="2"/>
  <c r="BH823" i="2"/>
  <c r="BG823" i="2"/>
  <c r="BF823" i="2"/>
  <c r="T823" i="2"/>
  <c r="R823" i="2"/>
  <c r="P823" i="2"/>
  <c r="BI820" i="2"/>
  <c r="BH820" i="2"/>
  <c r="BG820" i="2"/>
  <c r="BF820" i="2"/>
  <c r="T820" i="2"/>
  <c r="R820" i="2"/>
  <c r="P820" i="2"/>
  <c r="BI817" i="2"/>
  <c r="BH817" i="2"/>
  <c r="BG817" i="2"/>
  <c r="BF817" i="2"/>
  <c r="T817" i="2"/>
  <c r="R817" i="2"/>
  <c r="P817" i="2"/>
  <c r="BI814" i="2"/>
  <c r="BH814" i="2"/>
  <c r="BG814" i="2"/>
  <c r="BF814" i="2"/>
  <c r="T814" i="2"/>
  <c r="R814" i="2"/>
  <c r="P814" i="2"/>
  <c r="BI813" i="2"/>
  <c r="BH813" i="2"/>
  <c r="BG813" i="2"/>
  <c r="BF813" i="2"/>
  <c r="T813" i="2"/>
  <c r="R813" i="2"/>
  <c r="P813" i="2"/>
  <c r="BI812" i="2"/>
  <c r="BH812" i="2"/>
  <c r="BG812" i="2"/>
  <c r="BF812" i="2"/>
  <c r="T812" i="2"/>
  <c r="R812" i="2"/>
  <c r="P812" i="2"/>
  <c r="BI808" i="2"/>
  <c r="BH808" i="2"/>
  <c r="BG808" i="2"/>
  <c r="BF808" i="2"/>
  <c r="T808" i="2"/>
  <c r="R808" i="2"/>
  <c r="P808" i="2"/>
  <c r="BI805" i="2"/>
  <c r="BH805" i="2"/>
  <c r="BG805" i="2"/>
  <c r="BF805" i="2"/>
  <c r="T805" i="2"/>
  <c r="R805" i="2"/>
  <c r="P805" i="2"/>
  <c r="BI804" i="2"/>
  <c r="BH804" i="2"/>
  <c r="BG804" i="2"/>
  <c r="BF804" i="2"/>
  <c r="T804" i="2"/>
  <c r="R804" i="2"/>
  <c r="P804" i="2"/>
  <c r="BI803" i="2"/>
  <c r="BH803" i="2"/>
  <c r="BG803" i="2"/>
  <c r="BF803" i="2"/>
  <c r="T803" i="2"/>
  <c r="R803" i="2"/>
  <c r="P803" i="2"/>
  <c r="BI802" i="2"/>
  <c r="BH802" i="2"/>
  <c r="BG802" i="2"/>
  <c r="BF802" i="2"/>
  <c r="T802" i="2"/>
  <c r="R802" i="2"/>
  <c r="P802" i="2"/>
  <c r="BI799" i="2"/>
  <c r="BH799" i="2"/>
  <c r="BG799" i="2"/>
  <c r="BF799" i="2"/>
  <c r="T799" i="2"/>
  <c r="R799" i="2"/>
  <c r="P799" i="2"/>
  <c r="BI796" i="2"/>
  <c r="BH796" i="2"/>
  <c r="BG796" i="2"/>
  <c r="BF796" i="2"/>
  <c r="T796" i="2"/>
  <c r="R796" i="2"/>
  <c r="P796" i="2"/>
  <c r="BI793" i="2"/>
  <c r="BH793" i="2"/>
  <c r="BG793" i="2"/>
  <c r="BF793" i="2"/>
  <c r="T793" i="2"/>
  <c r="R793" i="2"/>
  <c r="P793" i="2"/>
  <c r="BI790" i="2"/>
  <c r="BH790" i="2"/>
  <c r="BG790" i="2"/>
  <c r="BF790" i="2"/>
  <c r="T790" i="2"/>
  <c r="R790" i="2"/>
  <c r="P790" i="2"/>
  <c r="BI785" i="2"/>
  <c r="BH785" i="2"/>
  <c r="BG785" i="2"/>
  <c r="BF785" i="2"/>
  <c r="T785" i="2"/>
  <c r="R785" i="2"/>
  <c r="P785" i="2"/>
  <c r="BI782" i="2"/>
  <c r="BH782" i="2"/>
  <c r="BG782" i="2"/>
  <c r="BF782" i="2"/>
  <c r="T782" i="2"/>
  <c r="R782" i="2"/>
  <c r="P782" i="2"/>
  <c r="BI771" i="2"/>
  <c r="BH771" i="2"/>
  <c r="BG771" i="2"/>
  <c r="BF771" i="2"/>
  <c r="T771" i="2"/>
  <c r="R771" i="2"/>
  <c r="P771" i="2"/>
  <c r="BI767" i="2"/>
  <c r="BH767" i="2"/>
  <c r="BG767" i="2"/>
  <c r="BF767" i="2"/>
  <c r="T767" i="2"/>
  <c r="R767" i="2"/>
  <c r="P767" i="2"/>
  <c r="BI763" i="2"/>
  <c r="BH763" i="2"/>
  <c r="BG763" i="2"/>
  <c r="BF763" i="2"/>
  <c r="T763" i="2"/>
  <c r="R763" i="2"/>
  <c r="P763" i="2"/>
  <c r="BI760" i="2"/>
  <c r="BH760" i="2"/>
  <c r="BG760" i="2"/>
  <c r="BF760" i="2"/>
  <c r="T760" i="2"/>
  <c r="R760" i="2"/>
  <c r="P760" i="2"/>
  <c r="BI757" i="2"/>
  <c r="BH757" i="2"/>
  <c r="BG757" i="2"/>
  <c r="BF757" i="2"/>
  <c r="T757" i="2"/>
  <c r="R757" i="2"/>
  <c r="P757" i="2"/>
  <c r="BI753" i="2"/>
  <c r="BH753" i="2"/>
  <c r="BG753" i="2"/>
  <c r="BF753" i="2"/>
  <c r="T753" i="2"/>
  <c r="R753" i="2"/>
  <c r="P753" i="2"/>
  <c r="BI752" i="2"/>
  <c r="BH752" i="2"/>
  <c r="BG752" i="2"/>
  <c r="BF752" i="2"/>
  <c r="T752" i="2"/>
  <c r="R752" i="2"/>
  <c r="P752" i="2"/>
  <c r="BI751" i="2"/>
  <c r="BH751" i="2"/>
  <c r="BG751" i="2"/>
  <c r="BF751" i="2"/>
  <c r="T751" i="2"/>
  <c r="R751" i="2"/>
  <c r="P751" i="2"/>
  <c r="BI748" i="2"/>
  <c r="BH748" i="2"/>
  <c r="BG748" i="2"/>
  <c r="BF748" i="2"/>
  <c r="T748" i="2"/>
  <c r="R748" i="2"/>
  <c r="P748" i="2"/>
  <c r="BI745" i="2"/>
  <c r="BH745" i="2"/>
  <c r="BG745" i="2"/>
  <c r="BF745" i="2"/>
  <c r="T745" i="2"/>
  <c r="R745" i="2"/>
  <c r="P745" i="2"/>
  <c r="BI742" i="2"/>
  <c r="BH742" i="2"/>
  <c r="BG742" i="2"/>
  <c r="BF742" i="2"/>
  <c r="T742" i="2"/>
  <c r="R742" i="2"/>
  <c r="P742" i="2"/>
  <c r="BI737" i="2"/>
  <c r="BH737" i="2"/>
  <c r="BG737" i="2"/>
  <c r="BF737" i="2"/>
  <c r="T737" i="2"/>
  <c r="R737" i="2"/>
  <c r="P737" i="2"/>
  <c r="BI736" i="2"/>
  <c r="BH736" i="2"/>
  <c r="BG736" i="2"/>
  <c r="BF736" i="2"/>
  <c r="T736" i="2"/>
  <c r="R736" i="2"/>
  <c r="P736" i="2"/>
  <c r="BI732" i="2"/>
  <c r="BH732" i="2"/>
  <c r="BG732" i="2"/>
  <c r="BF732" i="2"/>
  <c r="T732" i="2"/>
  <c r="R732" i="2"/>
  <c r="P732" i="2"/>
  <c r="BI728" i="2"/>
  <c r="BH728" i="2"/>
  <c r="BG728" i="2"/>
  <c r="BF728" i="2"/>
  <c r="T728" i="2"/>
  <c r="R728" i="2"/>
  <c r="P728" i="2"/>
  <c r="BI724" i="2"/>
  <c r="BH724" i="2"/>
  <c r="BG724" i="2"/>
  <c r="BF724" i="2"/>
  <c r="T724" i="2"/>
  <c r="R724" i="2"/>
  <c r="P724" i="2"/>
  <c r="BI721" i="2"/>
  <c r="BH721" i="2"/>
  <c r="BG721" i="2"/>
  <c r="BF721" i="2"/>
  <c r="T721" i="2"/>
  <c r="R721" i="2"/>
  <c r="P721" i="2"/>
  <c r="BI718" i="2"/>
  <c r="BH718" i="2"/>
  <c r="BG718" i="2"/>
  <c r="BF718" i="2"/>
  <c r="T718" i="2"/>
  <c r="R718" i="2"/>
  <c r="P718" i="2"/>
  <c r="BI713" i="2"/>
  <c r="BH713" i="2"/>
  <c r="BG713" i="2"/>
  <c r="BF713" i="2"/>
  <c r="T713" i="2"/>
  <c r="R713" i="2"/>
  <c r="P713" i="2"/>
  <c r="BI707" i="2"/>
  <c r="BH707" i="2"/>
  <c r="BG707" i="2"/>
  <c r="BF707" i="2"/>
  <c r="T707" i="2"/>
  <c r="R707" i="2"/>
  <c r="P707" i="2"/>
  <c r="BI704" i="2"/>
  <c r="BH704" i="2"/>
  <c r="BG704" i="2"/>
  <c r="BF704" i="2"/>
  <c r="T704" i="2"/>
  <c r="R704" i="2"/>
  <c r="P704" i="2"/>
  <c r="BI701" i="2"/>
  <c r="BH701" i="2"/>
  <c r="BG701" i="2"/>
  <c r="BF701" i="2"/>
  <c r="T701" i="2"/>
  <c r="R701" i="2"/>
  <c r="P701" i="2"/>
  <c r="BI696" i="2"/>
  <c r="BH696" i="2"/>
  <c r="BG696" i="2"/>
  <c r="BF696" i="2"/>
  <c r="T696" i="2"/>
  <c r="R696" i="2"/>
  <c r="P696" i="2"/>
  <c r="BI693" i="2"/>
  <c r="BH693" i="2"/>
  <c r="BG693" i="2"/>
  <c r="BF693" i="2"/>
  <c r="T693" i="2"/>
  <c r="R693" i="2"/>
  <c r="P693" i="2"/>
  <c r="BI690" i="2"/>
  <c r="BH690" i="2"/>
  <c r="BG690" i="2"/>
  <c r="BF690" i="2"/>
  <c r="T690" i="2"/>
  <c r="R690" i="2"/>
  <c r="P690" i="2"/>
  <c r="BI687" i="2"/>
  <c r="BH687" i="2"/>
  <c r="BG687" i="2"/>
  <c r="BF687" i="2"/>
  <c r="T687" i="2"/>
  <c r="R687" i="2"/>
  <c r="P687" i="2"/>
  <c r="BI684" i="2"/>
  <c r="BH684" i="2"/>
  <c r="BG684" i="2"/>
  <c r="BF684" i="2"/>
  <c r="T684" i="2"/>
  <c r="R684" i="2"/>
  <c r="P684" i="2"/>
  <c r="BI676" i="2"/>
  <c r="BH676" i="2"/>
  <c r="BG676" i="2"/>
  <c r="BF676" i="2"/>
  <c r="T676" i="2"/>
  <c r="R676" i="2"/>
  <c r="P676" i="2"/>
  <c r="BI672" i="2"/>
  <c r="BH672" i="2"/>
  <c r="BG672" i="2"/>
  <c r="BF672" i="2"/>
  <c r="T672" i="2"/>
  <c r="R672" i="2"/>
  <c r="P672" i="2"/>
  <c r="BI667" i="2"/>
  <c r="BH667" i="2"/>
  <c r="BG667" i="2"/>
  <c r="BF667" i="2"/>
  <c r="T667" i="2"/>
  <c r="R667" i="2"/>
  <c r="P667" i="2"/>
  <c r="BI662" i="2"/>
  <c r="BH662" i="2"/>
  <c r="BG662" i="2"/>
  <c r="BF662" i="2"/>
  <c r="T662" i="2"/>
  <c r="R662" i="2"/>
  <c r="P662" i="2"/>
  <c r="BI661" i="2"/>
  <c r="BH661" i="2"/>
  <c r="BG661" i="2"/>
  <c r="BF661" i="2"/>
  <c r="T661" i="2"/>
  <c r="R661" i="2"/>
  <c r="P661" i="2"/>
  <c r="BI660" i="2"/>
  <c r="BH660" i="2"/>
  <c r="BG660" i="2"/>
  <c r="BF660" i="2"/>
  <c r="T660" i="2"/>
  <c r="R660" i="2"/>
  <c r="P660" i="2"/>
  <c r="BI657" i="2"/>
  <c r="BH657" i="2"/>
  <c r="BG657" i="2"/>
  <c r="BF657" i="2"/>
  <c r="T657" i="2"/>
  <c r="R657" i="2"/>
  <c r="P657" i="2"/>
  <c r="BI651" i="2"/>
  <c r="BH651" i="2"/>
  <c r="BG651" i="2"/>
  <c r="BF651" i="2"/>
  <c r="T651" i="2"/>
  <c r="R651" i="2"/>
  <c r="P651" i="2"/>
  <c r="BI650" i="2"/>
  <c r="BH650" i="2"/>
  <c r="BG650" i="2"/>
  <c r="BF650" i="2"/>
  <c r="T650" i="2"/>
  <c r="R650" i="2"/>
  <c r="P650" i="2"/>
  <c r="BI647" i="2"/>
  <c r="BH647" i="2"/>
  <c r="BG647" i="2"/>
  <c r="BF647" i="2"/>
  <c r="T647" i="2"/>
  <c r="R647" i="2"/>
  <c r="P647" i="2"/>
  <c r="BI646" i="2"/>
  <c r="BH646" i="2"/>
  <c r="BG646" i="2"/>
  <c r="BF646" i="2"/>
  <c r="T646" i="2"/>
  <c r="R646" i="2"/>
  <c r="P646" i="2"/>
  <c r="BI645" i="2"/>
  <c r="BH645" i="2"/>
  <c r="BG645" i="2"/>
  <c r="BF645" i="2"/>
  <c r="T645" i="2"/>
  <c r="R645" i="2"/>
  <c r="P645" i="2"/>
  <c r="BI642" i="2"/>
  <c r="BH642" i="2"/>
  <c r="BG642" i="2"/>
  <c r="BF642" i="2"/>
  <c r="T642" i="2"/>
  <c r="R642" i="2"/>
  <c r="P642" i="2"/>
  <c r="BI641" i="2"/>
  <c r="BH641" i="2"/>
  <c r="BG641" i="2"/>
  <c r="BF641" i="2"/>
  <c r="T641" i="2"/>
  <c r="R641" i="2"/>
  <c r="P641" i="2"/>
  <c r="BI640" i="2"/>
  <c r="BH640" i="2"/>
  <c r="BG640" i="2"/>
  <c r="BF640" i="2"/>
  <c r="T640" i="2"/>
  <c r="R640" i="2"/>
  <c r="P640" i="2"/>
  <c r="BI637" i="2"/>
  <c r="BH637" i="2"/>
  <c r="BG637" i="2"/>
  <c r="BF637" i="2"/>
  <c r="T637" i="2"/>
  <c r="R637" i="2"/>
  <c r="P637" i="2"/>
  <c r="BI636" i="2"/>
  <c r="BH636" i="2"/>
  <c r="BG636" i="2"/>
  <c r="BF636" i="2"/>
  <c r="T636" i="2"/>
  <c r="R636" i="2"/>
  <c r="P636" i="2"/>
  <c r="BI635" i="2"/>
  <c r="BH635" i="2"/>
  <c r="BG635" i="2"/>
  <c r="BF635" i="2"/>
  <c r="T635" i="2"/>
  <c r="R635" i="2"/>
  <c r="P635" i="2"/>
  <c r="BI632" i="2"/>
  <c r="BH632" i="2"/>
  <c r="BG632" i="2"/>
  <c r="BF632" i="2"/>
  <c r="T632" i="2"/>
  <c r="R632" i="2"/>
  <c r="P632" i="2"/>
  <c r="BI629" i="2"/>
  <c r="BH629" i="2"/>
  <c r="BG629" i="2"/>
  <c r="BF629" i="2"/>
  <c r="T629" i="2"/>
  <c r="R629" i="2"/>
  <c r="P629" i="2"/>
  <c r="BI628" i="2"/>
  <c r="BH628" i="2"/>
  <c r="BG628" i="2"/>
  <c r="BF628" i="2"/>
  <c r="T628" i="2"/>
  <c r="R628" i="2"/>
  <c r="P628" i="2"/>
  <c r="BI625" i="2"/>
  <c r="BH625" i="2"/>
  <c r="BG625" i="2"/>
  <c r="BF625" i="2"/>
  <c r="T625" i="2"/>
  <c r="R625" i="2"/>
  <c r="P625" i="2"/>
  <c r="BI620" i="2"/>
  <c r="BH620" i="2"/>
  <c r="BG620" i="2"/>
  <c r="BF620" i="2"/>
  <c r="T620" i="2"/>
  <c r="R620" i="2"/>
  <c r="P620" i="2"/>
  <c r="BI618" i="2"/>
  <c r="BH618" i="2"/>
  <c r="BG618" i="2"/>
  <c r="BF618" i="2"/>
  <c r="T618" i="2"/>
  <c r="R618" i="2"/>
  <c r="P618" i="2"/>
  <c r="BI617" i="2"/>
  <c r="BH617" i="2"/>
  <c r="BG617" i="2"/>
  <c r="BF617" i="2"/>
  <c r="T617" i="2"/>
  <c r="R617" i="2"/>
  <c r="P617" i="2"/>
  <c r="BI604" i="2"/>
  <c r="BH604" i="2"/>
  <c r="BG604" i="2"/>
  <c r="BF604" i="2"/>
  <c r="T604" i="2"/>
  <c r="R604" i="2"/>
  <c r="P604" i="2"/>
  <c r="BI589" i="2"/>
  <c r="BH589" i="2"/>
  <c r="BG589" i="2"/>
  <c r="BF589" i="2"/>
  <c r="T589" i="2"/>
  <c r="R589" i="2"/>
  <c r="P589" i="2"/>
  <c r="BI586" i="2"/>
  <c r="BH586" i="2"/>
  <c r="BG586" i="2"/>
  <c r="BF586" i="2"/>
  <c r="T586" i="2"/>
  <c r="R586" i="2"/>
  <c r="P586" i="2"/>
  <c r="BI583" i="2"/>
  <c r="BH583" i="2"/>
  <c r="BG583" i="2"/>
  <c r="BF583" i="2"/>
  <c r="T583" i="2"/>
  <c r="R583" i="2"/>
  <c r="P583" i="2"/>
  <c r="BI582" i="2"/>
  <c r="BH582" i="2"/>
  <c r="BG582" i="2"/>
  <c r="BF582" i="2"/>
  <c r="T582" i="2"/>
  <c r="R582" i="2"/>
  <c r="P582" i="2"/>
  <c r="BI581" i="2"/>
  <c r="BH581" i="2"/>
  <c r="BG581" i="2"/>
  <c r="BF581" i="2"/>
  <c r="T581" i="2"/>
  <c r="R581" i="2"/>
  <c r="P581" i="2"/>
  <c r="BI578" i="2"/>
  <c r="BH578" i="2"/>
  <c r="BG578" i="2"/>
  <c r="BF578" i="2"/>
  <c r="T578" i="2"/>
  <c r="R578" i="2"/>
  <c r="P578" i="2"/>
  <c r="BI575" i="2"/>
  <c r="BH575" i="2"/>
  <c r="BG575" i="2"/>
  <c r="BF575" i="2"/>
  <c r="T575" i="2"/>
  <c r="R575" i="2"/>
  <c r="P575" i="2"/>
  <c r="BI572" i="2"/>
  <c r="BH572" i="2"/>
  <c r="BG572" i="2"/>
  <c r="BF572" i="2"/>
  <c r="T572" i="2"/>
  <c r="R572" i="2"/>
  <c r="P572" i="2"/>
  <c r="BI567" i="2"/>
  <c r="BH567" i="2"/>
  <c r="BG567" i="2"/>
  <c r="BF567" i="2"/>
  <c r="T567" i="2"/>
  <c r="R567" i="2"/>
  <c r="P567" i="2"/>
  <c r="BI564" i="2"/>
  <c r="BH564" i="2"/>
  <c r="BG564" i="2"/>
  <c r="BF564" i="2"/>
  <c r="T564" i="2"/>
  <c r="R564" i="2"/>
  <c r="P564" i="2"/>
  <c r="BI561" i="2"/>
  <c r="BH561" i="2"/>
  <c r="BG561" i="2"/>
  <c r="BF561" i="2"/>
  <c r="T561" i="2"/>
  <c r="R561" i="2"/>
  <c r="P561" i="2"/>
  <c r="BI558" i="2"/>
  <c r="BH558" i="2"/>
  <c r="BG558" i="2"/>
  <c r="BF558" i="2"/>
  <c r="T558" i="2"/>
  <c r="R558" i="2"/>
  <c r="P558" i="2"/>
  <c r="BI557" i="2"/>
  <c r="BH557" i="2"/>
  <c r="BG557" i="2"/>
  <c r="BF557" i="2"/>
  <c r="T557" i="2"/>
  <c r="R557" i="2"/>
  <c r="P557" i="2"/>
  <c r="BI551" i="2"/>
  <c r="BH551" i="2"/>
  <c r="BG551" i="2"/>
  <c r="BF551" i="2"/>
  <c r="T551" i="2"/>
  <c r="R551" i="2"/>
  <c r="P551" i="2"/>
  <c r="BI548" i="2"/>
  <c r="BH548" i="2"/>
  <c r="BG548" i="2"/>
  <c r="BF548" i="2"/>
  <c r="T548" i="2"/>
  <c r="R548" i="2"/>
  <c r="P548" i="2"/>
  <c r="BI545" i="2"/>
  <c r="BH545" i="2"/>
  <c r="BG545" i="2"/>
  <c r="BF545" i="2"/>
  <c r="T545" i="2"/>
  <c r="R545" i="2"/>
  <c r="P545" i="2"/>
  <c r="BI542" i="2"/>
  <c r="BH542" i="2"/>
  <c r="BG542" i="2"/>
  <c r="BF542" i="2"/>
  <c r="T542" i="2"/>
  <c r="R542" i="2"/>
  <c r="P542" i="2"/>
  <c r="BI539" i="2"/>
  <c r="BH539" i="2"/>
  <c r="BG539" i="2"/>
  <c r="BF539" i="2"/>
  <c r="T539" i="2"/>
  <c r="R539" i="2"/>
  <c r="P539" i="2"/>
  <c r="BI535" i="2"/>
  <c r="BH535" i="2"/>
  <c r="BG535" i="2"/>
  <c r="BF535" i="2"/>
  <c r="T535" i="2"/>
  <c r="R535" i="2"/>
  <c r="P535" i="2"/>
  <c r="BI531" i="2"/>
  <c r="BH531" i="2"/>
  <c r="BG531" i="2"/>
  <c r="BF531" i="2"/>
  <c r="T531" i="2"/>
  <c r="R531" i="2"/>
  <c r="P531" i="2"/>
  <c r="BI528" i="2"/>
  <c r="BH528" i="2"/>
  <c r="BG528" i="2"/>
  <c r="BF528" i="2"/>
  <c r="T528" i="2"/>
  <c r="R528" i="2"/>
  <c r="P528" i="2"/>
  <c r="BI525" i="2"/>
  <c r="BH525" i="2"/>
  <c r="BG525" i="2"/>
  <c r="BF525" i="2"/>
  <c r="T525" i="2"/>
  <c r="R525" i="2"/>
  <c r="P525" i="2"/>
  <c r="BI522" i="2"/>
  <c r="BH522" i="2"/>
  <c r="BG522" i="2"/>
  <c r="BF522" i="2"/>
  <c r="T522" i="2"/>
  <c r="R522" i="2"/>
  <c r="P522" i="2"/>
  <c r="BI521" i="2"/>
  <c r="BH521" i="2"/>
  <c r="BG521" i="2"/>
  <c r="BF521" i="2"/>
  <c r="T521" i="2"/>
  <c r="R521" i="2"/>
  <c r="P521" i="2"/>
  <c r="BI520" i="2"/>
  <c r="BH520" i="2"/>
  <c r="BG520" i="2"/>
  <c r="BF520" i="2"/>
  <c r="T520" i="2"/>
  <c r="R520" i="2"/>
  <c r="P520" i="2"/>
  <c r="BI517" i="2"/>
  <c r="BH517" i="2"/>
  <c r="BG517" i="2"/>
  <c r="BF517" i="2"/>
  <c r="T517" i="2"/>
  <c r="R517" i="2"/>
  <c r="P517" i="2"/>
  <c r="BI503" i="2"/>
  <c r="BH503" i="2"/>
  <c r="BG503" i="2"/>
  <c r="BF503" i="2"/>
  <c r="T503" i="2"/>
  <c r="R503" i="2"/>
  <c r="P503" i="2"/>
  <c r="BI502" i="2"/>
  <c r="BH502" i="2"/>
  <c r="BG502" i="2"/>
  <c r="BF502" i="2"/>
  <c r="T502" i="2"/>
  <c r="R502" i="2"/>
  <c r="P502" i="2"/>
  <c r="BI498" i="2"/>
  <c r="BH498" i="2"/>
  <c r="BG498" i="2"/>
  <c r="BF498" i="2"/>
  <c r="T498" i="2"/>
  <c r="R498" i="2"/>
  <c r="P498" i="2"/>
  <c r="BI490" i="2"/>
  <c r="BH490" i="2"/>
  <c r="BG490" i="2"/>
  <c r="BF490" i="2"/>
  <c r="T490" i="2"/>
  <c r="R490" i="2"/>
  <c r="P490" i="2"/>
  <c r="BI487" i="2"/>
  <c r="BH487" i="2"/>
  <c r="BG487" i="2"/>
  <c r="BF487" i="2"/>
  <c r="T487" i="2"/>
  <c r="R487" i="2"/>
  <c r="P487" i="2"/>
  <c r="BI484" i="2"/>
  <c r="BH484" i="2"/>
  <c r="BG484" i="2"/>
  <c r="BF484" i="2"/>
  <c r="T484" i="2"/>
  <c r="R484" i="2"/>
  <c r="P484" i="2"/>
  <c r="BI482" i="2"/>
  <c r="BH482" i="2"/>
  <c r="BG482" i="2"/>
  <c r="BF482" i="2"/>
  <c r="T482" i="2"/>
  <c r="R482" i="2"/>
  <c r="P482" i="2"/>
  <c r="BI481" i="2"/>
  <c r="BH481" i="2"/>
  <c r="BG481" i="2"/>
  <c r="BF481" i="2"/>
  <c r="T481" i="2"/>
  <c r="R481" i="2"/>
  <c r="P481" i="2"/>
  <c r="BI479" i="2"/>
  <c r="BH479" i="2"/>
  <c r="BG479" i="2"/>
  <c r="BF479" i="2"/>
  <c r="T479" i="2"/>
  <c r="R479" i="2"/>
  <c r="P479" i="2"/>
  <c r="BI475" i="2"/>
  <c r="BH475" i="2"/>
  <c r="BG475" i="2"/>
  <c r="BF475" i="2"/>
  <c r="T475" i="2"/>
  <c r="R475" i="2"/>
  <c r="P475" i="2"/>
  <c r="BI474" i="2"/>
  <c r="BH474" i="2"/>
  <c r="BG474" i="2"/>
  <c r="BF474" i="2"/>
  <c r="T474" i="2"/>
  <c r="R474" i="2"/>
  <c r="P474" i="2"/>
  <c r="BI471" i="2"/>
  <c r="BH471" i="2"/>
  <c r="BG471" i="2"/>
  <c r="BF471" i="2"/>
  <c r="T471" i="2"/>
  <c r="R471" i="2"/>
  <c r="P471" i="2"/>
  <c r="BI470" i="2"/>
  <c r="BH470" i="2"/>
  <c r="BG470" i="2"/>
  <c r="BF470" i="2"/>
  <c r="T470" i="2"/>
  <c r="R470" i="2"/>
  <c r="P470" i="2"/>
  <c r="BI467" i="2"/>
  <c r="BH467" i="2"/>
  <c r="BG467" i="2"/>
  <c r="BF467" i="2"/>
  <c r="T467" i="2"/>
  <c r="R467" i="2"/>
  <c r="P467" i="2"/>
  <c r="BI464" i="2"/>
  <c r="BH464" i="2"/>
  <c r="BG464" i="2"/>
  <c r="BF464" i="2"/>
  <c r="T464" i="2"/>
  <c r="R464" i="2"/>
  <c r="P464" i="2"/>
  <c r="BI458" i="2"/>
  <c r="BH458" i="2"/>
  <c r="BG458" i="2"/>
  <c r="BF458" i="2"/>
  <c r="T458" i="2"/>
  <c r="R458" i="2"/>
  <c r="P458" i="2"/>
  <c r="BI454" i="2"/>
  <c r="BH454" i="2"/>
  <c r="BG454" i="2"/>
  <c r="BF454" i="2"/>
  <c r="T454" i="2"/>
  <c r="R454" i="2"/>
  <c r="P454" i="2"/>
  <c r="BI453" i="2"/>
  <c r="BH453" i="2"/>
  <c r="BG453" i="2"/>
  <c r="BF453" i="2"/>
  <c r="T453" i="2"/>
  <c r="R453" i="2"/>
  <c r="P453" i="2"/>
  <c r="BI449" i="2"/>
  <c r="BH449" i="2"/>
  <c r="BG449" i="2"/>
  <c r="BF449" i="2"/>
  <c r="T449" i="2"/>
  <c r="R449" i="2"/>
  <c r="P449" i="2"/>
  <c r="BI445" i="2"/>
  <c r="BH445" i="2"/>
  <c r="BG445" i="2"/>
  <c r="BF445" i="2"/>
  <c r="T445" i="2"/>
  <c r="R445" i="2"/>
  <c r="P445" i="2"/>
  <c r="BI441" i="2"/>
  <c r="BH441" i="2"/>
  <c r="BG441" i="2"/>
  <c r="BF441" i="2"/>
  <c r="T441" i="2"/>
  <c r="R441" i="2"/>
  <c r="P441" i="2"/>
  <c r="BI438" i="2"/>
  <c r="BH438" i="2"/>
  <c r="BG438" i="2"/>
  <c r="BF438" i="2"/>
  <c r="T438" i="2"/>
  <c r="R438" i="2"/>
  <c r="P438" i="2"/>
  <c r="BI433" i="2"/>
  <c r="BH433" i="2"/>
  <c r="BG433" i="2"/>
  <c r="BF433" i="2"/>
  <c r="T433" i="2"/>
  <c r="R433" i="2"/>
  <c r="P433" i="2"/>
  <c r="BI428" i="2"/>
  <c r="BH428" i="2"/>
  <c r="BG428" i="2"/>
  <c r="BF428" i="2"/>
  <c r="T428" i="2"/>
  <c r="R428" i="2"/>
  <c r="P428" i="2"/>
  <c r="BI420" i="2"/>
  <c r="BH420" i="2"/>
  <c r="BG420" i="2"/>
  <c r="BF420" i="2"/>
  <c r="T420" i="2"/>
  <c r="R420" i="2"/>
  <c r="P420" i="2"/>
  <c r="BI417" i="2"/>
  <c r="BH417" i="2"/>
  <c r="BG417" i="2"/>
  <c r="BF417" i="2"/>
  <c r="T417" i="2"/>
  <c r="R417" i="2"/>
  <c r="P417" i="2"/>
  <c r="BI414" i="2"/>
  <c r="BH414" i="2"/>
  <c r="BG414" i="2"/>
  <c r="BF414" i="2"/>
  <c r="T414" i="2"/>
  <c r="R414" i="2"/>
  <c r="P414" i="2"/>
  <c r="BI409" i="2"/>
  <c r="BH409" i="2"/>
  <c r="BG409" i="2"/>
  <c r="BF409" i="2"/>
  <c r="T409" i="2"/>
  <c r="R409" i="2"/>
  <c r="P409" i="2"/>
  <c r="BI403" i="2"/>
  <c r="BH403" i="2"/>
  <c r="BG403" i="2"/>
  <c r="BF403" i="2"/>
  <c r="T403" i="2"/>
  <c r="R403" i="2"/>
  <c r="P403" i="2"/>
  <c r="BI396" i="2"/>
  <c r="BH396" i="2"/>
  <c r="BG396" i="2"/>
  <c r="BF396" i="2"/>
  <c r="T396" i="2"/>
  <c r="R396" i="2"/>
  <c r="P396" i="2"/>
  <c r="BI393" i="2"/>
  <c r="BH393" i="2"/>
  <c r="BG393" i="2"/>
  <c r="BF393" i="2"/>
  <c r="T393" i="2"/>
  <c r="R393" i="2"/>
  <c r="P393" i="2"/>
  <c r="BI388" i="2"/>
  <c r="BH388" i="2"/>
  <c r="BG388" i="2"/>
  <c r="BF388" i="2"/>
  <c r="T388" i="2"/>
  <c r="R388" i="2"/>
  <c r="P388" i="2"/>
  <c r="BI384" i="2"/>
  <c r="BH384" i="2"/>
  <c r="BG384" i="2"/>
  <c r="BF384" i="2"/>
  <c r="T384" i="2"/>
  <c r="R384" i="2"/>
  <c r="P384" i="2"/>
  <c r="BI380" i="2"/>
  <c r="BH380" i="2"/>
  <c r="BG380" i="2"/>
  <c r="BF380" i="2"/>
  <c r="T380" i="2"/>
  <c r="R380" i="2"/>
  <c r="P380" i="2"/>
  <c r="BI373" i="2"/>
  <c r="BH373" i="2"/>
  <c r="BG373" i="2"/>
  <c r="BF373" i="2"/>
  <c r="T373" i="2"/>
  <c r="R373" i="2"/>
  <c r="P373" i="2"/>
  <c r="BI370" i="2"/>
  <c r="BH370" i="2"/>
  <c r="BG370" i="2"/>
  <c r="BF370" i="2"/>
  <c r="T370" i="2"/>
  <c r="R370" i="2"/>
  <c r="P370" i="2"/>
  <c r="BI367" i="2"/>
  <c r="BH367" i="2"/>
  <c r="BG367" i="2"/>
  <c r="BF367" i="2"/>
  <c r="T367" i="2"/>
  <c r="R367" i="2"/>
  <c r="P367" i="2"/>
  <c r="BI361" i="2"/>
  <c r="BH361" i="2"/>
  <c r="BG361" i="2"/>
  <c r="BF361" i="2"/>
  <c r="T361" i="2"/>
  <c r="R361" i="2"/>
  <c r="P361" i="2"/>
  <c r="BI358" i="2"/>
  <c r="BH358" i="2"/>
  <c r="BG358" i="2"/>
  <c r="BF358" i="2"/>
  <c r="T358" i="2"/>
  <c r="R358" i="2"/>
  <c r="P358" i="2"/>
  <c r="BI353" i="2"/>
  <c r="BH353" i="2"/>
  <c r="BG353" i="2"/>
  <c r="BF353" i="2"/>
  <c r="T353" i="2"/>
  <c r="R353" i="2"/>
  <c r="P353" i="2"/>
  <c r="BI352" i="2"/>
  <c r="BH352" i="2"/>
  <c r="BG352" i="2"/>
  <c r="BF352" i="2"/>
  <c r="T352" i="2"/>
  <c r="R352" i="2"/>
  <c r="P352" i="2"/>
  <c r="BI349" i="2"/>
  <c r="BH349" i="2"/>
  <c r="BG349" i="2"/>
  <c r="BF349" i="2"/>
  <c r="T349" i="2"/>
  <c r="R349" i="2"/>
  <c r="P349" i="2"/>
  <c r="BI345" i="2"/>
  <c r="BH345" i="2"/>
  <c r="BG345" i="2"/>
  <c r="BF345" i="2"/>
  <c r="T345" i="2"/>
  <c r="R345" i="2"/>
  <c r="P345" i="2"/>
  <c r="BI342" i="2"/>
  <c r="BH342" i="2"/>
  <c r="BG342" i="2"/>
  <c r="BF342" i="2"/>
  <c r="T342" i="2"/>
  <c r="R342" i="2"/>
  <c r="P342" i="2"/>
  <c r="BI337" i="2"/>
  <c r="BH337" i="2"/>
  <c r="BG337" i="2"/>
  <c r="BF337" i="2"/>
  <c r="T337" i="2"/>
  <c r="R337" i="2"/>
  <c r="P337" i="2"/>
  <c r="BI333" i="2"/>
  <c r="BH333" i="2"/>
  <c r="BG333" i="2"/>
  <c r="BF333" i="2"/>
  <c r="T333" i="2"/>
  <c r="R333" i="2"/>
  <c r="P333" i="2"/>
  <c r="BI330" i="2"/>
  <c r="BH330" i="2"/>
  <c r="BG330" i="2"/>
  <c r="BF330" i="2"/>
  <c r="T330" i="2"/>
  <c r="R330" i="2"/>
  <c r="P330" i="2"/>
  <c r="BI327" i="2"/>
  <c r="BH327" i="2"/>
  <c r="BG327" i="2"/>
  <c r="BF327" i="2"/>
  <c r="T327" i="2"/>
  <c r="R327" i="2"/>
  <c r="P327" i="2"/>
  <c r="BI323" i="2"/>
  <c r="BH323" i="2"/>
  <c r="BG323" i="2"/>
  <c r="BF323" i="2"/>
  <c r="T323" i="2"/>
  <c r="R323" i="2"/>
  <c r="P323" i="2"/>
  <c r="BI319" i="2"/>
  <c r="BH319" i="2"/>
  <c r="BG319" i="2"/>
  <c r="BF319" i="2"/>
  <c r="T319" i="2"/>
  <c r="R319" i="2"/>
  <c r="P319" i="2"/>
  <c r="BI315" i="2"/>
  <c r="BH315" i="2"/>
  <c r="BG315" i="2"/>
  <c r="BF315" i="2"/>
  <c r="T315" i="2"/>
  <c r="R315" i="2"/>
  <c r="P315" i="2"/>
  <c r="BI312" i="2"/>
  <c r="BH312" i="2"/>
  <c r="BG312" i="2"/>
  <c r="BF312" i="2"/>
  <c r="T312" i="2"/>
  <c r="R312" i="2"/>
  <c r="P312" i="2"/>
  <c r="BI307" i="2"/>
  <c r="BH307" i="2"/>
  <c r="BG307" i="2"/>
  <c r="BF307" i="2"/>
  <c r="T307" i="2"/>
  <c r="R307" i="2"/>
  <c r="P307" i="2"/>
  <c r="BI302" i="2"/>
  <c r="BH302" i="2"/>
  <c r="BG302" i="2"/>
  <c r="BF302" i="2"/>
  <c r="T302" i="2"/>
  <c r="R302" i="2"/>
  <c r="P302" i="2"/>
  <c r="BI297" i="2"/>
  <c r="BH297" i="2"/>
  <c r="BG297" i="2"/>
  <c r="BF297" i="2"/>
  <c r="T297" i="2"/>
  <c r="R297" i="2"/>
  <c r="P297" i="2"/>
  <c r="BI294" i="2"/>
  <c r="BH294" i="2"/>
  <c r="BG294" i="2"/>
  <c r="BF294" i="2"/>
  <c r="T294" i="2"/>
  <c r="R294" i="2"/>
  <c r="P294" i="2"/>
  <c r="BI289" i="2"/>
  <c r="BH289" i="2"/>
  <c r="BG289" i="2"/>
  <c r="BF289" i="2"/>
  <c r="T289" i="2"/>
  <c r="R289" i="2"/>
  <c r="P289" i="2"/>
  <c r="BI286" i="2"/>
  <c r="BH286" i="2"/>
  <c r="BG286" i="2"/>
  <c r="BF286" i="2"/>
  <c r="T286" i="2"/>
  <c r="R286" i="2"/>
  <c r="P286" i="2"/>
  <c r="BI282" i="2"/>
  <c r="BH282" i="2"/>
  <c r="BG282" i="2"/>
  <c r="BF282" i="2"/>
  <c r="T282" i="2"/>
  <c r="R282" i="2"/>
  <c r="P282" i="2"/>
  <c r="BI281" i="2"/>
  <c r="BH281" i="2"/>
  <c r="BG281" i="2"/>
  <c r="BF281" i="2"/>
  <c r="T281" i="2"/>
  <c r="R281" i="2"/>
  <c r="P281" i="2"/>
  <c r="BI278" i="2"/>
  <c r="BH278" i="2"/>
  <c r="BG278" i="2"/>
  <c r="BF278" i="2"/>
  <c r="T278" i="2"/>
  <c r="R278" i="2"/>
  <c r="P278" i="2"/>
  <c r="BI277" i="2"/>
  <c r="BH277" i="2"/>
  <c r="BG277" i="2"/>
  <c r="BF277" i="2"/>
  <c r="T277" i="2"/>
  <c r="R277" i="2"/>
  <c r="P277" i="2"/>
  <c r="BI274" i="2"/>
  <c r="BH274" i="2"/>
  <c r="BG274" i="2"/>
  <c r="BF274" i="2"/>
  <c r="T274" i="2"/>
  <c r="R274" i="2"/>
  <c r="P274" i="2"/>
  <c r="BI270" i="2"/>
  <c r="BH270" i="2"/>
  <c r="BG270" i="2"/>
  <c r="BF270" i="2"/>
  <c r="T270" i="2"/>
  <c r="R270" i="2"/>
  <c r="P270" i="2"/>
  <c r="BI265" i="2"/>
  <c r="BH265" i="2"/>
  <c r="BG265" i="2"/>
  <c r="BF265" i="2"/>
  <c r="T265" i="2"/>
  <c r="R265" i="2"/>
  <c r="P265" i="2"/>
  <c r="BI264" i="2"/>
  <c r="BH264" i="2"/>
  <c r="BG264" i="2"/>
  <c r="BF264" i="2"/>
  <c r="T264" i="2"/>
  <c r="R264" i="2"/>
  <c r="P264" i="2"/>
  <c r="BI260" i="2"/>
  <c r="BH260" i="2"/>
  <c r="BG260" i="2"/>
  <c r="BF260" i="2"/>
  <c r="T260" i="2"/>
  <c r="R260" i="2"/>
  <c r="P260" i="2"/>
  <c r="BI255" i="2"/>
  <c r="BH255" i="2"/>
  <c r="BG255" i="2"/>
  <c r="BF255" i="2"/>
  <c r="T255" i="2"/>
  <c r="R255" i="2"/>
  <c r="P255" i="2"/>
  <c r="BI251" i="2"/>
  <c r="BH251" i="2"/>
  <c r="BG251" i="2"/>
  <c r="BF251" i="2"/>
  <c r="T251" i="2"/>
  <c r="R251" i="2"/>
  <c r="P251" i="2"/>
  <c r="BI245" i="2"/>
  <c r="BH245" i="2"/>
  <c r="BG245" i="2"/>
  <c r="BF245" i="2"/>
  <c r="T245" i="2"/>
  <c r="R245" i="2"/>
  <c r="P245" i="2"/>
  <c r="BI242" i="2"/>
  <c r="BH242" i="2"/>
  <c r="BG242" i="2"/>
  <c r="BF242" i="2"/>
  <c r="T242" i="2"/>
  <c r="R242" i="2"/>
  <c r="P242" i="2"/>
  <c r="BI239" i="2"/>
  <c r="BH239" i="2"/>
  <c r="BG239" i="2"/>
  <c r="BF239" i="2"/>
  <c r="T239" i="2"/>
  <c r="R239" i="2"/>
  <c r="P239" i="2"/>
  <c r="BI233" i="2"/>
  <c r="BH233" i="2"/>
  <c r="BG233" i="2"/>
  <c r="BF233" i="2"/>
  <c r="T233" i="2"/>
  <c r="R233" i="2"/>
  <c r="P233" i="2"/>
  <c r="BI230" i="2"/>
  <c r="BH230" i="2"/>
  <c r="BG230" i="2"/>
  <c r="BF230" i="2"/>
  <c r="T230" i="2"/>
  <c r="R230" i="2"/>
  <c r="P230" i="2"/>
  <c r="BI229" i="2"/>
  <c r="BH229" i="2"/>
  <c r="BG229" i="2"/>
  <c r="BF229" i="2"/>
  <c r="T229" i="2"/>
  <c r="R229" i="2"/>
  <c r="P229" i="2"/>
  <c r="BI226" i="2"/>
  <c r="BH226" i="2"/>
  <c r="BG226" i="2"/>
  <c r="BF226" i="2"/>
  <c r="T226" i="2"/>
  <c r="R226" i="2"/>
  <c r="P226" i="2"/>
  <c r="BI225" i="2"/>
  <c r="BH225" i="2"/>
  <c r="BG225" i="2"/>
  <c r="BF225" i="2"/>
  <c r="T225" i="2"/>
  <c r="R225" i="2"/>
  <c r="P225" i="2"/>
  <c r="BI222" i="2"/>
  <c r="BH222" i="2"/>
  <c r="BG222" i="2"/>
  <c r="BF222" i="2"/>
  <c r="T222" i="2"/>
  <c r="R222" i="2"/>
  <c r="P222" i="2"/>
  <c r="BI219" i="2"/>
  <c r="BH219" i="2"/>
  <c r="BG219" i="2"/>
  <c r="BF219" i="2"/>
  <c r="T219" i="2"/>
  <c r="R219" i="2"/>
  <c r="P219" i="2"/>
  <c r="BI216" i="2"/>
  <c r="BH216" i="2"/>
  <c r="BG216" i="2"/>
  <c r="BF216" i="2"/>
  <c r="T216" i="2"/>
  <c r="R216" i="2"/>
  <c r="P216" i="2"/>
  <c r="BI213" i="2"/>
  <c r="BH213" i="2"/>
  <c r="BG213" i="2"/>
  <c r="BF213" i="2"/>
  <c r="T213" i="2"/>
  <c r="R213" i="2"/>
  <c r="P213" i="2"/>
  <c r="BI209" i="2"/>
  <c r="BH209" i="2"/>
  <c r="BG209" i="2"/>
  <c r="BF209" i="2"/>
  <c r="T209" i="2"/>
  <c r="R209" i="2"/>
  <c r="P209" i="2"/>
  <c r="BI206" i="2"/>
  <c r="BH206" i="2"/>
  <c r="BG206" i="2"/>
  <c r="BF206" i="2"/>
  <c r="T206" i="2"/>
  <c r="R206" i="2"/>
  <c r="P206" i="2"/>
  <c r="BI203" i="2"/>
  <c r="BH203" i="2"/>
  <c r="BG203" i="2"/>
  <c r="BF203" i="2"/>
  <c r="T203" i="2"/>
  <c r="R203" i="2"/>
  <c r="P203" i="2"/>
  <c r="J197" i="2"/>
  <c r="J196" i="2"/>
  <c r="F196" i="2"/>
  <c r="F194" i="2"/>
  <c r="E192" i="2"/>
  <c r="J92" i="2"/>
  <c r="J91" i="2"/>
  <c r="F91" i="2"/>
  <c r="F89" i="2"/>
  <c r="E87" i="2"/>
  <c r="J18" i="2"/>
  <c r="E18" i="2"/>
  <c r="F92" i="2" s="1"/>
  <c r="J17" i="2"/>
  <c r="J12" i="2"/>
  <c r="J194" i="2"/>
  <c r="E7" i="2"/>
  <c r="E190" i="2" s="1"/>
  <c r="L90" i="1"/>
  <c r="AM90" i="1"/>
  <c r="AM89" i="1"/>
  <c r="L89" i="1"/>
  <c r="AM87" i="1"/>
  <c r="L87" i="1"/>
  <c r="L85" i="1"/>
  <c r="L84" i="1"/>
  <c r="BK1552" i="2"/>
  <c r="BK1471" i="2"/>
  <c r="J1443" i="2"/>
  <c r="BK1408" i="2"/>
  <c r="J1360" i="2"/>
  <c r="BK1341" i="2"/>
  <c r="J1283" i="2"/>
  <c r="BK1269" i="2"/>
  <c r="J1236" i="2"/>
  <c r="BK1199" i="2"/>
  <c r="BK1164" i="2"/>
  <c r="BK1095" i="2"/>
  <c r="J1051" i="2"/>
  <c r="J1005" i="2"/>
  <c r="J950" i="2"/>
  <c r="J830" i="2"/>
  <c r="BK753" i="2"/>
  <c r="BK647" i="2"/>
  <c r="J428" i="2"/>
  <c r="J367" i="2"/>
  <c r="BK278" i="2"/>
  <c r="J1555" i="2"/>
  <c r="BK1544" i="2"/>
  <c r="BK1517" i="2"/>
  <c r="BK1501" i="2"/>
  <c r="BK1433" i="2"/>
  <c r="J1408" i="2"/>
  <c r="J1350" i="2"/>
  <c r="J1324" i="2"/>
  <c r="J1290" i="2"/>
  <c r="BK1250" i="2"/>
  <c r="J1217" i="2"/>
  <c r="J1189" i="2"/>
  <c r="BK1134" i="2"/>
  <c r="J1110" i="2"/>
  <c r="J1083" i="2"/>
  <c r="BK1058" i="2"/>
  <c r="BK956" i="2"/>
  <c r="J845" i="2"/>
  <c r="BK805" i="2"/>
  <c r="BK713" i="2"/>
  <c r="J498" i="2"/>
  <c r="BK420" i="2"/>
  <c r="BK282" i="2"/>
  <c r="J1471" i="2"/>
  <c r="BK1436" i="2"/>
  <c r="J1421" i="2"/>
  <c r="BK1379" i="2"/>
  <c r="BK1360" i="2"/>
  <c r="J1326" i="2"/>
  <c r="J1306" i="2"/>
  <c r="J1273" i="2"/>
  <c r="BK1255" i="2"/>
  <c r="BK1212" i="2"/>
  <c r="J1184" i="2"/>
  <c r="J1152" i="2"/>
  <c r="J1117" i="2"/>
  <c r="BK1077" i="2"/>
  <c r="BK1040" i="2"/>
  <c r="BK1005" i="2"/>
  <c r="J826" i="2"/>
  <c r="J793" i="2"/>
  <c r="J640" i="2"/>
  <c r="J471" i="2"/>
  <c r="J315" i="2"/>
  <c r="BK1556" i="2"/>
  <c r="J1531" i="2"/>
  <c r="BK1500" i="2"/>
  <c r="J1466" i="2"/>
  <c r="J1425" i="2"/>
  <c r="J1379" i="2"/>
  <c r="J1343" i="2"/>
  <c r="BK1312" i="2"/>
  <c r="BK1294" i="2"/>
  <c r="J1268" i="2"/>
  <c r="J1247" i="2"/>
  <c r="BK1217" i="2"/>
  <c r="BK1150" i="2"/>
  <c r="BK1106" i="2"/>
  <c r="J1082" i="2"/>
  <c r="BK1056" i="2"/>
  <c r="BK983" i="2"/>
  <c r="J895" i="2"/>
  <c r="J866" i="2"/>
  <c r="BK767" i="2"/>
  <c r="J704" i="2"/>
  <c r="J625" i="2"/>
  <c r="BK522" i="2"/>
  <c r="BK449" i="2"/>
  <c r="BK289" i="2"/>
  <c r="BK213" i="2"/>
  <c r="J1546" i="2"/>
  <c r="J1532" i="2"/>
  <c r="J1512" i="2"/>
  <c r="BK1488" i="2"/>
  <c r="BK1464" i="2"/>
  <c r="BK1438" i="2"/>
  <c r="BK1418" i="2"/>
  <c r="J1399" i="2"/>
  <c r="J1361" i="2"/>
  <c r="J1313" i="2"/>
  <c r="BK1258" i="2"/>
  <c r="BK1236" i="2"/>
  <c r="J1190" i="2"/>
  <c r="J1166" i="2"/>
  <c r="J1132" i="2"/>
  <c r="J1115" i="2"/>
  <c r="BK1096" i="2"/>
  <c r="BK1067" i="2"/>
  <c r="BK1050" i="2"/>
  <c r="J1035" i="2"/>
  <c r="BK978" i="2"/>
  <c r="BK895" i="2"/>
  <c r="BK865" i="2"/>
  <c r="BK752" i="2"/>
  <c r="J672" i="2"/>
  <c r="BK632" i="2"/>
  <c r="BK586" i="2"/>
  <c r="BK517" i="2"/>
  <c r="J474" i="2"/>
  <c r="BK384" i="2"/>
  <c r="J358" i="2"/>
  <c r="BK264" i="2"/>
  <c r="AS94" i="1"/>
  <c r="BK1378" i="2"/>
  <c r="J1362" i="2"/>
  <c r="J1336" i="2"/>
  <c r="BK1322" i="2"/>
  <c r="J1298" i="2"/>
  <c r="J1276" i="2"/>
  <c r="BK1251" i="2"/>
  <c r="J1193" i="2"/>
  <c r="J1164" i="2"/>
  <c r="BK1129" i="2"/>
  <c r="BK1105" i="2"/>
  <c r="BK1078" i="2"/>
  <c r="J1058" i="2"/>
  <c r="BK947" i="2"/>
  <c r="J804" i="2"/>
  <c r="BK660" i="2"/>
  <c r="J564" i="2"/>
  <c r="BK490" i="2"/>
  <c r="BK393" i="2"/>
  <c r="BK265" i="2"/>
  <c r="BK2142" i="2"/>
  <c r="J2135" i="2"/>
  <c r="BK2113" i="2"/>
  <c r="BK2104" i="2"/>
  <c r="BK2084" i="2"/>
  <c r="BK2073" i="2"/>
  <c r="BK2067" i="2"/>
  <c r="BK2060" i="2"/>
  <c r="J2059" i="2"/>
  <c r="J2058" i="2"/>
  <c r="J2050" i="2"/>
  <c r="J2045" i="2"/>
  <c r="BK2042" i="2"/>
  <c r="BK2036" i="2"/>
  <c r="J2029" i="2"/>
  <c r="J2024" i="2"/>
  <c r="J2022" i="2"/>
  <c r="BK2017" i="2"/>
  <c r="BK2013" i="2"/>
  <c r="BK2005" i="2"/>
  <c r="BK2003" i="2"/>
  <c r="BK1997" i="2"/>
  <c r="BK1991" i="2"/>
  <c r="BK1981" i="2"/>
  <c r="BK1975" i="2"/>
  <c r="BK1969" i="2"/>
  <c r="BK1963" i="2"/>
  <c r="BK1954" i="2"/>
  <c r="BK1950" i="2"/>
  <c r="J1941" i="2"/>
  <c r="J1931" i="2"/>
  <c r="BK1923" i="2"/>
  <c r="BK1913" i="2"/>
  <c r="BK1902" i="2"/>
  <c r="BK1896" i="2"/>
  <c r="BK1889" i="2"/>
  <c r="J1886" i="2"/>
  <c r="J1881" i="2"/>
  <c r="BK1875" i="2"/>
  <c r="J1870" i="2"/>
  <c r="J1865" i="2"/>
  <c r="J1861" i="2"/>
  <c r="BK1857" i="2"/>
  <c r="BK1853" i="2"/>
  <c r="J1850" i="2"/>
  <c r="BK1836" i="2"/>
  <c r="J1832" i="2"/>
  <c r="J1827" i="2"/>
  <c r="BK1818" i="2"/>
  <c r="BK1811" i="2"/>
  <c r="J1802" i="2"/>
  <c r="J1790" i="2"/>
  <c r="BK1774" i="2"/>
  <c r="J1765" i="2"/>
  <c r="J1754" i="2"/>
  <c r="J1742" i="2"/>
  <c r="BK1731" i="2"/>
  <c r="J1722" i="2"/>
  <c r="BK1699" i="2"/>
  <c r="J1696" i="2"/>
  <c r="J1686" i="2"/>
  <c r="J1675" i="2"/>
  <c r="BK1666" i="2"/>
  <c r="BK1660" i="2"/>
  <c r="J1656" i="2"/>
  <c r="BK1651" i="2"/>
  <c r="J1648" i="2"/>
  <c r="BK1641" i="2"/>
  <c r="BK1637" i="2"/>
  <c r="J1633" i="2"/>
  <c r="J1630" i="2"/>
  <c r="J1626" i="2"/>
  <c r="BK1623" i="2"/>
  <c r="J1620" i="2"/>
  <c r="BK1615" i="2"/>
  <c r="BK1611" i="2"/>
  <c r="J1609" i="2"/>
  <c r="J1605" i="2"/>
  <c r="BK1600" i="2"/>
  <c r="J1597" i="2"/>
  <c r="J1591" i="2"/>
  <c r="BK1586" i="2"/>
  <c r="J1583" i="2"/>
  <c r="BK1578" i="2"/>
  <c r="J1573" i="2"/>
  <c r="J1568" i="2"/>
  <c r="J1562" i="2"/>
  <c r="J1556" i="2"/>
  <c r="BK1528" i="2"/>
  <c r="J1495" i="2"/>
  <c r="J1445" i="2"/>
  <c r="BK1413" i="2"/>
  <c r="J1387" i="2"/>
  <c r="J1357" i="2"/>
  <c r="BK1321" i="2"/>
  <c r="J1287" i="2"/>
  <c r="J1263" i="2"/>
  <c r="J1229" i="2"/>
  <c r="BK1186" i="2"/>
  <c r="J1144" i="2"/>
  <c r="J1098" i="2"/>
  <c r="BK1061" i="2"/>
  <c r="BK950" i="2"/>
  <c r="J835" i="2"/>
  <c r="BK793" i="2"/>
  <c r="BK687" i="2"/>
  <c r="BK581" i="2"/>
  <c r="J420" i="2"/>
  <c r="BK373" i="2"/>
  <c r="BK1537" i="2"/>
  <c r="J1527" i="2"/>
  <c r="BK1511" i="2"/>
  <c r="J1465" i="2"/>
  <c r="J1447" i="2"/>
  <c r="BK1384" i="2"/>
  <c r="BK1359" i="2"/>
  <c r="BK1331" i="2"/>
  <c r="J1302" i="2"/>
  <c r="J1279" i="2"/>
  <c r="BK1240" i="2"/>
  <c r="BK1205" i="2"/>
  <c r="J1140" i="2"/>
  <c r="J1097" i="2"/>
  <c r="BK1081" i="2"/>
  <c r="J1056" i="2"/>
  <c r="J979" i="2"/>
  <c r="BK790" i="2"/>
  <c r="J660" i="2"/>
  <c r="J561" i="2"/>
  <c r="BK438" i="2"/>
  <c r="J297" i="2"/>
  <c r="BK219" i="2"/>
  <c r="BK135" i="3"/>
  <c r="J211" i="3"/>
  <c r="BK149" i="3"/>
  <c r="BK148" i="3"/>
  <c r="BK184" i="3"/>
  <c r="J163" i="3"/>
  <c r="BK190" i="3"/>
  <c r="J200" i="3"/>
  <c r="J184" i="3"/>
  <c r="BK157" i="4"/>
  <c r="J171" i="4"/>
  <c r="BK135" i="4"/>
  <c r="BK143" i="4"/>
  <c r="J207" i="5"/>
  <c r="BK158" i="5"/>
  <c r="J192" i="5"/>
  <c r="BK147" i="5"/>
  <c r="J206" i="5"/>
  <c r="BK173" i="5"/>
  <c r="BK204" i="5"/>
  <c r="BK135" i="5"/>
  <c r="J158" i="5"/>
  <c r="BK260" i="6"/>
  <c r="J189" i="6"/>
  <c r="BK246" i="6"/>
  <c r="BK199" i="6"/>
  <c r="BK140" i="6"/>
  <c r="BK240" i="6"/>
  <c r="J166" i="6"/>
  <c r="J260" i="6"/>
  <c r="J170" i="6"/>
  <c r="BK289" i="6"/>
  <c r="BK224" i="6"/>
  <c r="J155" i="6"/>
  <c r="J250" i="6"/>
  <c r="J199" i="6"/>
  <c r="BK128" i="7"/>
  <c r="BK161" i="7"/>
  <c r="BK137" i="7"/>
  <c r="BK131" i="7"/>
  <c r="J263" i="8"/>
  <c r="BK215" i="8"/>
  <c r="BK168" i="8"/>
  <c r="J262" i="8"/>
  <c r="J243" i="8"/>
  <c r="BK223" i="8"/>
  <c r="BK200" i="8"/>
  <c r="BK248" i="8"/>
  <c r="J229" i="8"/>
  <c r="BK187" i="8"/>
  <c r="BK265" i="8"/>
  <c r="BK222" i="8"/>
  <c r="J286" i="8"/>
  <c r="J264" i="8"/>
  <c r="J212" i="8"/>
  <c r="BK177" i="8"/>
  <c r="J235" i="8"/>
  <c r="J204" i="8"/>
  <c r="J177" i="8"/>
  <c r="BK255" i="8"/>
  <c r="J225" i="8"/>
  <c r="J194" i="8"/>
  <c r="J135" i="8"/>
  <c r="J266" i="8"/>
  <c r="BK236" i="8"/>
  <c r="J182" i="8"/>
  <c r="BK154" i="8"/>
  <c r="BK153" i="9"/>
  <c r="J163" i="9"/>
  <c r="J150" i="9"/>
  <c r="J153" i="10"/>
  <c r="BK151" i="10"/>
  <c r="BK139" i="10"/>
  <c r="J142" i="10"/>
  <c r="J139" i="10"/>
  <c r="J145" i="11"/>
  <c r="BK132" i="11"/>
  <c r="J152" i="11"/>
  <c r="J1514" i="2"/>
  <c r="J1509" i="2"/>
  <c r="BK1469" i="2"/>
  <c r="BK1447" i="2"/>
  <c r="BK1420" i="2"/>
  <c r="J1396" i="2"/>
  <c r="J1355" i="2"/>
  <c r="BK1344" i="2"/>
  <c r="BK1308" i="2"/>
  <c r="BK1267" i="2"/>
  <c r="J1243" i="2"/>
  <c r="BK1213" i="2"/>
  <c r="J1186" i="2"/>
  <c r="BK1136" i="2"/>
  <c r="J1092" i="2"/>
  <c r="J1041" i="2"/>
  <c r="BK1004" i="2"/>
  <c r="BK907" i="2"/>
  <c r="J813" i="2"/>
  <c r="J713" i="2"/>
  <c r="BK651" i="2"/>
  <c r="BK520" i="2"/>
  <c r="J353" i="2"/>
  <c r="BK239" i="2"/>
  <c r="BK1551" i="2"/>
  <c r="J1542" i="2"/>
  <c r="J1521" i="2"/>
  <c r="J1511" i="2"/>
  <c r="J1476" i="2"/>
  <c r="BK1441" i="2"/>
  <c r="J1395" i="2"/>
  <c r="BK1363" i="2"/>
  <c r="BK1353" i="2"/>
  <c r="J1327" i="2"/>
  <c r="BK1296" i="2"/>
  <c r="J1265" i="2"/>
  <c r="BK1214" i="2"/>
  <c r="BK1180" i="2"/>
  <c r="J1153" i="2"/>
  <c r="BK1104" i="2"/>
  <c r="BK1082" i="2"/>
  <c r="J1045" i="2"/>
  <c r="BK1027" i="2"/>
  <c r="J913" i="2"/>
  <c r="BK854" i="2"/>
  <c r="BK812" i="2"/>
  <c r="J728" i="2"/>
  <c r="J687" i="2"/>
  <c r="BK525" i="2"/>
  <c r="J481" i="2"/>
  <c r="BK353" i="2"/>
  <c r="BK274" i="2"/>
  <c r="J1469" i="2"/>
  <c r="BK1428" i="2"/>
  <c r="BK1387" i="2"/>
  <c r="J1329" i="2"/>
  <c r="J1311" i="2"/>
  <c r="BK1276" i="2"/>
  <c r="BK1243" i="2"/>
  <c r="J1208" i="2"/>
  <c r="BK1148" i="2"/>
  <c r="J1091" i="2"/>
  <c r="J1067" i="2"/>
  <c r="J1034" i="2"/>
  <c r="BK953" i="2"/>
  <c r="J808" i="2"/>
  <c r="BK724" i="2"/>
  <c r="BK604" i="2"/>
  <c r="J558" i="2"/>
  <c r="BK345" i="2"/>
  <c r="BK245" i="2"/>
  <c r="J1553" i="2"/>
  <c r="BK1514" i="2"/>
  <c r="J1484" i="2"/>
  <c r="J1461" i="2"/>
  <c r="J1416" i="2"/>
  <c r="J1389" i="2"/>
  <c r="J1342" i="2"/>
  <c r="J1293" i="2"/>
  <c r="J1267" i="2"/>
  <c r="BK1239" i="2"/>
  <c r="J1199" i="2"/>
  <c r="BK1131" i="2"/>
  <c r="BK1099" i="2"/>
  <c r="BK1057" i="2"/>
  <c r="BK998" i="2"/>
  <c r="J882" i="2"/>
  <c r="J851" i="2"/>
  <c r="J760" i="2"/>
  <c r="BK667" i="2"/>
  <c r="J542" i="2"/>
  <c r="BK475" i="2"/>
  <c r="BK441" i="2"/>
  <c r="J312" i="2"/>
  <c r="BK216" i="2"/>
  <c r="J1547" i="2"/>
  <c r="BK1525" i="2"/>
  <c r="BK1493" i="2"/>
  <c r="J1459" i="2"/>
  <c r="J1434" i="2"/>
  <c r="J1415" i="2"/>
  <c r="BK1403" i="2"/>
  <c r="BK1380" i="2"/>
  <c r="BK1349" i="2"/>
  <c r="BK1314" i="2"/>
  <c r="J1271" i="2"/>
  <c r="BK1242" i="2"/>
  <c r="J1200" i="2"/>
  <c r="BK875" i="2"/>
  <c r="BK782" i="2"/>
  <c r="J667" i="2"/>
  <c r="J629" i="2"/>
  <c r="BK498" i="2"/>
  <c r="J409" i="2"/>
  <c r="J270" i="2"/>
  <c r="J209" i="2"/>
  <c r="J1548" i="2"/>
  <c r="BK1539" i="2"/>
  <c r="BK1512" i="2"/>
  <c r="J1500" i="2"/>
  <c r="J1481" i="2"/>
  <c r="J1473" i="2"/>
  <c r="J1451" i="2"/>
  <c r="BK1426" i="2"/>
  <c r="BK1377" i="2"/>
  <c r="BK1351" i="2"/>
  <c r="J1335" i="2"/>
  <c r="BK1310" i="2"/>
  <c r="J1284" i="2"/>
  <c r="J1262" i="2"/>
  <c r="BK1241" i="2"/>
  <c r="BK1221" i="2"/>
  <c r="BK1162" i="2"/>
  <c r="J1104" i="2"/>
  <c r="BK1066" i="2"/>
  <c r="BK1019" i="2"/>
  <c r="BK933" i="2"/>
  <c r="J820" i="2"/>
  <c r="BK745" i="2"/>
  <c r="J557" i="2"/>
  <c r="J470" i="2"/>
  <c r="BK370" i="2"/>
  <c r="J2144" i="2"/>
  <c r="BK2139" i="2"/>
  <c r="BK2135" i="2"/>
  <c r="J2119" i="2"/>
  <c r="J2106" i="2"/>
  <c r="BK2095" i="2"/>
  <c r="J2081" i="2"/>
  <c r="J2073" i="2"/>
  <c r="J2067" i="2"/>
  <c r="BK1947" i="2"/>
  <c r="J1923" i="2"/>
  <c r="J1913" i="2"/>
  <c r="BK1901" i="2"/>
  <c r="J1892" i="2"/>
  <c r="J1888" i="2"/>
  <c r="J1884" i="2"/>
  <c r="BK1881" i="2"/>
  <c r="J1878" i="2"/>
  <c r="BK1874" i="2"/>
  <c r="BK1871" i="2"/>
  <c r="BK1868" i="2"/>
  <c r="BK1862" i="2"/>
  <c r="BK1858" i="2"/>
  <c r="BK1855" i="2"/>
  <c r="BK1850" i="2"/>
  <c r="BK1847" i="2"/>
  <c r="J1836" i="2"/>
  <c r="J1826" i="2"/>
  <c r="BK1817" i="2"/>
  <c r="J1805" i="2"/>
  <c r="J1793" i="2"/>
  <c r="BK1783" i="2"/>
  <c r="J1769" i="2"/>
  <c r="BK1761" i="2"/>
  <c r="BK1745" i="2"/>
  <c r="J1738" i="2"/>
  <c r="BK1722" i="2"/>
  <c r="J1706" i="2"/>
  <c r="J1698" i="2"/>
  <c r="BK1692" i="2"/>
  <c r="BK1685" i="2"/>
  <c r="BK1667" i="2"/>
  <c r="BK1663" i="2"/>
  <c r="J1658" i="2"/>
  <c r="J1655" i="2"/>
  <c r="J1651" i="2"/>
  <c r="J1645" i="2"/>
  <c r="J1641" i="2"/>
  <c r="J1637" i="2"/>
  <c r="BK1633" i="2"/>
  <c r="BK1629" i="2"/>
  <c r="BK1625" i="2"/>
  <c r="J1621" i="2"/>
  <c r="J1618" i="2"/>
  <c r="J1615" i="2"/>
  <c r="J1611" i="2"/>
  <c r="J1606" i="2"/>
  <c r="BK1601" i="2"/>
  <c r="BK1598" i="2"/>
  <c r="J1595" i="2"/>
  <c r="J1592" i="2"/>
  <c r="J1589" i="2"/>
  <c r="BK1584" i="2"/>
  <c r="BK1579" i="2"/>
  <c r="J1576" i="2"/>
  <c r="J1571" i="2"/>
  <c r="J1567" i="2"/>
  <c r="BK1563" i="2"/>
  <c r="BK1558" i="2"/>
  <c r="BK1541" i="2"/>
  <c r="J1498" i="2"/>
  <c r="J1479" i="2"/>
  <c r="BK1466" i="2"/>
  <c r="BK1431" i="2"/>
  <c r="J1411" i="2"/>
  <c r="J1371" i="2"/>
  <c r="J1331" i="2"/>
  <c r="BK1290" i="2"/>
  <c r="J1270" i="2"/>
  <c r="BK1237" i="2"/>
  <c r="J1192" i="2"/>
  <c r="BK1156" i="2"/>
  <c r="BK1103" i="2"/>
  <c r="J1094" i="2"/>
  <c r="BK1059" i="2"/>
  <c r="BK1024" i="2"/>
  <c r="BK913" i="2"/>
  <c r="J805" i="2"/>
  <c r="J618" i="2"/>
  <c r="J503" i="2"/>
  <c r="J323" i="2"/>
  <c r="J265" i="2"/>
  <c r="J1533" i="2"/>
  <c r="BK1513" i="2"/>
  <c r="BK1498" i="2"/>
  <c r="BK1479" i="2"/>
  <c r="BK1444" i="2"/>
  <c r="J1410" i="2"/>
  <c r="J1380" i="2"/>
  <c r="BK1336" i="2"/>
  <c r="J1303" i="2"/>
  <c r="BK1282" i="2"/>
  <c r="J1249" i="2"/>
  <c r="J1209" i="2"/>
  <c r="BK1165" i="2"/>
  <c r="J1136" i="2"/>
  <c r="BK1107" i="2"/>
  <c r="BK1087" i="2"/>
  <c r="BK1065" i="2"/>
  <c r="BK1044" i="2"/>
  <c r="BK882" i="2"/>
  <c r="J707" i="2"/>
  <c r="J589" i="2"/>
  <c r="J352" i="2"/>
  <c r="BK260" i="2"/>
  <c r="J221" i="3"/>
  <c r="J226" i="3"/>
  <c r="J148" i="3"/>
  <c r="J225" i="3"/>
  <c r="J197" i="3"/>
  <c r="J153" i="3"/>
  <c r="J167" i="3"/>
  <c r="J193" i="3"/>
  <c r="J132" i="3"/>
  <c r="BK221" i="3"/>
  <c r="BK144" i="3"/>
  <c r="J159" i="4"/>
  <c r="J150" i="4"/>
  <c r="BK159" i="4"/>
  <c r="BK129" i="4"/>
  <c r="J139" i="4"/>
  <c r="J176" i="5"/>
  <c r="J154" i="5"/>
  <c r="BK184" i="5"/>
  <c r="J141" i="5"/>
  <c r="J188" i="5"/>
  <c r="J163" i="5"/>
  <c r="BK138" i="5"/>
  <c r="J166" i="5"/>
  <c r="J183" i="5"/>
  <c r="J155" i="5"/>
  <c r="BK250" i="6"/>
  <c r="BK292" i="6"/>
  <c r="BK266" i="6"/>
  <c r="J176" i="6"/>
  <c r="J266" i="6"/>
  <c r="J147" i="6"/>
  <c r="J213" i="6"/>
  <c r="BK162" i="6"/>
  <c r="J273" i="6"/>
  <c r="J182" i="6"/>
  <c r="J270" i="6"/>
  <c r="J209" i="6"/>
  <c r="J149" i="7"/>
  <c r="J163" i="7"/>
  <c r="J170" i="7"/>
  <c r="J151" i="7"/>
  <c r="J141" i="7"/>
  <c r="J128" i="7"/>
  <c r="BK256" i="8"/>
  <c r="BK216" i="8"/>
  <c r="J188" i="8"/>
  <c r="BK139" i="8"/>
  <c r="J249" i="8"/>
  <c r="BK230" i="8"/>
  <c r="BK203" i="8"/>
  <c r="J156" i="8"/>
  <c r="J246" i="8"/>
  <c r="J216" i="8"/>
  <c r="BK186" i="8"/>
  <c r="J268" i="8"/>
  <c r="J228" i="8"/>
  <c r="J193" i="8"/>
  <c r="BK141" i="8"/>
  <c r="BK259" i="8"/>
  <c r="J221" i="8"/>
  <c r="J256" i="8"/>
  <c r="J207" i="8"/>
  <c r="BK197" i="8"/>
  <c r="J139" i="8"/>
  <c r="J241" i="8"/>
  <c r="J214" i="8"/>
  <c r="J171" i="8"/>
  <c r="BK247" i="8"/>
  <c r="BK220" i="8"/>
  <c r="BK195" i="8"/>
  <c r="BK164" i="8"/>
  <c r="BK147" i="9"/>
  <c r="BK134" i="9"/>
  <c r="BK139" i="9"/>
  <c r="BK148" i="9"/>
  <c r="J135" i="10"/>
  <c r="BK125" i="10"/>
  <c r="J158" i="10"/>
  <c r="J135" i="11"/>
  <c r="J148" i="11"/>
  <c r="BK129" i="11"/>
  <c r="J136" i="11"/>
  <c r="BK657" i="2"/>
  <c r="BK403" i="2"/>
  <c r="BK294" i="2"/>
  <c r="BK230" i="2"/>
  <c r="J1549" i="2"/>
  <c r="J1513" i="2"/>
  <c r="BK1496" i="2"/>
  <c r="J1439" i="2"/>
  <c r="BK1407" i="2"/>
  <c r="J1368" i="2"/>
  <c r="J1354" i="2"/>
  <c r="J1321" i="2"/>
  <c r="BK1285" i="2"/>
  <c r="J1227" i="2"/>
  <c r="J1191" i="2"/>
  <c r="J1163" i="2"/>
  <c r="BK1126" i="2"/>
  <c r="BK1084" i="2"/>
  <c r="BK1062" i="2"/>
  <c r="BK1001" i="2"/>
  <c r="BK879" i="2"/>
  <c r="J831" i="2"/>
  <c r="J745" i="2"/>
  <c r="BK572" i="2"/>
  <c r="J482" i="2"/>
  <c r="BK358" i="2"/>
  <c r="BK1486" i="2"/>
  <c r="BK1465" i="2"/>
  <c r="J1419" i="2"/>
  <c r="J1340" i="2"/>
  <c r="BK1305" i="2"/>
  <c r="J1261" i="2"/>
  <c r="BK1233" i="2"/>
  <c r="J1204" i="2"/>
  <c r="BK1159" i="2"/>
  <c r="BK1143" i="2"/>
  <c r="J1109" i="2"/>
  <c r="J1036" i="2"/>
  <c r="J980" i="2"/>
  <c r="J885" i="2"/>
  <c r="BK742" i="2"/>
  <c r="J628" i="2"/>
  <c r="J520" i="2"/>
  <c r="BK409" i="2"/>
  <c r="BK255" i="2"/>
  <c r="BK1538" i="2"/>
  <c r="BK1487" i="2"/>
  <c r="J1464" i="2"/>
  <c r="BK1434" i="2"/>
  <c r="J1400" i="2"/>
  <c r="BK1365" i="2"/>
  <c r="BK1339" i="2"/>
  <c r="J1310" i="2"/>
  <c r="BK1272" i="2"/>
  <c r="BK1254" i="2"/>
  <c r="J1213" i="2"/>
  <c r="J1151" i="2"/>
  <c r="BK1120" i="2"/>
  <c r="BK1092" i="2"/>
  <c r="BK1048" i="2"/>
  <c r="BK901" i="2"/>
  <c r="BK785" i="2"/>
  <c r="BK728" i="2"/>
  <c r="J647" i="2"/>
  <c r="BK617" i="2"/>
  <c r="J521" i="2"/>
  <c r="J361" i="2"/>
  <c r="BK233" i="2"/>
  <c r="BK1560" i="2"/>
  <c r="BK1533" i="2"/>
  <c r="J1492" i="2"/>
  <c r="BK1483" i="2"/>
  <c r="BK1456" i="2"/>
  <c r="BK1432" i="2"/>
  <c r="J1414" i="2"/>
  <c r="J1386" i="2"/>
  <c r="BK1356" i="2"/>
  <c r="J1333" i="2"/>
  <c r="BK1280" i="2"/>
  <c r="J1239" i="2"/>
  <c r="BK1188" i="2"/>
  <c r="BK1135" i="2"/>
  <c r="J1108" i="2"/>
  <c r="J1065" i="2"/>
  <c r="BK1041" i="2"/>
  <c r="BK943" i="2"/>
  <c r="BK826" i="2"/>
  <c r="J718" i="2"/>
  <c r="BK636" i="2"/>
  <c r="J604" i="2"/>
  <c r="BK521" i="2"/>
  <c r="BK467" i="2"/>
  <c r="BK352" i="2"/>
  <c r="J245" i="2"/>
  <c r="BK206" i="2"/>
  <c r="BK1546" i="2"/>
  <c r="J1537" i="2"/>
  <c r="J1504" i="2"/>
  <c r="BK1495" i="2"/>
  <c r="BK1476" i="2"/>
  <c r="J1446" i="2"/>
  <c r="BK1404" i="2"/>
  <c r="BK1368" i="2"/>
  <c r="J1338" i="2"/>
  <c r="BK1330" i="2"/>
  <c r="J1282" i="2"/>
  <c r="BK1238" i="2"/>
  <c r="BK1216" i="2"/>
  <c r="BK1191" i="2"/>
  <c r="BK1117" i="2"/>
  <c r="BK1088" i="2"/>
  <c r="BK1060" i="2"/>
  <c r="BK980" i="2"/>
  <c r="J888" i="2"/>
  <c r="J803" i="2"/>
  <c r="BK672" i="2"/>
  <c r="J586" i="2"/>
  <c r="J528" i="2"/>
  <c r="BK433" i="2"/>
  <c r="BK333" i="2"/>
  <c r="J233" i="2"/>
  <c r="J2142" i="2"/>
  <c r="BK2122" i="2"/>
  <c r="BK2110" i="2"/>
  <c r="J2100" i="2"/>
  <c r="J2084" i="2"/>
  <c r="BK2074" i="2"/>
  <c r="BK2068" i="2"/>
  <c r="BK2033" i="2"/>
  <c r="J2023" i="2"/>
  <c r="J2019" i="2"/>
  <c r="J2016" i="2"/>
  <c r="J2010" i="2"/>
  <c r="J2004" i="2"/>
  <c r="J2003" i="2"/>
  <c r="BK1994" i="2"/>
  <c r="J1991" i="2"/>
  <c r="J1981" i="2"/>
  <c r="J1975" i="2"/>
  <c r="J1969" i="2"/>
  <c r="J1963" i="2"/>
  <c r="J1954" i="2"/>
  <c r="J1947" i="2"/>
  <c r="J1938" i="2"/>
  <c r="BK1926" i="2"/>
  <c r="BK1916" i="2"/>
  <c r="J1908" i="2"/>
  <c r="BK1892" i="2"/>
  <c r="BK1887" i="2"/>
  <c r="BK1883" i="2"/>
  <c r="J1880" i="2"/>
  <c r="J1877" i="2"/>
  <c r="J1873" i="2"/>
  <c r="J1868" i="2"/>
  <c r="J1864" i="2"/>
  <c r="BK1859" i="2"/>
  <c r="BK1854" i="2"/>
  <c r="BK1851" i="2"/>
  <c r="BK1848" i="2"/>
  <c r="BK1842" i="2"/>
  <c r="J1834" i="2"/>
  <c r="BK1830" i="2"/>
  <c r="J1821" i="2"/>
  <c r="J1816" i="2"/>
  <c r="BK1805" i="2"/>
  <c r="J1796" i="2"/>
  <c r="J1783" i="2"/>
  <c r="BK1768" i="2"/>
  <c r="J1757" i="2"/>
  <c r="J1751" i="2"/>
  <c r="BK1741" i="2"/>
  <c r="J1729" i="2"/>
  <c r="J1710" i="2"/>
  <c r="BK1700" i="2"/>
  <c r="BK1697" i="2"/>
  <c r="J1692" i="2"/>
  <c r="J1685" i="2"/>
  <c r="BK1672" i="2"/>
  <c r="BK1665" i="2"/>
  <c r="J1660" i="2"/>
  <c r="BK1655" i="2"/>
  <c r="BK1652" i="2"/>
  <c r="BK1649" i="2"/>
  <c r="BK1644" i="2"/>
  <c r="BK1640" i="2"/>
  <c r="BK1636" i="2"/>
  <c r="J1634" i="2"/>
  <c r="J1629" i="2"/>
  <c r="J1625" i="2"/>
  <c r="J1622" i="2"/>
  <c r="J1617" i="2"/>
  <c r="J1613" i="2"/>
  <c r="BK1608" i="2"/>
  <c r="BK1604" i="2"/>
  <c r="J1602" i="2"/>
  <c r="J1596" i="2"/>
  <c r="BK1592" i="2"/>
  <c r="J1590" i="2"/>
  <c r="J1585" i="2"/>
  <c r="J1581" i="2"/>
  <c r="BK1574" i="2"/>
  <c r="BK1571" i="2"/>
  <c r="J1566" i="2"/>
  <c r="J1563" i="2"/>
  <c r="J1557" i="2"/>
  <c r="J1501" i="2"/>
  <c r="J1474" i="2"/>
  <c r="J1460" i="2"/>
  <c r="J1417" i="2"/>
  <c r="BK1375" i="2"/>
  <c r="BK1355" i="2"/>
  <c r="BK1320" i="2"/>
  <c r="BK1293" i="2"/>
  <c r="J1277" i="2"/>
  <c r="BK1252" i="2"/>
  <c r="J1228" i="2"/>
  <c r="J1202" i="2"/>
  <c r="J1161" i="2"/>
  <c r="J1150" i="2"/>
  <c r="J1123" i="2"/>
  <c r="J1099" i="2"/>
  <c r="BK1079" i="2"/>
  <c r="J1042" i="2"/>
  <c r="BK848" i="2"/>
  <c r="BK799" i="2"/>
  <c r="J684" i="2"/>
  <c r="BK561" i="2"/>
  <c r="BK482" i="2"/>
  <c r="BK337" i="2"/>
  <c r="J282" i="2"/>
  <c r="BK1531" i="2"/>
  <c r="J1516" i="2"/>
  <c r="BK1482" i="2"/>
  <c r="J1448" i="2"/>
  <c r="J1412" i="2"/>
  <c r="BK1386" i="2"/>
  <c r="J1363" i="2"/>
  <c r="J1322" i="2"/>
  <c r="BK1298" i="2"/>
  <c r="BK1275" i="2"/>
  <c r="BK1224" i="2"/>
  <c r="BK1175" i="2"/>
  <c r="BK1125" i="2"/>
  <c r="BK1089" i="2"/>
  <c r="J1048" i="2"/>
  <c r="J933" i="2"/>
  <c r="BK814" i="2"/>
  <c r="BK696" i="2"/>
  <c r="J581" i="2"/>
  <c r="J388" i="2"/>
  <c r="J264" i="2"/>
  <c r="BK226" i="3"/>
  <c r="J178" i="3"/>
  <c r="BK138" i="3"/>
  <c r="J228" i="3"/>
  <c r="J187" i="3"/>
  <c r="J229" i="3"/>
  <c r="J156" i="3"/>
  <c r="J181" i="3"/>
  <c r="J222" i="3"/>
  <c r="J190" i="3"/>
  <c r="BK147" i="4"/>
  <c r="J149" i="4"/>
  <c r="J169" i="4"/>
  <c r="BK168" i="4"/>
  <c r="BK169" i="4"/>
  <c r="BK149" i="4"/>
  <c r="BK197" i="5"/>
  <c r="J135" i="5"/>
  <c r="J177" i="5"/>
  <c r="BK144" i="5"/>
  <c r="J197" i="5"/>
  <c r="BK177" i="5"/>
  <c r="BK132" i="5"/>
  <c r="J285" i="6"/>
  <c r="J237" i="6"/>
  <c r="BK151" i="6"/>
  <c r="J243" i="6"/>
  <c r="BK155" i="6"/>
  <c r="BK263" i="6"/>
  <c r="J173" i="6"/>
  <c r="J254" i="6"/>
  <c r="J186" i="6"/>
  <c r="J150" i="6"/>
  <c r="J263" i="6"/>
  <c r="J162" i="6"/>
  <c r="J221" i="6"/>
  <c r="BK169" i="7"/>
  <c r="J169" i="7"/>
  <c r="J138" i="7"/>
  <c r="BK163" i="7"/>
  <c r="BK151" i="7"/>
  <c r="BK258" i="8"/>
  <c r="J222" i="8"/>
  <c r="BK212" i="8"/>
  <c r="BK166" i="8"/>
  <c r="BK276" i="8"/>
  <c r="J236" i="8"/>
  <c r="J190" i="8"/>
  <c r="BK146" i="8"/>
  <c r="J245" i="8"/>
  <c r="J191" i="8"/>
  <c r="J276" i="8"/>
  <c r="BK229" i="8"/>
  <c r="BK194" i="8"/>
  <c r="BK148" i="8"/>
  <c r="BK249" i="8"/>
  <c r="J231" i="8"/>
  <c r="BK208" i="8"/>
  <c r="J141" i="8"/>
  <c r="J205" i="8"/>
  <c r="BK185" i="8"/>
  <c r="J146" i="8"/>
  <c r="J248" i="8"/>
  <c r="J175" i="8"/>
  <c r="BK269" i="8"/>
  <c r="BK240" i="8"/>
  <c r="BK218" i="8"/>
  <c r="J173" i="8"/>
  <c r="J161" i="9"/>
  <c r="J125" i="9"/>
  <c r="J155" i="9"/>
  <c r="J161" i="10"/>
  <c r="BK135" i="10"/>
  <c r="BK134" i="10"/>
  <c r="BK161" i="10"/>
  <c r="J131" i="10"/>
  <c r="J149" i="11"/>
  <c r="BK139" i="11"/>
  <c r="BK1553" i="2"/>
  <c r="BK1472" i="2"/>
  <c r="J1455" i="2"/>
  <c r="BK1409" i="2"/>
  <c r="BK1362" i="2"/>
  <c r="BK1347" i="2"/>
  <c r="BK1337" i="2"/>
  <c r="J1304" i="2"/>
  <c r="BK1270" i="2"/>
  <c r="J1245" i="2"/>
  <c r="BK1193" i="2"/>
  <c r="BK1142" i="2"/>
  <c r="J1079" i="2"/>
  <c r="J1061" i="2"/>
  <c r="J1012" i="2"/>
  <c r="J947" i="2"/>
  <c r="J817" i="2"/>
  <c r="BK721" i="2"/>
  <c r="J642" i="2"/>
  <c r="J467" i="2"/>
  <c r="J370" i="2"/>
  <c r="J251" i="2"/>
  <c r="J1552" i="2"/>
  <c r="BK1548" i="2"/>
  <c r="J1525" i="2"/>
  <c r="BK1502" i="2"/>
  <c r="BK1450" i="2"/>
  <c r="BK1416" i="2"/>
  <c r="J1376" i="2"/>
  <c r="J1347" i="2"/>
  <c r="J1309" i="2"/>
  <c r="J1281" i="2"/>
  <c r="J1223" i="2"/>
  <c r="J1196" i="2"/>
  <c r="J1139" i="2"/>
  <c r="BK1111" i="2"/>
  <c r="J1085" i="2"/>
  <c r="J1070" i="2"/>
  <c r="BK996" i="2"/>
  <c r="BK890" i="2"/>
  <c r="BK835" i="2"/>
  <c r="J771" i="2"/>
  <c r="J693" i="2"/>
  <c r="BK557" i="2"/>
  <c r="BK474" i="2"/>
  <c r="J337" i="2"/>
  <c r="BK229" i="2"/>
  <c r="J1437" i="2"/>
  <c r="BK1412" i="2"/>
  <c r="BK1364" i="2"/>
  <c r="J1320" i="2"/>
  <c r="J1288" i="2"/>
  <c r="J1244" i="2"/>
  <c r="BK1220" i="2"/>
  <c r="BK1202" i="2"/>
  <c r="J1147" i="2"/>
  <c r="J1084" i="2"/>
  <c r="J1059" i="2"/>
  <c r="J1004" i="2"/>
  <c r="BK928" i="2"/>
  <c r="J751" i="2"/>
  <c r="J632" i="2"/>
  <c r="J567" i="2"/>
  <c r="BK445" i="2"/>
  <c r="J289" i="2"/>
  <c r="BK225" i="2"/>
  <c r="BK1526" i="2"/>
  <c r="J1478" i="2"/>
  <c r="BK1448" i="2"/>
  <c r="BK1410" i="2"/>
  <c r="BK1354" i="2"/>
  <c r="J1314" i="2"/>
  <c r="BK1299" i="2"/>
  <c r="J1259" i="2"/>
  <c r="J1220" i="2"/>
  <c r="J1162" i="2"/>
  <c r="BK1139" i="2"/>
  <c r="BK1102" i="2"/>
  <c r="J1076" i="2"/>
  <c r="J1024" i="2"/>
  <c r="J960" i="2"/>
  <c r="BK803" i="2"/>
  <c r="BK736" i="2"/>
  <c r="BK641" i="2"/>
  <c r="BK564" i="2"/>
  <c r="J525" i="2"/>
  <c r="J453" i="2"/>
  <c r="J330" i="2"/>
  <c r="BK270" i="2"/>
  <c r="BK1559" i="2"/>
  <c r="BK1519" i="2"/>
  <c r="J1506" i="2"/>
  <c r="BK1475" i="2"/>
  <c r="J1452" i="2"/>
  <c r="J1420" i="2"/>
  <c r="BK1389" i="2"/>
  <c r="BK1372" i="2"/>
  <c r="J1339" i="2"/>
  <c r="J1308" i="2"/>
  <c r="J1269" i="2"/>
  <c r="J1224" i="2"/>
  <c r="BK1189" i="2"/>
  <c r="J1165" i="2"/>
  <c r="BK1133" i="2"/>
  <c r="J1111" i="2"/>
  <c r="BK1101" i="2"/>
  <c r="BK1053" i="2"/>
  <c r="BK1036" i="2"/>
  <c r="J1032" i="2"/>
  <c r="J942" i="2"/>
  <c r="BK885" i="2"/>
  <c r="J802" i="2"/>
  <c r="BK732" i="2"/>
  <c r="J657" i="2"/>
  <c r="J620" i="2"/>
  <c r="BK558" i="2"/>
  <c r="J487" i="2"/>
  <c r="J433" i="2"/>
  <c r="BK307" i="2"/>
  <c r="J239" i="2"/>
  <c r="J203" i="2"/>
  <c r="J1545" i="2"/>
  <c r="BK1524" i="2"/>
  <c r="BK1503" i="2"/>
  <c r="J1491" i="2"/>
  <c r="J1475" i="2"/>
  <c r="BK1467" i="2"/>
  <c r="J1444" i="2"/>
  <c r="J1390" i="2"/>
  <c r="J1372" i="2"/>
  <c r="BK1350" i="2"/>
  <c r="BK1333" i="2"/>
  <c r="J1318" i="2"/>
  <c r="J1301" i="2"/>
  <c r="J1280" i="2"/>
  <c r="BK1261" i="2"/>
  <c r="BK1225" i="2"/>
  <c r="J1210" i="2"/>
  <c r="J1176" i="2"/>
  <c r="BK1158" i="2"/>
  <c r="BK1121" i="2"/>
  <c r="BK1090" i="2"/>
  <c r="BK1064" i="2"/>
  <c r="BK1037" i="2"/>
  <c r="J875" i="2"/>
  <c r="BK757" i="2"/>
  <c r="J578" i="2"/>
  <c r="J458" i="2"/>
  <c r="BK312" i="2"/>
  <c r="J2143" i="2"/>
  <c r="J2139" i="2"/>
  <c r="BK2131" i="2"/>
  <c r="J2110" i="2"/>
  <c r="J2103" i="2"/>
  <c r="J2092" i="2"/>
  <c r="J2076" i="2"/>
  <c r="J2060" i="2"/>
  <c r="BK2059" i="2"/>
  <c r="BK2058" i="2"/>
  <c r="BK2050" i="2"/>
  <c r="BK2045" i="2"/>
  <c r="J2042" i="2"/>
  <c r="J2036" i="2"/>
  <c r="J2033" i="2"/>
  <c r="BK2024" i="2"/>
  <c r="BK2022" i="2"/>
  <c r="J2017" i="2"/>
  <c r="J2013" i="2"/>
  <c r="J2005" i="2"/>
  <c r="BK1999" i="2"/>
  <c r="J1997" i="2"/>
  <c r="BK1984" i="2"/>
  <c r="BK1978" i="2"/>
  <c r="BK1972" i="2"/>
  <c r="BK1966" i="2"/>
  <c r="BK1956" i="2"/>
  <c r="BK1951" i="2"/>
  <c r="J1944" i="2"/>
  <c r="BK1935" i="2"/>
  <c r="J1927" i="2"/>
  <c r="J1922" i="2"/>
  <c r="BK1908" i="2"/>
  <c r="J1900" i="2"/>
  <c r="BK1890" i="2"/>
  <c r="BK1886" i="2"/>
  <c r="J1883" i="2"/>
  <c r="BK1879" i="2"/>
  <c r="BK1876" i="2"/>
  <c r="J1872" i="2"/>
  <c r="J1867" i="2"/>
  <c r="BK1864" i="2"/>
  <c r="BK1861" i="2"/>
  <c r="J1857" i="2"/>
  <c r="J1853" i="2"/>
  <c r="J1849" i="2"/>
  <c r="J1842" i="2"/>
  <c r="BK1833" i="2"/>
  <c r="J1831" i="2"/>
  <c r="J1818" i="2"/>
  <c r="BK1813" i="2"/>
  <c r="J1799" i="2"/>
  <c r="J1787" i="2"/>
  <c r="BK1765" i="2"/>
  <c r="BK1754" i="2"/>
  <c r="J1745" i="2"/>
  <c r="J1735" i="2"/>
  <c r="BK1718" i="2"/>
  <c r="J1700" i="2"/>
  <c r="BK1693" i="2"/>
  <c r="BK1682" i="2"/>
  <c r="J1672" i="2"/>
  <c r="J1665" i="2"/>
  <c r="J1663" i="2"/>
  <c r="J1654" i="2"/>
  <c r="BK1650" i="2"/>
  <c r="BK1646" i="2"/>
  <c r="BK1643" i="2"/>
  <c r="BK1638" i="2"/>
  <c r="J1636" i="2"/>
  <c r="J1631" i="2"/>
  <c r="BK1627" i="2"/>
  <c r="BK1624" i="2"/>
  <c r="BK1619" i="2"/>
  <c r="J1614" i="2"/>
  <c r="BK1610" i="2"/>
  <c r="BK1606" i="2"/>
  <c r="BK1602" i="2"/>
  <c r="J1599" i="2"/>
  <c r="BK1595" i="2"/>
  <c r="BK1589" i="2"/>
  <c r="J1586" i="2"/>
  <c r="BK1581" i="2"/>
  <c r="J1578" i="2"/>
  <c r="BK1566" i="2"/>
  <c r="J1559" i="2"/>
  <c r="BK1536" i="2"/>
  <c r="J1496" i="2"/>
  <c r="BK1477" i="2"/>
  <c r="BK1461" i="2"/>
  <c r="BK1421" i="2"/>
  <c r="BK1397" i="2"/>
  <c r="J1369" i="2"/>
  <c r="J1325" i="2"/>
  <c r="BK1306" i="2"/>
  <c r="BK1284" i="2"/>
  <c r="J1257" i="2"/>
  <c r="J1214" i="2"/>
  <c r="J1167" i="2"/>
  <c r="J1135" i="2"/>
  <c r="J1089" i="2"/>
  <c r="J1068" i="2"/>
  <c r="J1019" i="2"/>
  <c r="J838" i="2"/>
  <c r="BK763" i="2"/>
  <c r="J661" i="2"/>
  <c r="J575" i="2"/>
  <c r="BK542" i="2"/>
  <c r="J417" i="2"/>
  <c r="BK302" i="2"/>
  <c r="J1539" i="2"/>
  <c r="BK1521" i="2"/>
  <c r="J1508" i="2"/>
  <c r="BK1481" i="2"/>
  <c r="J1450" i="2"/>
  <c r="J1403" i="2"/>
  <c r="BK1367" i="2"/>
  <c r="J1334" i="2"/>
  <c r="BK1311" i="2"/>
  <c r="J1252" i="2"/>
  <c r="BK1227" i="2"/>
  <c r="BK1190" i="2"/>
  <c r="J1142" i="2"/>
  <c r="BK1113" i="2"/>
  <c r="BK1076" i="2"/>
  <c r="BK1047" i="2"/>
  <c r="J928" i="2"/>
  <c r="BK751" i="2"/>
  <c r="BK642" i="2"/>
  <c r="BK528" i="2"/>
  <c r="J333" i="2"/>
  <c r="BK242" i="2"/>
  <c r="J201" i="3"/>
  <c r="BK205" i="3"/>
  <c r="J176" i="3"/>
  <c r="J205" i="3"/>
  <c r="BK162" i="3"/>
  <c r="BK173" i="3"/>
  <c r="BK211" i="3"/>
  <c r="BK170" i="3"/>
  <c r="BK208" i="3"/>
  <c r="J208" i="3"/>
  <c r="J149" i="3"/>
  <c r="BK172" i="4"/>
  <c r="BK150" i="4"/>
  <c r="J157" i="4"/>
  <c r="J142" i="4"/>
  <c r="BK198" i="5"/>
  <c r="J161" i="5"/>
  <c r="J204" i="5"/>
  <c r="BK129" i="5"/>
  <c r="BK192" i="5"/>
  <c r="BK150" i="5"/>
  <c r="J203" i="5"/>
  <c r="J151" i="5"/>
  <c r="BK235" i="6"/>
  <c r="BK249" i="6"/>
  <c r="J206" i="6"/>
  <c r="J288" i="6"/>
  <c r="BK194" i="6"/>
  <c r="BK291" i="6"/>
  <c r="BK179" i="6"/>
  <c r="BK280" i="6"/>
  <c r="BK189" i="6"/>
  <c r="BK273" i="6"/>
  <c r="J194" i="6"/>
  <c r="J161" i="7"/>
  <c r="J150" i="7"/>
  <c r="J158" i="7"/>
  <c r="BK134" i="7"/>
  <c r="J137" i="7"/>
  <c r="J155" i="7"/>
  <c r="J259" i="8"/>
  <c r="BK219" i="8"/>
  <c r="J211" i="8"/>
  <c r="J164" i="8"/>
  <c r="J280" i="8"/>
  <c r="J252" i="8"/>
  <c r="BK239" i="8"/>
  <c r="J206" i="8"/>
  <c r="J285" i="8"/>
  <c r="J237" i="8"/>
  <c r="J208" i="8"/>
  <c r="BK144" i="8"/>
  <c r="BK262" i="8"/>
  <c r="BK205" i="8"/>
  <c r="BK173" i="8"/>
  <c r="J265" i="8"/>
  <c r="BK235" i="8"/>
  <c r="J186" i="8"/>
  <c r="J238" i="8"/>
  <c r="J198" i="8"/>
  <c r="BK171" i="8"/>
  <c r="BK135" i="8"/>
  <c r="J234" i="8"/>
  <c r="BK204" i="8"/>
  <c r="BK279" i="8"/>
  <c r="J242" i="8"/>
  <c r="BK211" i="8"/>
  <c r="J162" i="8"/>
  <c r="BK156" i="9"/>
  <c r="BK157" i="9"/>
  <c r="J138" i="9"/>
  <c r="J134" i="9"/>
  <c r="BK131" i="9"/>
  <c r="BK164" i="9"/>
  <c r="J156" i="9"/>
  <c r="BK149" i="9"/>
  <c r="J148" i="9"/>
  <c r="J146" i="9"/>
  <c r="BK135" i="9"/>
  <c r="J128" i="9"/>
  <c r="BK160" i="9"/>
  <c r="BK155" i="9"/>
  <c r="J153" i="9"/>
  <c r="J142" i="9"/>
  <c r="J139" i="9"/>
  <c r="J160" i="10"/>
  <c r="BK157" i="10"/>
  <c r="J138" i="10"/>
  <c r="BK160" i="10"/>
  <c r="BK158" i="10"/>
  <c r="J154" i="10"/>
  <c r="BK151" i="11"/>
  <c r="BK136" i="11"/>
  <c r="J1520" i="2"/>
  <c r="J1499" i="2"/>
  <c r="BK1460" i="2"/>
  <c r="BK1423" i="2"/>
  <c r="BK1395" i="2"/>
  <c r="BK1346" i="2"/>
  <c r="BK1328" i="2"/>
  <c r="BK1281" i="2"/>
  <c r="BK1265" i="2"/>
  <c r="J1238" i="2"/>
  <c r="BK1204" i="2"/>
  <c r="J1181" i="2"/>
  <c r="J1125" i="2"/>
  <c r="J1069" i="2"/>
  <c r="J1037" i="2"/>
  <c r="BK966" i="2"/>
  <c r="J898" i="2"/>
  <c r="J767" i="2"/>
  <c r="BK661" i="2"/>
  <c r="J583" i="2"/>
  <c r="J414" i="2"/>
  <c r="BK342" i="2"/>
  <c r="J260" i="2"/>
  <c r="BK1550" i="2"/>
  <c r="J1541" i="2"/>
  <c r="BK1516" i="2"/>
  <c r="J1477" i="2"/>
  <c r="J1436" i="2"/>
  <c r="J1413" i="2"/>
  <c r="J1384" i="2"/>
  <c r="J1356" i="2"/>
  <c r="BK1343" i="2"/>
  <c r="J1294" i="2"/>
  <c r="J1253" i="2"/>
  <c r="J1219" i="2"/>
  <c r="J1195" i="2"/>
  <c r="J1175" i="2"/>
  <c r="J1120" i="2"/>
  <c r="J1087" i="2"/>
  <c r="BK1072" i="2"/>
  <c r="BK1033" i="2"/>
  <c r="J904" i="2"/>
  <c r="BK838" i="2"/>
  <c r="J785" i="2"/>
  <c r="J662" i="2"/>
  <c r="J535" i="2"/>
  <c r="J464" i="2"/>
  <c r="BK297" i="2"/>
  <c r="J1480" i="2"/>
  <c r="J1442" i="2"/>
  <c r="J1392" i="2"/>
  <c r="BK1366" i="2"/>
  <c r="BK1323" i="2"/>
  <c r="J1296" i="2"/>
  <c r="J1274" i="2"/>
  <c r="BK1249" i="2"/>
  <c r="J1230" i="2"/>
  <c r="BK1206" i="2"/>
  <c r="BK1166" i="2"/>
  <c r="J1134" i="2"/>
  <c r="J1114" i="2"/>
  <c r="J1075" i="2"/>
  <c r="J983" i="2"/>
  <c r="BK813" i="2"/>
  <c r="BK676" i="2"/>
  <c r="BK582" i="2"/>
  <c r="BK428" i="2"/>
  <c r="BK203" i="2"/>
  <c r="J1535" i="2"/>
  <c r="BK1510" i="2"/>
  <c r="J1463" i="2"/>
  <c r="J1424" i="2"/>
  <c r="BK1369" i="2"/>
  <c r="BK1319" i="2"/>
  <c r="BK1291" i="2"/>
  <c r="J1250" i="2"/>
  <c r="J1225" i="2"/>
  <c r="BK1178" i="2"/>
  <c r="J1143" i="2"/>
  <c r="J1113" i="2"/>
  <c r="BK1091" i="2"/>
  <c r="BK1071" i="2"/>
  <c r="J1001" i="2"/>
  <c r="BK888" i="2"/>
  <c r="BK808" i="2"/>
  <c r="J752" i="2"/>
  <c r="J676" i="2"/>
  <c r="J636" i="2"/>
  <c r="J545" i="2"/>
  <c r="BK454" i="2"/>
  <c r="J345" i="2"/>
  <c r="J281" i="2"/>
  <c r="J206" i="2"/>
  <c r="J1544" i="2"/>
  <c r="J1517" i="2"/>
  <c r="BK1508" i="2"/>
  <c r="BK1491" i="2"/>
  <c r="BK1462" i="2"/>
  <c r="J1440" i="2"/>
  <c r="J1428" i="2"/>
  <c r="BK1411" i="2"/>
  <c r="J1381" i="2"/>
  <c r="J1352" i="2"/>
  <c r="BK1315" i="2"/>
  <c r="J1295" i="2"/>
  <c r="BK1246" i="2"/>
  <c r="BK1211" i="2"/>
  <c r="BK1172" i="2"/>
  <c r="J1129" i="2"/>
  <c r="J1062" i="2"/>
  <c r="J996" i="2"/>
  <c r="J854" i="2"/>
  <c r="BK690" i="2"/>
  <c r="BK628" i="2"/>
  <c r="BK531" i="2"/>
  <c r="BK414" i="2"/>
  <c r="BK367" i="2"/>
  <c r="BK286" i="2"/>
  <c r="BK1543" i="2"/>
  <c r="J1510" i="2"/>
  <c r="J1497" i="2"/>
  <c r="BK1478" i="2"/>
  <c r="J1457" i="2"/>
  <c r="BK1442" i="2"/>
  <c r="BK1373" i="2"/>
  <c r="J1341" i="2"/>
  <c r="BK1325" i="2"/>
  <c r="J1291" i="2"/>
  <c r="BK1263" i="2"/>
  <c r="BK1247" i="2"/>
  <c r="J1212" i="2"/>
  <c r="BK1167" i="2"/>
  <c r="J1148" i="2"/>
  <c r="J1106" i="2"/>
  <c r="J1077" i="2"/>
  <c r="J1046" i="2"/>
  <c r="J956" i="2"/>
  <c r="BK857" i="2"/>
  <c r="J748" i="2"/>
  <c r="J645" i="2"/>
  <c r="J531" i="2"/>
  <c r="J454" i="2"/>
  <c r="J327" i="2"/>
  <c r="BK2143" i="2"/>
  <c r="BK2138" i="2"/>
  <c r="J2122" i="2"/>
  <c r="BK2106" i="2"/>
  <c r="BK2100" i="2"/>
  <c r="BK2076" i="2"/>
  <c r="BK2070" i="2"/>
  <c r="BK2064" i="2"/>
  <c r="J1956" i="2"/>
  <c r="BK1938" i="2"/>
  <c r="J1926" i="2"/>
  <c r="J1916" i="2"/>
  <c r="J1902" i="2"/>
  <c r="J1896" i="2"/>
  <c r="J1889" i="2"/>
  <c r="BK1885" i="2"/>
  <c r="BK1882" i="2"/>
  <c r="BK1878" i="2"/>
  <c r="J1875" i="2"/>
  <c r="J1871" i="2"/>
  <c r="BK1866" i="2"/>
  <c r="BK1860" i="2"/>
  <c r="J1854" i="2"/>
  <c r="J1851" i="2"/>
  <c r="BK1845" i="2"/>
  <c r="BK1834" i="2"/>
  <c r="J1830" i="2"/>
  <c r="J1825" i="2"/>
  <c r="J1811" i="2"/>
  <c r="BK1799" i="2"/>
  <c r="BK1787" i="2"/>
  <c r="BK1769" i="2"/>
  <c r="J1761" i="2"/>
  <c r="BK1751" i="2"/>
  <c r="BK1742" i="2"/>
  <c r="J1731" i="2"/>
  <c r="BK1710" i="2"/>
  <c r="J1699" i="2"/>
  <c r="J1693" i="2"/>
  <c r="J1682" i="2"/>
  <c r="J1666" i="2"/>
  <c r="J1661" i="2"/>
  <c r="J1657" i="2"/>
  <c r="J1652" i="2"/>
  <c r="J1646" i="2"/>
  <c r="J1642" i="2"/>
  <c r="J1639" i="2"/>
  <c r="J1635" i="2"/>
  <c r="J1627" i="2"/>
  <c r="BK1621" i="2"/>
  <c r="BK1617" i="2"/>
  <c r="BK1613" i="2"/>
  <c r="J1610" i="2"/>
  <c r="J1607" i="2"/>
  <c r="BK1603" i="2"/>
  <c r="BK1597" i="2"/>
  <c r="J1594" i="2"/>
  <c r="J1588" i="2"/>
  <c r="J1584" i="2"/>
  <c r="BK1580" i="2"/>
  <c r="BK1577" i="2"/>
  <c r="BK1573" i="2"/>
  <c r="J1570" i="2"/>
  <c r="J1564" i="2"/>
  <c r="J1558" i="2"/>
  <c r="BK1522" i="2"/>
  <c r="J1470" i="2"/>
  <c r="J1433" i="2"/>
  <c r="J1394" i="2"/>
  <c r="BK1358" i="2"/>
  <c r="J1317" i="2"/>
  <c r="BK1283" i="2"/>
  <c r="J1233" i="2"/>
  <c r="BK1210" i="2"/>
  <c r="BK1177" i="2"/>
  <c r="BK1140" i="2"/>
  <c r="BK1100" i="2"/>
  <c r="J1086" i="2"/>
  <c r="J1050" i="2"/>
  <c r="BK1012" i="2"/>
  <c r="J829" i="2"/>
  <c r="BK701" i="2"/>
  <c r="BK551" i="2"/>
  <c r="BK539" i="2"/>
  <c r="J396" i="2"/>
  <c r="J274" i="2"/>
  <c r="J1528" i="2"/>
  <c r="J1503" i="2"/>
  <c r="J1462" i="2"/>
  <c r="J1431" i="2"/>
  <c r="BK1388" i="2"/>
  <c r="BK1348" i="2"/>
  <c r="J1312" i="2"/>
  <c r="BK1287" i="2"/>
  <c r="BK1273" i="2"/>
  <c r="J1215" i="2"/>
  <c r="BK1169" i="2"/>
  <c r="J1128" i="2"/>
  <c r="J1088" i="2"/>
  <c r="BK1069" i="2"/>
  <c r="J1030" i="2"/>
  <c r="BK892" i="2"/>
  <c r="J763" i="2"/>
  <c r="BK662" i="2"/>
  <c r="J641" i="2"/>
  <c r="J475" i="2"/>
  <c r="BK315" i="2"/>
  <c r="J216" i="2"/>
  <c r="BK200" i="3"/>
  <c r="J173" i="3"/>
  <c r="J214" i="3"/>
  <c r="J135" i="3"/>
  <c r="BK167" i="3"/>
  <c r="BK216" i="3"/>
  <c r="J219" i="3"/>
  <c r="J138" i="3"/>
  <c r="BK229" i="3"/>
  <c r="BK193" i="3"/>
  <c r="BK138" i="4"/>
  <c r="J165" i="4"/>
  <c r="J147" i="4"/>
  <c r="BK132" i="4"/>
  <c r="J172" i="4"/>
  <c r="J132" i="4"/>
  <c r="J150" i="5"/>
  <c r="BK166" i="5"/>
  <c r="J132" i="5"/>
  <c r="BK191" i="5"/>
  <c r="BK139" i="5"/>
  <c r="BK200" i="5"/>
  <c r="J191" i="5"/>
  <c r="BK288" i="6"/>
  <c r="BK254" i="6"/>
  <c r="BK270" i="6"/>
  <c r="BK217" i="6"/>
  <c r="BK173" i="6"/>
  <c r="BK243" i="6"/>
  <c r="J158" i="6"/>
  <c r="J280" i="6"/>
  <c r="J202" i="6"/>
  <c r="BK144" i="6"/>
  <c r="J246" i="6"/>
  <c r="BK166" i="6"/>
  <c r="J240" i="6"/>
  <c r="J137" i="6"/>
  <c r="BK138" i="7"/>
  <c r="BK149" i="7"/>
  <c r="J148" i="7"/>
  <c r="J142" i="7"/>
  <c r="J166" i="7"/>
  <c r="BK267" i="8"/>
  <c r="J223" i="8"/>
  <c r="BK209" i="8"/>
  <c r="BK150" i="8"/>
  <c r="BK250" i="8"/>
  <c r="J213" i="8"/>
  <c r="BK189" i="8"/>
  <c r="J148" i="8"/>
  <c r="J240" i="8"/>
  <c r="J209" i="8"/>
  <c r="J185" i="8"/>
  <c r="J247" i="8"/>
  <c r="J196" i="8"/>
  <c r="J179" i="8"/>
  <c r="J275" i="8"/>
  <c r="BK251" i="8"/>
  <c r="J233" i="8"/>
  <c r="J200" i="8"/>
  <c r="BK245" i="8"/>
  <c r="J189" i="8"/>
  <c r="J144" i="8"/>
  <c r="J258" i="8"/>
  <c r="J230" i="8"/>
  <c r="J197" i="8"/>
  <c r="J152" i="8"/>
  <c r="BK268" i="8"/>
  <c r="BK201" i="8"/>
  <c r="J166" i="8"/>
  <c r="J137" i="8"/>
  <c r="BK163" i="9"/>
  <c r="J135" i="9"/>
  <c r="BK154" i="9"/>
  <c r="BK125" i="9"/>
  <c r="BK146" i="10"/>
  <c r="J151" i="10"/>
  <c r="BK154" i="10"/>
  <c r="J147" i="10"/>
  <c r="BK138" i="10"/>
  <c r="J142" i="11"/>
  <c r="J132" i="11"/>
  <c r="BK126" i="11"/>
  <c r="BK1557" i="2"/>
  <c r="BK1480" i="2"/>
  <c r="J1456" i="2"/>
  <c r="BK1440" i="2"/>
  <c r="J1405" i="2"/>
  <c r="BK1394" i="2"/>
  <c r="J1353" i="2"/>
  <c r="BK1326" i="2"/>
  <c r="BK1279" i="2"/>
  <c r="J1256" i="2"/>
  <c r="J1221" i="2"/>
  <c r="J1198" i="2"/>
  <c r="BK1171" i="2"/>
  <c r="J1102" i="2"/>
  <c r="J1052" i="2"/>
  <c r="J1027" i="2"/>
  <c r="J953" i="2"/>
  <c r="BK851" i="2"/>
  <c r="J736" i="2"/>
  <c r="BK635" i="2"/>
  <c r="BK380" i="2"/>
  <c r="J219" i="2"/>
  <c r="BK1549" i="2"/>
  <c r="J1522" i="2"/>
  <c r="BK1507" i="2"/>
  <c r="BK1445" i="2"/>
  <c r="BK1396" i="2"/>
  <c r="BK1361" i="2"/>
  <c r="BK1316" i="2"/>
  <c r="BK1289" i="2"/>
  <c r="J1246" i="2"/>
  <c r="J1216" i="2"/>
  <c r="J1177" i="2"/>
  <c r="BK1115" i="2"/>
  <c r="J1074" i="2"/>
  <c r="BK1038" i="2"/>
  <c r="BK946" i="2"/>
  <c r="J878" i="2"/>
  <c r="BK817" i="2"/>
  <c r="J701" i="2"/>
  <c r="BK502" i="2"/>
  <c r="J384" i="2"/>
  <c r="BK277" i="2"/>
  <c r="BK1473" i="2"/>
  <c r="BK1435" i="2"/>
  <c r="BK1399" i="2"/>
  <c r="BK1370" i="2"/>
  <c r="J1328" i="2"/>
  <c r="BK1304" i="2"/>
  <c r="BK1278" i="2"/>
  <c r="BK1260" i="2"/>
  <c r="BK1218" i="2"/>
  <c r="BK1200" i="2"/>
  <c r="J1126" i="2"/>
  <c r="J1057" i="2"/>
  <c r="BK1030" i="2"/>
  <c r="J963" i="2"/>
  <c r="BK866" i="2"/>
  <c r="BK804" i="2"/>
  <c r="J696" i="2"/>
  <c r="BK583" i="2"/>
  <c r="J438" i="2"/>
  <c r="BK1554" i="2"/>
  <c r="J1524" i="2"/>
  <c r="J1489" i="2"/>
  <c r="BK1443" i="2"/>
  <c r="J1423" i="2"/>
  <c r="BK1392" i="2"/>
  <c r="BK1352" i="2"/>
  <c r="J1315" i="2"/>
  <c r="BK1300" i="2"/>
  <c r="BK1274" i="2"/>
  <c r="J1258" i="2"/>
  <c r="J1240" i="2"/>
  <c r="J1201" i="2"/>
  <c r="BK1124" i="2"/>
  <c r="BK1097" i="2"/>
  <c r="J1055" i="2"/>
  <c r="BK2029" i="2"/>
  <c r="BK2023" i="2"/>
  <c r="BK2019" i="2"/>
  <c r="BK2016" i="2"/>
  <c r="BK2010" i="2"/>
  <c r="BK2004" i="2"/>
  <c r="J1999" i="2"/>
  <c r="J1994" i="2"/>
  <c r="J1984" i="2"/>
  <c r="J1978" i="2"/>
  <c r="J1972" i="2"/>
  <c r="J1966" i="2"/>
  <c r="J1951" i="2"/>
  <c r="BK1941" i="2"/>
  <c r="BK1931" i="2"/>
  <c r="BK1919" i="2"/>
  <c r="BK1905" i="2"/>
  <c r="BK1900" i="2"/>
  <c r="J1890" i="2"/>
  <c r="BK1884" i="2"/>
  <c r="BK1880" i="2"/>
  <c r="J1876" i="2"/>
  <c r="BK1872" i="2"/>
  <c r="J1869" i="2"/>
  <c r="BK1865" i="2"/>
  <c r="J1863" i="2"/>
  <c r="J1859" i="2"/>
  <c r="J1856" i="2"/>
  <c r="J1852" i="2"/>
  <c r="J1847" i="2"/>
  <c r="J1839" i="2"/>
  <c r="BK1832" i="2"/>
  <c r="BK1827" i="2"/>
  <c r="BK1821" i="2"/>
  <c r="J1813" i="2"/>
  <c r="BK1802" i="2"/>
  <c r="BK1793" i="2"/>
  <c r="J1774" i="2"/>
  <c r="BK1762" i="2"/>
  <c r="BK1748" i="2"/>
  <c r="BK1735" i="2"/>
  <c r="BK1726" i="2"/>
  <c r="J1715" i="2"/>
  <c r="J1703" i="2"/>
  <c r="BK1696" i="2"/>
  <c r="BK1686" i="2"/>
  <c r="BK1675" i="2"/>
  <c r="J1667" i="2"/>
  <c r="BK1661" i="2"/>
  <c r="BK1656" i="2"/>
  <c r="J1653" i="2"/>
  <c r="J1649" i="2"/>
  <c r="J1643" i="2"/>
  <c r="J1638" i="2"/>
  <c r="BK1634" i="2"/>
  <c r="BK1630" i="2"/>
  <c r="BK1626" i="2"/>
  <c r="J1623" i="2"/>
  <c r="BK1618" i="2"/>
  <c r="J1616" i="2"/>
  <c r="BK1612" i="2"/>
  <c r="BK1609" i="2"/>
  <c r="BK1605" i="2"/>
  <c r="J1601" i="2"/>
  <c r="BK1596" i="2"/>
  <c r="J1593" i="2"/>
  <c r="BK1587" i="2"/>
  <c r="BK1583" i="2"/>
  <c r="J1580" i="2"/>
  <c r="BK1576" i="2"/>
  <c r="BK1572" i="2"/>
  <c r="BK1568" i="2"/>
  <c r="J1565" i="2"/>
  <c r="J1561" i="2"/>
  <c r="BK1542" i="2"/>
  <c r="BK1518" i="2"/>
  <c r="J1485" i="2"/>
  <c r="J1458" i="2"/>
  <c r="BK1424" i="2"/>
  <c r="J1388" i="2"/>
  <c r="J1066" i="2"/>
  <c r="J1040" i="2"/>
  <c r="BK898" i="2"/>
  <c r="BK831" i="2"/>
  <c r="J737" i="2"/>
  <c r="BK629" i="2"/>
  <c r="J548" i="2"/>
  <c r="BK470" i="2"/>
  <c r="BK319" i="2"/>
  <c r="BK1534" i="2"/>
  <c r="J1526" i="2"/>
  <c r="BK1509" i="2"/>
  <c r="J1487" i="2"/>
  <c r="BK1463" i="2"/>
  <c r="J1438" i="2"/>
  <c r="J1409" i="2"/>
  <c r="J1373" i="2"/>
  <c r="J1330" i="2"/>
  <c r="J1285" i="2"/>
  <c r="BK1271" i="2"/>
  <c r="BK1244" i="2"/>
  <c r="BK1196" i="2"/>
  <c r="BK1152" i="2"/>
  <c r="J1131" i="2"/>
  <c r="J1096" i="2"/>
  <c r="J1049" i="2"/>
  <c r="J943" i="2"/>
  <c r="BK830" i="2"/>
  <c r="J724" i="2"/>
  <c r="BK625" i="2"/>
  <c r="BK479" i="2"/>
  <c r="J277" i="2"/>
  <c r="BK209" i="2"/>
  <c r="BK225" i="3"/>
  <c r="J162" i="3"/>
  <c r="BK181" i="3"/>
  <c r="J216" i="3"/>
  <c r="J144" i="3"/>
  <c r="J141" i="3"/>
  <c r="BK156" i="3"/>
  <c r="BK201" i="3"/>
  <c r="BK162" i="4"/>
  <c r="J162" i="4"/>
  <c r="BK139" i="4"/>
  <c r="J156" i="4"/>
  <c r="J138" i="4"/>
  <c r="J180" i="5"/>
  <c r="BK206" i="5"/>
  <c r="J147" i="5"/>
  <c r="J200" i="5"/>
  <c r="J184" i="5"/>
  <c r="BK154" i="5"/>
  <c r="J129" i="5"/>
  <c r="BK161" i="5"/>
  <c r="J173" i="5"/>
  <c r="BK155" i="5"/>
  <c r="BK203" i="6"/>
  <c r="J289" i="6"/>
  <c r="BK232" i="6"/>
  <c r="BK150" i="6"/>
  <c r="BK257" i="6"/>
  <c r="J179" i="6"/>
  <c r="BK137" i="6"/>
  <c r="BK209" i="6"/>
  <c r="J154" i="6"/>
  <c r="J257" i="6"/>
  <c r="BK206" i="6"/>
  <c r="BK134" i="6"/>
  <c r="BK213" i="6"/>
  <c r="BK147" i="6"/>
  <c r="J131" i="7"/>
  <c r="BK148" i="7"/>
  <c r="BK170" i="7"/>
  <c r="BK150" i="7"/>
  <c r="BK167" i="7"/>
  <c r="BK286" i="8"/>
  <c r="BK233" i="8"/>
  <c r="BK213" i="8"/>
  <c r="BK162" i="8"/>
  <c r="J272" i="8"/>
  <c r="BK242" i="8"/>
  <c r="BK207" i="8"/>
  <c r="J183" i="8"/>
  <c r="J255" i="8"/>
  <c r="BK231" i="8"/>
  <c r="J195" i="8"/>
  <c r="BK288" i="8"/>
  <c r="J250" i="8"/>
  <c r="J220" i="8"/>
  <c r="BK182" i="8"/>
  <c r="BK246" i="8"/>
  <c r="BK190" i="8"/>
  <c r="BK285" i="8"/>
  <c r="J203" i="8"/>
  <c r="BK160" i="8"/>
  <c r="BK263" i="8"/>
  <c r="J232" i="8"/>
  <c r="J192" i="8"/>
  <c r="J289" i="8"/>
  <c r="BK237" i="8"/>
  <c r="J215" i="8"/>
  <c r="J168" i="8"/>
  <c r="J150" i="8"/>
  <c r="BK128" i="9"/>
  <c r="J147" i="9"/>
  <c r="BK161" i="9"/>
  <c r="BK138" i="9"/>
  <c r="BK146" i="9"/>
  <c r="J146" i="10"/>
  <c r="BK131" i="10"/>
  <c r="J152" i="10"/>
  <c r="BK128" i="10"/>
  <c r="J151" i="11"/>
  <c r="J129" i="11"/>
  <c r="BK135" i="11"/>
  <c r="J1523" i="2"/>
  <c r="J1488" i="2"/>
  <c r="BK1451" i="2"/>
  <c r="J1426" i="2"/>
  <c r="BK1390" i="2"/>
  <c r="J1349" i="2"/>
  <c r="BK1332" i="2"/>
  <c r="BK1277" i="2"/>
  <c r="J1251" i="2"/>
  <c r="BK1209" i="2"/>
  <c r="J1158" i="2"/>
  <c r="J1072" i="2"/>
  <c r="BK1046" i="2"/>
  <c r="J998" i="2"/>
  <c r="J910" i="2"/>
  <c r="BK823" i="2"/>
  <c r="BK760" i="2"/>
  <c r="J690" i="2"/>
  <c r="BK548" i="2"/>
  <c r="J393" i="2"/>
  <c r="BK281" i="2"/>
  <c r="J226" i="2"/>
  <c r="J1550" i="2"/>
  <c r="BK1540" i="2"/>
  <c r="BK1504" i="2"/>
  <c r="BK1458" i="2"/>
  <c r="BK1419" i="2"/>
  <c r="J1370" i="2"/>
  <c r="BK1357" i="2"/>
  <c r="J1346" i="2"/>
  <c r="BK1288" i="2"/>
  <c r="J1237" i="2"/>
  <c r="BK1201" i="2"/>
  <c r="J1172" i="2"/>
  <c r="J1133" i="2"/>
  <c r="BK1098" i="2"/>
  <c r="J1071" i="2"/>
  <c r="BK1032" i="2"/>
  <c r="J907" i="2"/>
  <c r="J848" i="2"/>
  <c r="J796" i="2"/>
  <c r="BK589" i="2"/>
  <c r="BK487" i="2"/>
  <c r="BK417" i="2"/>
  <c r="J255" i="2"/>
  <c r="BK1452" i="2"/>
  <c r="J1422" i="2"/>
  <c r="BK1382" i="2"/>
  <c r="J1358" i="2"/>
  <c r="J1319" i="2"/>
  <c r="J1292" i="2"/>
  <c r="J1264" i="2"/>
  <c r="J1241" i="2"/>
  <c r="J1211" i="2"/>
  <c r="J1178" i="2"/>
  <c r="BK1128" i="2"/>
  <c r="BK1083" i="2"/>
  <c r="BK1052" i="2"/>
  <c r="BK993" i="2"/>
  <c r="BK820" i="2"/>
  <c r="J732" i="2"/>
  <c r="J650" i="2"/>
  <c r="BK535" i="2"/>
  <c r="J342" i="2"/>
  <c r="J230" i="2"/>
  <c r="J1536" i="2"/>
  <c r="BK1470" i="2"/>
  <c r="BK1439" i="2"/>
  <c r="J1407" i="2"/>
  <c r="J1375" i="2"/>
  <c r="BK1335" i="2"/>
  <c r="BK1302" i="2"/>
  <c r="J1278" i="2"/>
  <c r="BK1257" i="2"/>
  <c r="BK1228" i="2"/>
  <c r="J1171" i="2"/>
  <c r="BK1141" i="2"/>
  <c r="BK1108" i="2"/>
  <c r="BK1085" i="2"/>
  <c r="BK1070" i="2"/>
  <c r="J1044" i="2"/>
  <c r="J966" i="2"/>
  <c r="BK802" i="2"/>
  <c r="BK718" i="2"/>
  <c r="BK645" i="2"/>
  <c r="BK578" i="2"/>
  <c r="J539" i="2"/>
  <c r="J445" i="2"/>
  <c r="BK323" i="2"/>
  <c r="BK251" i="2"/>
  <c r="J1560" i="2"/>
  <c r="BK1535" i="2"/>
  <c r="J1515" i="2"/>
  <c r="J1502" i="2"/>
  <c r="J1467" i="2"/>
  <c r="BK1446" i="2"/>
  <c r="J1429" i="2"/>
  <c r="BK1405" i="2"/>
  <c r="J1367" i="2"/>
  <c r="BK1340" i="2"/>
  <c r="BK1309" i="2"/>
  <c r="BK1253" i="2"/>
  <c r="BK1219" i="2"/>
  <c r="BK1184" i="2"/>
  <c r="BK1153" i="2"/>
  <c r="BK1122" i="2"/>
  <c r="BK1110" i="2"/>
  <c r="BK1086" i="2"/>
  <c r="J1060" i="2"/>
  <c r="BK1045" i="2"/>
  <c r="BK1035" i="2"/>
  <c r="BK973" i="2"/>
  <c r="J892" i="2"/>
  <c r="BK829" i="2"/>
  <c r="J790" i="2"/>
  <c r="BK704" i="2"/>
  <c r="BK650" i="2"/>
  <c r="J617" i="2"/>
  <c r="BK567" i="2"/>
  <c r="BK503" i="2"/>
  <c r="BK471" i="2"/>
  <c r="J373" i="2"/>
  <c r="J302" i="2"/>
  <c r="J222" i="2"/>
  <c r="BK1547" i="2"/>
  <c r="BK1527" i="2"/>
  <c r="J1507" i="2"/>
  <c r="J1493" i="2"/>
  <c r="BK1474" i="2"/>
  <c r="J1454" i="2"/>
  <c r="J1435" i="2"/>
  <c r="J1385" i="2"/>
  <c r="BK1371" i="2"/>
  <c r="J1348" i="2"/>
  <c r="BK1334" i="2"/>
  <c r="BK1317" i="2"/>
  <c r="BK1268" i="2"/>
  <c r="BK1245" i="2"/>
  <c r="BK1208" i="2"/>
  <c r="J1180" i="2"/>
  <c r="J1141" i="2"/>
  <c r="J1093" i="2"/>
  <c r="J1073" i="2"/>
  <c r="BK1042" i="2"/>
  <c r="J901" i="2"/>
  <c r="BK796" i="2"/>
  <c r="J637" i="2"/>
  <c r="BK464" i="2"/>
  <c r="J403" i="2"/>
  <c r="J294" i="2"/>
  <c r="BK2141" i="2"/>
  <c r="J2138" i="2"/>
  <c r="BK2119" i="2"/>
  <c r="J2104" i="2"/>
  <c r="J2095" i="2"/>
  <c r="BK2081" i="2"/>
  <c r="J2070" i="2"/>
  <c r="J2064" i="2"/>
  <c r="J1950" i="2"/>
  <c r="BK1927" i="2"/>
  <c r="J1919" i="2"/>
  <c r="BK1909" i="2"/>
  <c r="J1905" i="2"/>
  <c r="BK1893" i="2"/>
  <c r="J1887" i="2"/>
  <c r="J1882" i="2"/>
  <c r="BK1877" i="2"/>
  <c r="J1874" i="2"/>
  <c r="BK1870" i="2"/>
  <c r="BK1867" i="2"/>
  <c r="BK1863" i="2"/>
  <c r="J1860" i="2"/>
  <c r="BK1856" i="2"/>
  <c r="BK1852" i="2"/>
  <c r="J1848" i="2"/>
  <c r="BK1839" i="2"/>
  <c r="BK1831" i="2"/>
  <c r="BK1825" i="2"/>
  <c r="BK1816" i="2"/>
  <c r="J1808" i="2"/>
  <c r="BK1796" i="2"/>
  <c r="J1778" i="2"/>
  <c r="J1762" i="2"/>
  <c r="J1748" i="2"/>
  <c r="J1741" i="2"/>
  <c r="J1726" i="2"/>
  <c r="BK1715" i="2"/>
  <c r="BK1703" i="2"/>
  <c r="J1697" i="2"/>
  <c r="J1691" i="2"/>
  <c r="J1679" i="2"/>
  <c r="BK1669" i="2"/>
  <c r="BK1664" i="2"/>
  <c r="BK1658" i="2"/>
  <c r="BK1654" i="2"/>
  <c r="BK1648" i="2"/>
  <c r="J1644" i="2"/>
  <c r="BK1639" i="2"/>
  <c r="BK1631" i="2"/>
  <c r="J1628" i="2"/>
  <c r="J1624" i="2"/>
  <c r="BK1620" i="2"/>
  <c r="BK1616" i="2"/>
  <c r="J1612" i="2"/>
  <c r="BK1607" i="2"/>
  <c r="J1603" i="2"/>
  <c r="J1600" i="2"/>
  <c r="J1598" i="2"/>
  <c r="BK1593" i="2"/>
  <c r="BK1590" i="2"/>
  <c r="J1587" i="2"/>
  <c r="BK1582" i="2"/>
  <c r="J1577" i="2"/>
  <c r="J1572" i="2"/>
  <c r="BK1567" i="2"/>
  <c r="BK1562" i="2"/>
  <c r="BK1555" i="2"/>
  <c r="BK1506" i="2"/>
  <c r="J1490" i="2"/>
  <c r="J1468" i="2"/>
  <c r="J1432" i="2"/>
  <c r="J1418" i="2"/>
  <c r="BK1381" i="2"/>
  <c r="J1366" i="2"/>
  <c r="BK1324" i="2"/>
  <c r="J1300" i="2"/>
  <c r="BK1286" i="2"/>
  <c r="BK1262" i="2"/>
  <c r="BK1232" i="2"/>
  <c r="BK1195" i="2"/>
  <c r="J1169" i="2"/>
  <c r="J1101" i="2"/>
  <c r="J1090" i="2"/>
  <c r="BK1073" i="2"/>
  <c r="J1047" i="2"/>
  <c r="J993" i="2"/>
  <c r="BK845" i="2"/>
  <c r="J742" i="2"/>
  <c r="J582" i="2"/>
  <c r="BK545" i="2"/>
  <c r="J441" i="2"/>
  <c r="J380" i="2"/>
  <c r="J307" i="2"/>
  <c r="J1538" i="2"/>
  <c r="BK1529" i="2"/>
  <c r="J1505" i="2"/>
  <c r="BK1484" i="2"/>
  <c r="BK1457" i="2"/>
  <c r="BK1417" i="2"/>
  <c r="J1378" i="2"/>
  <c r="J1351" i="2"/>
  <c r="BK1318" i="2"/>
  <c r="J1299" i="2"/>
  <c r="J1255" i="2"/>
  <c r="J1232" i="2"/>
  <c r="J1188" i="2"/>
  <c r="BK1151" i="2"/>
  <c r="BK1123" i="2"/>
  <c r="BK1093" i="2"/>
  <c r="BK1051" i="2"/>
  <c r="J946" i="2"/>
  <c r="J857" i="2"/>
  <c r="BK748" i="2"/>
  <c r="BK646" i="2"/>
  <c r="BK481" i="2"/>
  <c r="BK327" i="2"/>
  <c r="BK222" i="2"/>
  <c r="BK132" i="3"/>
  <c r="J170" i="3"/>
  <c r="BK228" i="3"/>
  <c r="BK141" i="3"/>
  <c r="J220" i="3"/>
  <c r="BK145" i="3"/>
  <c r="BK187" i="3"/>
  <c r="BK220" i="3"/>
  <c r="BK197" i="3"/>
  <c r="BK171" i="4"/>
  <c r="J153" i="4"/>
  <c r="J168" i="4"/>
  <c r="J143" i="4"/>
  <c r="BK153" i="4"/>
  <c r="BK203" i="5"/>
  <c r="BK170" i="5"/>
  <c r="J198" i="5"/>
  <c r="J138" i="5"/>
  <c r="BK193" i="5"/>
  <c r="BK176" i="5"/>
  <c r="J144" i="5"/>
  <c r="BK183" i="5"/>
  <c r="J170" i="5"/>
  <c r="BK140" i="5"/>
  <c r="BK202" i="6"/>
  <c r="BK276" i="6"/>
  <c r="J224" i="6"/>
  <c r="BK170" i="6"/>
  <c r="BK285" i="6"/>
  <c r="J232" i="6"/>
  <c r="J134" i="6"/>
  <c r="J217" i="6"/>
  <c r="J151" i="6"/>
  <c r="J249" i="6"/>
  <c r="BK176" i="6"/>
  <c r="J144" i="6"/>
  <c r="J203" i="6"/>
  <c r="J167" i="7"/>
  <c r="BK166" i="7"/>
  <c r="J134" i="7"/>
  <c r="BK158" i="7"/>
  <c r="J146" i="7"/>
  <c r="J288" i="8"/>
  <c r="BK252" i="8"/>
  <c r="BK214" i="8"/>
  <c r="J158" i="8"/>
  <c r="BK275" i="8"/>
  <c r="BK244" i="8"/>
  <c r="J226" i="8"/>
  <c r="BK188" i="8"/>
  <c r="BK254" i="8"/>
  <c r="BK234" i="8"/>
  <c r="J201" i="8"/>
  <c r="BK280" i="8"/>
  <c r="J253" i="8"/>
  <c r="BK183" i="8"/>
  <c r="BK266" i="8"/>
  <c r="BK238" i="8"/>
  <c r="BK198" i="8"/>
  <c r="J267" i="8"/>
  <c r="BK206" i="8"/>
  <c r="BK196" i="8"/>
  <c r="BK156" i="8"/>
  <c r="J244" i="8"/>
  <c r="J219" i="8"/>
  <c r="BK193" i="8"/>
  <c r="BK264" i="8"/>
  <c r="BK232" i="8"/>
  <c r="BK175" i="8"/>
  <c r="J164" i="9"/>
  <c r="BK142" i="9"/>
  <c r="J157" i="9"/>
  <c r="J131" i="9"/>
  <c r="BK142" i="10"/>
  <c r="BK152" i="10"/>
  <c r="J128" i="10"/>
  <c r="J157" i="10"/>
  <c r="J125" i="10"/>
  <c r="J150" i="10"/>
  <c r="BK148" i="11"/>
  <c r="J139" i="11"/>
  <c r="BK145" i="11"/>
  <c r="J1554" i="2"/>
  <c r="J1482" i="2"/>
  <c r="BK1459" i="2"/>
  <c r="J1441" i="2"/>
  <c r="J1397" i="2"/>
  <c r="J1359" i="2"/>
  <c r="BK1342" i="2"/>
  <c r="BK1313" i="2"/>
  <c r="J1275" i="2"/>
  <c r="BK1259" i="2"/>
  <c r="BK1229" i="2"/>
  <c r="BK1192" i="2"/>
  <c r="BK1145" i="2"/>
  <c r="J1105" i="2"/>
  <c r="J1064" i="2"/>
  <c r="BK1039" i="2"/>
  <c r="BK963" i="2"/>
  <c r="J890" i="2"/>
  <c r="BK707" i="2"/>
  <c r="BK637" i="2"/>
  <c r="J490" i="2"/>
  <c r="BK330" i="2"/>
  <c r="J1551" i="2"/>
  <c r="J1534" i="2"/>
  <c r="BK1515" i="2"/>
  <c r="BK1490" i="2"/>
  <c r="BK1429" i="2"/>
  <c r="BK1406" i="2"/>
  <c r="J1365" i="2"/>
  <c r="J1332" i="2"/>
  <c r="BK1303" i="2"/>
  <c r="J1260" i="2"/>
  <c r="BK1215" i="2"/>
  <c r="BK1181" i="2"/>
  <c r="BK1147" i="2"/>
  <c r="J1100" i="2"/>
  <c r="BK1075" i="2"/>
  <c r="J1039" i="2"/>
  <c r="J978" i="2"/>
  <c r="J865" i="2"/>
  <c r="J782" i="2"/>
  <c r="BK575" i="2"/>
  <c r="J484" i="2"/>
  <c r="J349" i="2"/>
  <c r="J242" i="2"/>
  <c r="BK1468" i="2"/>
  <c r="BK1415" i="2"/>
  <c r="J1377" i="2"/>
  <c r="BK1338" i="2"/>
  <c r="J1316" i="2"/>
  <c r="BK1295" i="2"/>
  <c r="J1272" i="2"/>
  <c r="J1242" i="2"/>
  <c r="J1203" i="2"/>
  <c r="J1156" i="2"/>
  <c r="BK1132" i="2"/>
  <c r="J1095" i="2"/>
  <c r="BK1063" i="2"/>
  <c r="J1033" i="2"/>
  <c r="J973" i="2"/>
  <c r="J879" i="2"/>
  <c r="BK771" i="2"/>
  <c r="J646" i="2"/>
  <c r="BK458" i="2"/>
  <c r="J229" i="2"/>
  <c r="J1518" i="2"/>
  <c r="J1486" i="2"/>
  <c r="BK1437" i="2"/>
  <c r="BK1385" i="2"/>
  <c r="BK1345" i="2"/>
  <c r="BK1307" i="2"/>
  <c r="J1289" i="2"/>
  <c r="BK1264" i="2"/>
  <c r="BK1248" i="2"/>
  <c r="J1218" i="2"/>
  <c r="BK1161" i="2"/>
  <c r="BK1114" i="2"/>
  <c r="BK1094" i="2"/>
  <c r="J1078" i="2"/>
  <c r="J1053" i="2"/>
  <c r="BK979" i="2"/>
  <c r="J799" i="2"/>
  <c r="J757" i="2"/>
  <c r="BK693" i="2"/>
  <c r="BK640" i="2"/>
  <c r="J551" i="2"/>
  <c r="BK484" i="2"/>
  <c r="BK396" i="2"/>
  <c r="J286" i="2"/>
  <c r="BK226" i="2"/>
  <c r="BK1545" i="2"/>
  <c r="J1529" i="2"/>
  <c r="BK1497" i="2"/>
  <c r="BK1485" i="2"/>
  <c r="BK1454" i="2"/>
  <c r="BK1422" i="2"/>
  <c r="J1406" i="2"/>
  <c r="BK1376" i="2"/>
  <c r="J1344" i="2"/>
  <c r="J1305" i="2"/>
  <c r="BK1256" i="2"/>
  <c r="BK1203" i="2"/>
  <c r="BK1176" i="2"/>
  <c r="BK1144" i="2"/>
  <c r="J1121" i="2"/>
  <c r="J1107" i="2"/>
  <c r="BK1068" i="2"/>
  <c r="BK1055" i="2"/>
  <c r="J1038" i="2"/>
  <c r="BK1034" i="2"/>
  <c r="BK904" i="2"/>
  <c r="BK878" i="2"/>
  <c r="J814" i="2"/>
  <c r="BK684" i="2"/>
  <c r="J635" i="2"/>
  <c r="J572" i="2"/>
  <c r="J502" i="2"/>
  <c r="J449" i="2"/>
  <c r="J319" i="2"/>
  <c r="J225" i="2"/>
  <c r="BK1564" i="2"/>
  <c r="J1540" i="2"/>
  <c r="J1519" i="2"/>
  <c r="BK1505" i="2"/>
  <c r="BK1499" i="2"/>
  <c r="BK1492" i="2"/>
  <c r="J1472" i="2"/>
  <c r="J1449" i="2"/>
  <c r="J1382" i="2"/>
  <c r="J1345" i="2"/>
  <c r="BK1327" i="2"/>
  <c r="J1307" i="2"/>
  <c r="J1286" i="2"/>
  <c r="BK1266" i="2"/>
  <c r="J1248" i="2"/>
  <c r="BK1223" i="2"/>
  <c r="J1205" i="2"/>
  <c r="BK1163" i="2"/>
  <c r="J1124" i="2"/>
  <c r="J1103" i="2"/>
  <c r="BK1074" i="2"/>
  <c r="BK1049" i="2"/>
  <c r="BK960" i="2"/>
  <c r="J812" i="2"/>
  <c r="BK737" i="2"/>
  <c r="BK618" i="2"/>
  <c r="J479" i="2"/>
  <c r="BK453" i="2"/>
  <c r="BK349" i="2"/>
  <c r="BK2144" i="2"/>
  <c r="J2141" i="2"/>
  <c r="J2131" i="2"/>
  <c r="J2113" i="2"/>
  <c r="BK2103" i="2"/>
  <c r="BK2092" i="2"/>
  <c r="J2074" i="2"/>
  <c r="J2068" i="2"/>
  <c r="BK1944" i="2"/>
  <c r="J1935" i="2"/>
  <c r="BK1922" i="2"/>
  <c r="J1909" i="2"/>
  <c r="J1901" i="2"/>
  <c r="J1893" i="2"/>
  <c r="BK1888" i="2"/>
  <c r="J1885" i="2"/>
  <c r="J1879" i="2"/>
  <c r="BK1873" i="2"/>
  <c r="BK1869" i="2"/>
  <c r="J1866" i="2"/>
  <c r="J1862" i="2"/>
  <c r="J1858" i="2"/>
  <c r="J1855" i="2"/>
  <c r="BK1849" i="2"/>
  <c r="J1845" i="2"/>
  <c r="J1833" i="2"/>
  <c r="BK1826" i="2"/>
  <c r="J1817" i="2"/>
  <c r="BK1808" i="2"/>
  <c r="BK1790" i="2"/>
  <c r="BK1778" i="2"/>
  <c r="J1768" i="2"/>
  <c r="BK1757" i="2"/>
  <c r="BK1738" i="2"/>
  <c r="BK1729" i="2"/>
  <c r="J1718" i="2"/>
  <c r="BK1706" i="2"/>
  <c r="BK1698" i="2"/>
  <c r="BK1691" i="2"/>
  <c r="BK1679" i="2"/>
  <c r="J1669" i="2"/>
  <c r="J1664" i="2"/>
  <c r="BK1657" i="2"/>
  <c r="BK1653" i="2"/>
  <c r="J1650" i="2"/>
  <c r="BK1645" i="2"/>
  <c r="BK1642" i="2"/>
  <c r="J1640" i="2"/>
  <c r="BK1635" i="2"/>
  <c r="BK1628" i="2"/>
  <c r="BK1622" i="2"/>
  <c r="J1619" i="2"/>
  <c r="BK1614" i="2"/>
  <c r="J1608" i="2"/>
  <c r="J1604" i="2"/>
  <c r="BK1599" i="2"/>
  <c r="BK1594" i="2"/>
  <c r="BK1591" i="2"/>
  <c r="BK1588" i="2"/>
  <c r="BK1585" i="2"/>
  <c r="J1582" i="2"/>
  <c r="J1579" i="2"/>
  <c r="J1574" i="2"/>
  <c r="BK1570" i="2"/>
  <c r="BK1565" i="2"/>
  <c r="BK1561" i="2"/>
  <c r="BK1523" i="2"/>
  <c r="BK1489" i="2"/>
  <c r="BK1449" i="2"/>
  <c r="BK1425" i="2"/>
  <c r="J1404" i="2"/>
  <c r="J1364" i="2"/>
  <c r="J1323" i="2"/>
  <c r="BK1292" i="2"/>
  <c r="J1266" i="2"/>
  <c r="BK1230" i="2"/>
  <c r="J1206" i="2"/>
  <c r="J1159" i="2"/>
  <c r="BK1109" i="2"/>
  <c r="J1081" i="2"/>
  <c r="BK1043" i="2"/>
  <c r="BK942" i="2"/>
  <c r="J823" i="2"/>
  <c r="J721" i="2"/>
  <c r="BK620" i="2"/>
  <c r="J517" i="2"/>
  <c r="BK388" i="2"/>
  <c r="J1543" i="2"/>
  <c r="BK1532" i="2"/>
  <c r="BK1520" i="2"/>
  <c r="J1483" i="2"/>
  <c r="BK1455" i="2"/>
  <c r="BK1414" i="2"/>
  <c r="BK1400" i="2"/>
  <c r="J1337" i="2"/>
  <c r="BK1329" i="2"/>
  <c r="BK1301" i="2"/>
  <c r="J1254" i="2"/>
  <c r="BK1198" i="2"/>
  <c r="J1145" i="2"/>
  <c r="J1122" i="2"/>
  <c r="J1063" i="2"/>
  <c r="J1043" i="2"/>
  <c r="BK910" i="2"/>
  <c r="J753" i="2"/>
  <c r="J651" i="2"/>
  <c r="J522" i="2"/>
  <c r="BK361" i="2"/>
  <c r="J278" i="2"/>
  <c r="J213" i="2"/>
  <c r="BK153" i="3"/>
  <c r="BK219" i="3"/>
  <c r="BK159" i="3"/>
  <c r="BK222" i="3"/>
  <c r="BK163" i="3"/>
  <c r="BK176" i="3"/>
  <c r="BK214" i="3"/>
  <c r="J145" i="3"/>
  <c r="J159" i="3"/>
  <c r="BK178" i="3"/>
  <c r="J129" i="4"/>
  <c r="BK156" i="4"/>
  <c r="BK142" i="4"/>
  <c r="BK165" i="4"/>
  <c r="J135" i="4"/>
  <c r="J193" i="5"/>
  <c r="BK141" i="5"/>
  <c r="BK188" i="5"/>
  <c r="J139" i="5"/>
  <c r="BK180" i="5"/>
  <c r="BK151" i="5"/>
  <c r="BK207" i="5"/>
  <c r="J140" i="5"/>
  <c r="BK163" i="5"/>
  <c r="J276" i="6"/>
  <c r="BK221" i="6"/>
  <c r="J291" i="6"/>
  <c r="BK186" i="6"/>
  <c r="J292" i="6"/>
  <c r="J229" i="6"/>
  <c r="J140" i="6"/>
  <c r="J235" i="6"/>
  <c r="BK158" i="6"/>
  <c r="BK237" i="6"/>
  <c r="BK154" i="6"/>
  <c r="BK229" i="6"/>
  <c r="BK182" i="6"/>
  <c r="BK146" i="7"/>
  <c r="BK142" i="7"/>
  <c r="BK155" i="7"/>
  <c r="BK141" i="7"/>
  <c r="J269" i="8"/>
  <c r="BK221" i="8"/>
  <c r="BK192" i="8"/>
  <c r="BK289" i="8"/>
  <c r="J254" i="8"/>
  <c r="BK228" i="8"/>
  <c r="BK191" i="8"/>
  <c r="BK137" i="8"/>
  <c r="BK243" i="8"/>
  <c r="J210" i="8"/>
  <c r="BK152" i="8"/>
  <c r="BK272" i="8"/>
  <c r="BK226" i="8"/>
  <c r="J187" i="8"/>
  <c r="J279" i="8"/>
  <c r="J239" i="8"/>
  <c r="BK210" i="8"/>
  <c r="BK179" i="8"/>
  <c r="BK241" i="8"/>
  <c r="BK199" i="8"/>
  <c r="BK158" i="8"/>
  <c r="BK253" i="8"/>
  <c r="J218" i="8"/>
  <c r="J154" i="8"/>
  <c r="J251" i="8"/>
  <c r="BK225" i="8"/>
  <c r="J199" i="8"/>
  <c r="J160" i="8"/>
  <c r="J149" i="9"/>
  <c r="BK150" i="9"/>
  <c r="J160" i="9"/>
  <c r="J154" i="9"/>
  <c r="BK150" i="10"/>
  <c r="J134" i="10"/>
  <c r="BK147" i="10"/>
  <c r="BK153" i="10"/>
  <c r="BK152" i="11"/>
  <c r="BK142" i="11"/>
  <c r="BK149" i="11"/>
  <c r="J126" i="11"/>
  <c r="BK285" i="2" l="1"/>
  <c r="J285" i="2"/>
  <c r="J100" i="2"/>
  <c r="T619" i="2"/>
  <c r="T891" i="2"/>
  <c r="R1031" i="2"/>
  <c r="P1080" i="2"/>
  <c r="P1119" i="2"/>
  <c r="BK1130" i="2"/>
  <c r="J1130" i="2"/>
  <c r="J122" i="2"/>
  <c r="P1146" i="2"/>
  <c r="P1160" i="2"/>
  <c r="R1170" i="2"/>
  <c r="T1194" i="2"/>
  <c r="P1197" i="2"/>
  <c r="R1222" i="2"/>
  <c r="P1231" i="2"/>
  <c r="P1235" i="2"/>
  <c r="R1374" i="2"/>
  <c r="T1402" i="2"/>
  <c r="T1401" i="2"/>
  <c r="T1427" i="2"/>
  <c r="T1453" i="2"/>
  <c r="R1575" i="2"/>
  <c r="T1647" i="2"/>
  <c r="T1662" i="2"/>
  <c r="BK1668" i="2"/>
  <c r="J1668" i="2"/>
  <c r="J165" i="2"/>
  <c r="R1812" i="2"/>
  <c r="T1835" i="2"/>
  <c r="T1891" i="2"/>
  <c r="BK2018" i="2"/>
  <c r="J2018" i="2"/>
  <c r="J173" i="2"/>
  <c r="R2075" i="2"/>
  <c r="BK2140" i="2"/>
  <c r="J2140" i="2" s="1"/>
  <c r="J180" i="2" s="1"/>
  <c r="R131" i="3"/>
  <c r="P166" i="3"/>
  <c r="R196" i="3"/>
  <c r="P207" i="3"/>
  <c r="R224" i="3"/>
  <c r="R148" i="4"/>
  <c r="R170" i="4"/>
  <c r="P128" i="5"/>
  <c r="P162" i="5"/>
  <c r="BK187" i="5"/>
  <c r="J187" i="5"/>
  <c r="J101" i="5"/>
  <c r="T196" i="5"/>
  <c r="T205" i="5"/>
  <c r="R212" i="6"/>
  <c r="BK253" i="6"/>
  <c r="J253" i="6" s="1"/>
  <c r="J104" i="6" s="1"/>
  <c r="BK272" i="6"/>
  <c r="R279" i="6"/>
  <c r="P290" i="6"/>
  <c r="T127" i="7"/>
  <c r="T154" i="7"/>
  <c r="T165" i="7"/>
  <c r="BK134" i="8"/>
  <c r="J134" i="8" s="1"/>
  <c r="J98" i="8" s="1"/>
  <c r="P170" i="8"/>
  <c r="P184" i="8"/>
  <c r="BK227" i="8"/>
  <c r="J227" i="8" s="1"/>
  <c r="J106" i="8" s="1"/>
  <c r="P257" i="8"/>
  <c r="BK284" i="8"/>
  <c r="J284" i="8" s="1"/>
  <c r="J111" i="8" s="1"/>
  <c r="T287" i="8"/>
  <c r="BK124" i="9"/>
  <c r="J124" i="9" s="1"/>
  <c r="J98" i="9" s="1"/>
  <c r="R159" i="9"/>
  <c r="P202" i="2"/>
  <c r="P238" i="2"/>
  <c r="T402" i="2"/>
  <c r="BK483" i="2"/>
  <c r="J483" i="2" s="1"/>
  <c r="J103" i="2" s="1"/>
  <c r="BK811" i="2"/>
  <c r="J811" i="2" s="1"/>
  <c r="J105" i="2" s="1"/>
  <c r="R837" i="2"/>
  <c r="BK997" i="2"/>
  <c r="J997" i="2"/>
  <c r="J111" i="2" s="1"/>
  <c r="R1054" i="2"/>
  <c r="R1112" i="2"/>
  <c r="R1127" i="2"/>
  <c r="R1138" i="2"/>
  <c r="R1149" i="2"/>
  <c r="BK1157" i="2"/>
  <c r="J1157" i="2"/>
  <c r="J129" i="2" s="1"/>
  <c r="P1194" i="2"/>
  <c r="R1197" i="2"/>
  <c r="T1222" i="2"/>
  <c r="T1231" i="2"/>
  <c r="P1297" i="2"/>
  <c r="P1383" i="2"/>
  <c r="P1393" i="2"/>
  <c r="BK1430" i="2"/>
  <c r="J1430" i="2"/>
  <c r="J155" i="2"/>
  <c r="R1494" i="2"/>
  <c r="T1530" i="2"/>
  <c r="P1632" i="2"/>
  <c r="R1659" i="2"/>
  <c r="P1668" i="2"/>
  <c r="BK1812" i="2"/>
  <c r="J1812" i="2"/>
  <c r="J167" i="2"/>
  <c r="P1835" i="2"/>
  <c r="P1891" i="2"/>
  <c r="T2018" i="2"/>
  <c r="BK2075" i="2"/>
  <c r="J2075" i="2"/>
  <c r="J175" i="2" s="1"/>
  <c r="R2137" i="2"/>
  <c r="T131" i="3"/>
  <c r="R166" i="3"/>
  <c r="T196" i="3"/>
  <c r="BK215" i="3"/>
  <c r="J215" i="3" s="1"/>
  <c r="J106" i="3" s="1"/>
  <c r="T224" i="3"/>
  <c r="BK128" i="4"/>
  <c r="J128" i="4"/>
  <c r="J98" i="4" s="1"/>
  <c r="P161" i="4"/>
  <c r="P160" i="4" s="1"/>
  <c r="BK170" i="4"/>
  <c r="J170" i="4" s="1"/>
  <c r="J106" i="4" s="1"/>
  <c r="BK162" i="5"/>
  <c r="J162" i="5"/>
  <c r="J99" i="5" s="1"/>
  <c r="T162" i="5"/>
  <c r="P187" i="5"/>
  <c r="P205" i="5"/>
  <c r="BK133" i="6"/>
  <c r="BK212" i="6"/>
  <c r="J212" i="6"/>
  <c r="J101" i="6"/>
  <c r="T228" i="6"/>
  <c r="P253" i="6"/>
  <c r="P272" i="6"/>
  <c r="BK287" i="6"/>
  <c r="R290" i="6"/>
  <c r="P147" i="7"/>
  <c r="P165" i="7"/>
  <c r="P143" i="8"/>
  <c r="BK184" i="8"/>
  <c r="J184" i="8"/>
  <c r="J102" i="8" s="1"/>
  <c r="R227" i="8"/>
  <c r="R257" i="8"/>
  <c r="R284" i="8"/>
  <c r="P124" i="9"/>
  <c r="BK159" i="9"/>
  <c r="BK158" i="9" s="1"/>
  <c r="J158" i="9" s="1"/>
  <c r="J100" i="9" s="1"/>
  <c r="R124" i="10"/>
  <c r="BK156" i="10"/>
  <c r="J156" i="10" s="1"/>
  <c r="J101" i="10" s="1"/>
  <c r="T159" i="10"/>
  <c r="R285" i="2"/>
  <c r="P619" i="2"/>
  <c r="R891" i="2"/>
  <c r="BK1031" i="2"/>
  <c r="T1080" i="2"/>
  <c r="R1119" i="2"/>
  <c r="R1130" i="2"/>
  <c r="R1118" i="2" s="1"/>
  <c r="T1146" i="2"/>
  <c r="R1160" i="2"/>
  <c r="P1170" i="2"/>
  <c r="R1187" i="2"/>
  <c r="P1207" i="2"/>
  <c r="BK1226" i="2"/>
  <c r="J1226" i="2"/>
  <c r="J142" i="2"/>
  <c r="T1297" i="2"/>
  <c r="T1383" i="2"/>
  <c r="BK1393" i="2"/>
  <c r="J1393" i="2"/>
  <c r="J150" i="2" s="1"/>
  <c r="R1430" i="2"/>
  <c r="P1494" i="2"/>
  <c r="BK1530" i="2"/>
  <c r="J1530" i="2" s="1"/>
  <c r="J158" i="2" s="1"/>
  <c r="T1632" i="2"/>
  <c r="P1662" i="2"/>
  <c r="BK1730" i="2"/>
  <c r="J1730" i="2" s="1"/>
  <c r="J166" i="2" s="1"/>
  <c r="BK1846" i="2"/>
  <c r="J1846" i="2" s="1"/>
  <c r="J169" i="2" s="1"/>
  <c r="P1955" i="2"/>
  <c r="R1998" i="2"/>
  <c r="T2069" i="2"/>
  <c r="BK2105" i="2"/>
  <c r="J2105" i="2"/>
  <c r="J176" i="2"/>
  <c r="P2137" i="2"/>
  <c r="P131" i="3"/>
  <c r="T166" i="3"/>
  <c r="BK196" i="3"/>
  <c r="J196" i="3"/>
  <c r="J102" i="3" s="1"/>
  <c r="BK207" i="3"/>
  <c r="BK206" i="3"/>
  <c r="J206" i="3" s="1"/>
  <c r="J104" i="3" s="1"/>
  <c r="BK224" i="3"/>
  <c r="J224" i="3"/>
  <c r="J108" i="3" s="1"/>
  <c r="T227" i="3"/>
  <c r="BK148" i="4"/>
  <c r="J148" i="4"/>
  <c r="J100" i="4" s="1"/>
  <c r="T161" i="4"/>
  <c r="T160" i="4" s="1"/>
  <c r="P170" i="4"/>
  <c r="BK128" i="5"/>
  <c r="T169" i="5"/>
  <c r="P196" i="5"/>
  <c r="R202" i="5"/>
  <c r="P212" i="6"/>
  <c r="R228" i="6"/>
  <c r="T236" i="6"/>
  <c r="T279" i="6"/>
  <c r="BK127" i="7"/>
  <c r="J127" i="7" s="1"/>
  <c r="J98" i="7" s="1"/>
  <c r="BK147" i="7"/>
  <c r="J147" i="7" s="1"/>
  <c r="J100" i="7" s="1"/>
  <c r="BK165" i="7"/>
  <c r="J165" i="7"/>
  <c r="J104" i="7" s="1"/>
  <c r="T168" i="7"/>
  <c r="R143" i="8"/>
  <c r="R184" i="8"/>
  <c r="BK217" i="8"/>
  <c r="J217" i="8"/>
  <c r="J104" i="8" s="1"/>
  <c r="BK224" i="8"/>
  <c r="J224" i="8"/>
  <c r="J105" i="8" s="1"/>
  <c r="BK261" i="8"/>
  <c r="BK260" i="8"/>
  <c r="J260" i="8" s="1"/>
  <c r="J108" i="8" s="1"/>
  <c r="BK287" i="8"/>
  <c r="J287" i="8"/>
  <c r="J112" i="8"/>
  <c r="T145" i="9"/>
  <c r="P162" i="9"/>
  <c r="P124" i="10"/>
  <c r="P156" i="10"/>
  <c r="R202" i="2"/>
  <c r="T238" i="2"/>
  <c r="R402" i="2"/>
  <c r="P480" i="2"/>
  <c r="T483" i="2"/>
  <c r="BK891" i="2"/>
  <c r="J891" i="2"/>
  <c r="J110" i="2" s="1"/>
  <c r="T1031" i="2"/>
  <c r="BK1054" i="2"/>
  <c r="J1054" i="2"/>
  <c r="J115" i="2"/>
  <c r="P1112" i="2"/>
  <c r="P1127" i="2"/>
  <c r="P1138" i="2"/>
  <c r="R1146" i="2"/>
  <c r="T1160" i="2"/>
  <c r="R1179" i="2"/>
  <c r="BK1194" i="2"/>
  <c r="J1194" i="2"/>
  <c r="J138" i="2" s="1"/>
  <c r="BK1207" i="2"/>
  <c r="J1207" i="2"/>
  <c r="J140" i="2" s="1"/>
  <c r="T1226" i="2"/>
  <c r="T1235" i="2"/>
  <c r="P1374" i="2"/>
  <c r="BK1402" i="2"/>
  <c r="R1427" i="2"/>
  <c r="P1453" i="2"/>
  <c r="BK1575" i="2"/>
  <c r="J1575" i="2" s="1"/>
  <c r="J160" i="2" s="1"/>
  <c r="R1647" i="2"/>
  <c r="BK1662" i="2"/>
  <c r="J1662" i="2"/>
  <c r="J164" i="2" s="1"/>
  <c r="P1730" i="2"/>
  <c r="R1846" i="2"/>
  <c r="BK1955" i="2"/>
  <c r="J1955" i="2"/>
  <c r="J171" i="2" s="1"/>
  <c r="T1998" i="2"/>
  <c r="P2069" i="2"/>
  <c r="T2105" i="2"/>
  <c r="T2140" i="2"/>
  <c r="T152" i="3"/>
  <c r="T177" i="3"/>
  <c r="T215" i="3"/>
  <c r="P128" i="4"/>
  <c r="BK167" i="4"/>
  <c r="BK166" i="4"/>
  <c r="J166" i="4" s="1"/>
  <c r="J104" i="4" s="1"/>
  <c r="BK161" i="6"/>
  <c r="J161" i="6" s="1"/>
  <c r="J99" i="6" s="1"/>
  <c r="T185" i="6"/>
  <c r="P228" i="6"/>
  <c r="P236" i="6"/>
  <c r="R272" i="6"/>
  <c r="R271" i="6"/>
  <c r="P287" i="6"/>
  <c r="P286" i="6" s="1"/>
  <c r="T290" i="6"/>
  <c r="T286" i="6" s="1"/>
  <c r="P127" i="7"/>
  <c r="T147" i="7"/>
  <c r="R168" i="7"/>
  <c r="T143" i="8"/>
  <c r="R181" i="8"/>
  <c r="P202" i="8"/>
  <c r="P227" i="8"/>
  <c r="BK257" i="8"/>
  <c r="J257" i="8" s="1"/>
  <c r="J107" i="8" s="1"/>
  <c r="P284" i="8"/>
  <c r="BK145" i="9"/>
  <c r="J145" i="9"/>
  <c r="J99" i="9"/>
  <c r="P145" i="10"/>
  <c r="R156" i="10"/>
  <c r="BK125" i="11"/>
  <c r="J125" i="11"/>
  <c r="J98" i="11"/>
  <c r="T202" i="2"/>
  <c r="BK238" i="2"/>
  <c r="J238" i="2"/>
  <c r="J99" i="2" s="1"/>
  <c r="BK402" i="2"/>
  <c r="J402" i="2" s="1"/>
  <c r="J101" i="2" s="1"/>
  <c r="R480" i="2"/>
  <c r="R483" i="2"/>
  <c r="R811" i="2"/>
  <c r="BK837" i="2"/>
  <c r="J837" i="2" s="1"/>
  <c r="J108" i="2" s="1"/>
  <c r="P997" i="2"/>
  <c r="R1080" i="2"/>
  <c r="T1119" i="2"/>
  <c r="T1130" i="2"/>
  <c r="BK1146" i="2"/>
  <c r="J1146" i="2"/>
  <c r="J125" i="2" s="1"/>
  <c r="T1157" i="2"/>
  <c r="T1154" i="2" s="1"/>
  <c r="P1179" i="2"/>
  <c r="T1187" i="2"/>
  <c r="T1182" i="2" s="1"/>
  <c r="T1207" i="2"/>
  <c r="R1226" i="2"/>
  <c r="BK1297" i="2"/>
  <c r="J1297" i="2"/>
  <c r="J146" i="2" s="1"/>
  <c r="BK1383" i="2"/>
  <c r="J1383" i="2" s="1"/>
  <c r="J148" i="2" s="1"/>
  <c r="T1393" i="2"/>
  <c r="P1430" i="2"/>
  <c r="BK1494" i="2"/>
  <c r="J1494" i="2"/>
  <c r="J157" i="2" s="1"/>
  <c r="R1530" i="2"/>
  <c r="R1632" i="2"/>
  <c r="P1659" i="2"/>
  <c r="T1668" i="2"/>
  <c r="T1812" i="2"/>
  <c r="R1835" i="2"/>
  <c r="BK1891" i="2"/>
  <c r="J1891" i="2" s="1"/>
  <c r="J170" i="2" s="1"/>
  <c r="R2018" i="2"/>
  <c r="P2075" i="2"/>
  <c r="P2140" i="2"/>
  <c r="BK131" i="3"/>
  <c r="J131" i="3" s="1"/>
  <c r="J98" i="3" s="1"/>
  <c r="BK166" i="3"/>
  <c r="J166" i="3"/>
  <c r="J100" i="3"/>
  <c r="P196" i="3"/>
  <c r="R215" i="3"/>
  <c r="R227" i="3"/>
  <c r="P148" i="4"/>
  <c r="BK161" i="4"/>
  <c r="J161" i="4" s="1"/>
  <c r="J103" i="4" s="1"/>
  <c r="T167" i="4"/>
  <c r="R128" i="5"/>
  <c r="P169" i="5"/>
  <c r="R196" i="5"/>
  <c r="P202" i="5"/>
  <c r="P201" i="5"/>
  <c r="T133" i="6"/>
  <c r="T161" i="6"/>
  <c r="P185" i="6"/>
  <c r="BK236" i="6"/>
  <c r="J236" i="6"/>
  <c r="J103" i="6"/>
  <c r="T253" i="6"/>
  <c r="P279" i="6"/>
  <c r="T287" i="6"/>
  <c r="R127" i="7"/>
  <c r="BK154" i="7"/>
  <c r="J154" i="7"/>
  <c r="J101" i="7"/>
  <c r="P168" i="7"/>
  <c r="BK143" i="8"/>
  <c r="J143" i="8" s="1"/>
  <c r="J99" i="8" s="1"/>
  <c r="BK181" i="8"/>
  <c r="J181" i="8" s="1"/>
  <c r="J101" i="8" s="1"/>
  <c r="BK202" i="8"/>
  <c r="J202" i="8" s="1"/>
  <c r="J103" i="8" s="1"/>
  <c r="T227" i="8"/>
  <c r="T257" i="8"/>
  <c r="R287" i="8"/>
  <c r="T124" i="9"/>
  <c r="T123" i="9"/>
  <c r="R162" i="9"/>
  <c r="T124" i="10"/>
  <c r="R159" i="10"/>
  <c r="T125" i="11"/>
  <c r="T124" i="11"/>
  <c r="P285" i="2"/>
  <c r="R619" i="2"/>
  <c r="P891" i="2"/>
  <c r="P1031" i="2"/>
  <c r="P1054" i="2"/>
  <c r="BK1112" i="2"/>
  <c r="J1112" i="2" s="1"/>
  <c r="J117" i="2" s="1"/>
  <c r="BK1127" i="2"/>
  <c r="J1127" i="2" s="1"/>
  <c r="J121" i="2" s="1"/>
  <c r="BK1138" i="2"/>
  <c r="J1138" i="2" s="1"/>
  <c r="J124" i="2" s="1"/>
  <c r="P1149" i="2"/>
  <c r="P1157" i="2"/>
  <c r="P1154" i="2" s="1"/>
  <c r="BK1170" i="2"/>
  <c r="J1170" i="2"/>
  <c r="J132" i="2"/>
  <c r="T1179" i="2"/>
  <c r="BK1187" i="2"/>
  <c r="J1187" i="2" s="1"/>
  <c r="J137" i="2" s="1"/>
  <c r="R1207" i="2"/>
  <c r="P1226" i="2"/>
  <c r="R1235" i="2"/>
  <c r="R1234" i="2" s="1"/>
  <c r="BK1374" i="2"/>
  <c r="J1374" i="2" s="1"/>
  <c r="J147" i="2" s="1"/>
  <c r="P1402" i="2"/>
  <c r="BK1427" i="2"/>
  <c r="J1427" i="2" s="1"/>
  <c r="J154" i="2" s="1"/>
  <c r="BK1453" i="2"/>
  <c r="J1453" i="2"/>
  <c r="J156" i="2" s="1"/>
  <c r="P1575" i="2"/>
  <c r="P1647" i="2"/>
  <c r="P1569" i="2" s="1"/>
  <c r="R1662" i="2"/>
  <c r="R1730" i="2"/>
  <c r="P1846" i="2"/>
  <c r="T1955" i="2"/>
  <c r="P1998" i="2"/>
  <c r="R2069" i="2"/>
  <c r="P2105" i="2"/>
  <c r="R2140" i="2"/>
  <c r="BK152" i="3"/>
  <c r="J152" i="3" s="1"/>
  <c r="J99" i="3" s="1"/>
  <c r="R177" i="3"/>
  <c r="P215" i="3"/>
  <c r="P227" i="3"/>
  <c r="T128" i="4"/>
  <c r="P167" i="4"/>
  <c r="P166" i="4"/>
  <c r="T128" i="5"/>
  <c r="R162" i="5"/>
  <c r="R187" i="5"/>
  <c r="R205" i="5"/>
  <c r="P133" i="6"/>
  <c r="R161" i="6"/>
  <c r="R185" i="6"/>
  <c r="BK228" i="6"/>
  <c r="J228" i="6" s="1"/>
  <c r="J102" i="6" s="1"/>
  <c r="R253" i="6"/>
  <c r="T272" i="6"/>
  <c r="T271" i="6"/>
  <c r="BK290" i="6"/>
  <c r="J290" i="6"/>
  <c r="J111" i="6" s="1"/>
  <c r="R154" i="7"/>
  <c r="P134" i="8"/>
  <c r="P133" i="8"/>
  <c r="BK170" i="8"/>
  <c r="J170" i="8"/>
  <c r="J100" i="8" s="1"/>
  <c r="T184" i="8"/>
  <c r="R217" i="8"/>
  <c r="P224" i="8"/>
  <c r="R261" i="8"/>
  <c r="R260" i="8"/>
  <c r="P287" i="8"/>
  <c r="R145" i="9"/>
  <c r="BK162" i="9"/>
  <c r="J162" i="9"/>
  <c r="J102" i="9" s="1"/>
  <c r="R145" i="10"/>
  <c r="T156" i="10"/>
  <c r="T155" i="10"/>
  <c r="P125" i="11"/>
  <c r="P124" i="11"/>
  <c r="R147" i="11"/>
  <c r="T285" i="2"/>
  <c r="BK619" i="2"/>
  <c r="J619" i="2" s="1"/>
  <c r="J104" i="2" s="1"/>
  <c r="P811" i="2"/>
  <c r="T837" i="2"/>
  <c r="R997" i="2"/>
  <c r="BK1080" i="2"/>
  <c r="J1080" i="2"/>
  <c r="J116" i="2" s="1"/>
  <c r="T1112" i="2"/>
  <c r="P1130" i="2"/>
  <c r="BK1149" i="2"/>
  <c r="J1149" i="2" s="1"/>
  <c r="J126" i="2" s="1"/>
  <c r="BK1160" i="2"/>
  <c r="J1160" i="2"/>
  <c r="J130" i="2" s="1"/>
  <c r="BK1179" i="2"/>
  <c r="J1179" i="2"/>
  <c r="J133" i="2"/>
  <c r="R1194" i="2"/>
  <c r="R1182" i="2" s="1"/>
  <c r="BK1197" i="2"/>
  <c r="J1197" i="2" s="1"/>
  <c r="J139" i="2" s="1"/>
  <c r="BK1222" i="2"/>
  <c r="J1222" i="2" s="1"/>
  <c r="J141" i="2" s="1"/>
  <c r="BK1231" i="2"/>
  <c r="J1231" i="2" s="1"/>
  <c r="J143" i="2" s="1"/>
  <c r="R1297" i="2"/>
  <c r="R1383" i="2"/>
  <c r="R1393" i="2"/>
  <c r="T1430" i="2"/>
  <c r="T1494" i="2"/>
  <c r="P1530" i="2"/>
  <c r="BK1632" i="2"/>
  <c r="J1632" i="2" s="1"/>
  <c r="J161" i="2" s="1"/>
  <c r="BK1659" i="2"/>
  <c r="J1659" i="2" s="1"/>
  <c r="J163" i="2" s="1"/>
  <c r="T1730" i="2"/>
  <c r="T1846" i="2"/>
  <c r="R1955" i="2"/>
  <c r="BK1998" i="2"/>
  <c r="J1998" i="2"/>
  <c r="J172" i="2"/>
  <c r="BK2069" i="2"/>
  <c r="J2069" i="2"/>
  <c r="J174" i="2"/>
  <c r="R2105" i="2"/>
  <c r="T2137" i="2"/>
  <c r="T2136" i="2" s="1"/>
  <c r="P152" i="3"/>
  <c r="BK177" i="3"/>
  <c r="J177" i="3" s="1"/>
  <c r="J101" i="3" s="1"/>
  <c r="R207" i="3"/>
  <c r="R206" i="3" s="1"/>
  <c r="P224" i="3"/>
  <c r="P223" i="3" s="1"/>
  <c r="T148" i="4"/>
  <c r="R167" i="4"/>
  <c r="R166" i="4" s="1"/>
  <c r="R169" i="5"/>
  <c r="BK196" i="5"/>
  <c r="J196" i="5" s="1"/>
  <c r="J102" i="5" s="1"/>
  <c r="BK205" i="5"/>
  <c r="J205" i="5"/>
  <c r="J106" i="5"/>
  <c r="P154" i="7"/>
  <c r="BK168" i="7"/>
  <c r="J168" i="7"/>
  <c r="J105" i="7" s="1"/>
  <c r="R134" i="8"/>
  <c r="R133" i="8" s="1"/>
  <c r="R170" i="8"/>
  <c r="P181" i="8"/>
  <c r="T202" i="8"/>
  <c r="T217" i="8"/>
  <c r="T224" i="8"/>
  <c r="P261" i="8"/>
  <c r="P260" i="8"/>
  <c r="T284" i="8"/>
  <c r="T283" i="8"/>
  <c r="R124" i="9"/>
  <c r="R123" i="9" s="1"/>
  <c r="P159" i="9"/>
  <c r="P158" i="9"/>
  <c r="T162" i="9"/>
  <c r="BK124" i="10"/>
  <c r="J124" i="10" s="1"/>
  <c r="J98" i="10" s="1"/>
  <c r="T145" i="10"/>
  <c r="P159" i="10"/>
  <c r="BK147" i="11"/>
  <c r="P147" i="11"/>
  <c r="R150" i="11"/>
  <c r="BK202" i="2"/>
  <c r="J202" i="2" s="1"/>
  <c r="J98" i="2" s="1"/>
  <c r="R238" i="2"/>
  <c r="P402" i="2"/>
  <c r="BK480" i="2"/>
  <c r="J480" i="2"/>
  <c r="J102" i="2"/>
  <c r="T480" i="2"/>
  <c r="P483" i="2"/>
  <c r="T811" i="2"/>
  <c r="P837" i="2"/>
  <c r="T997" i="2"/>
  <c r="T1054" i="2"/>
  <c r="BK1119" i="2"/>
  <c r="BK1118" i="2"/>
  <c r="T1127" i="2"/>
  <c r="T1138" i="2"/>
  <c r="T1137" i="2"/>
  <c r="T1149" i="2"/>
  <c r="R1157" i="2"/>
  <c r="R1154" i="2" s="1"/>
  <c r="T1170" i="2"/>
  <c r="P1187" i="2"/>
  <c r="P1182" i="2" s="1"/>
  <c r="T1197" i="2"/>
  <c r="P1222" i="2"/>
  <c r="R1231" i="2"/>
  <c r="BK1235" i="2"/>
  <c r="J1235" i="2" s="1"/>
  <c r="J145" i="2" s="1"/>
  <c r="T1374" i="2"/>
  <c r="R1402" i="2"/>
  <c r="R1401" i="2"/>
  <c r="P1427" i="2"/>
  <c r="R1453" i="2"/>
  <c r="T1575" i="2"/>
  <c r="BK1647" i="2"/>
  <c r="J1647" i="2"/>
  <c r="J162" i="2" s="1"/>
  <c r="T1659" i="2"/>
  <c r="T1569" i="2" s="1"/>
  <c r="R1668" i="2"/>
  <c r="P1812" i="2"/>
  <c r="BK1835" i="2"/>
  <c r="J1835" i="2" s="1"/>
  <c r="J168" i="2" s="1"/>
  <c r="R1891" i="2"/>
  <c r="P2018" i="2"/>
  <c r="T2075" i="2"/>
  <c r="BK2137" i="2"/>
  <c r="J2137" i="2" s="1"/>
  <c r="J179" i="2" s="1"/>
  <c r="R152" i="3"/>
  <c r="P177" i="3"/>
  <c r="T207" i="3"/>
  <c r="T206" i="3" s="1"/>
  <c r="BK227" i="3"/>
  <c r="J227" i="3"/>
  <c r="J109" i="3" s="1"/>
  <c r="R128" i="4"/>
  <c r="R127" i="4" s="1"/>
  <c r="R126" i="4" s="1"/>
  <c r="R161" i="4"/>
  <c r="R160" i="4" s="1"/>
  <c r="T170" i="4"/>
  <c r="BK169" i="5"/>
  <c r="J169" i="5" s="1"/>
  <c r="J100" i="5" s="1"/>
  <c r="T187" i="5"/>
  <c r="BK202" i="5"/>
  <c r="J202" i="5"/>
  <c r="J105" i="5" s="1"/>
  <c r="T202" i="5"/>
  <c r="T201" i="5"/>
  <c r="R133" i="6"/>
  <c r="R132" i="6"/>
  <c r="R131" i="6" s="1"/>
  <c r="P161" i="6"/>
  <c r="BK185" i="6"/>
  <c r="J185" i="6" s="1"/>
  <c r="J100" i="6" s="1"/>
  <c r="T212" i="6"/>
  <c r="R236" i="6"/>
  <c r="BK279" i="6"/>
  <c r="J279" i="6" s="1"/>
  <c r="J108" i="6" s="1"/>
  <c r="R287" i="6"/>
  <c r="R286" i="6" s="1"/>
  <c r="R147" i="7"/>
  <c r="R165" i="7"/>
  <c r="R164" i="7" s="1"/>
  <c r="T134" i="8"/>
  <c r="T170" i="8"/>
  <c r="T181" i="8"/>
  <c r="R202" i="8"/>
  <c r="P217" i="8"/>
  <c r="R224" i="8"/>
  <c r="T261" i="8"/>
  <c r="T260" i="8" s="1"/>
  <c r="P145" i="9"/>
  <c r="T159" i="9"/>
  <c r="T158" i="9"/>
  <c r="BK145" i="10"/>
  <c r="J145" i="10" s="1"/>
  <c r="J99" i="10" s="1"/>
  <c r="BK159" i="10"/>
  <c r="BK155" i="10" s="1"/>
  <c r="J155" i="10" s="1"/>
  <c r="J100" i="10" s="1"/>
  <c r="R125" i="11"/>
  <c r="R124" i="11"/>
  <c r="T147" i="11"/>
  <c r="BK150" i="11"/>
  <c r="J150" i="11"/>
  <c r="J103" i="11"/>
  <c r="P150" i="11"/>
  <c r="T150" i="11"/>
  <c r="BK1185" i="2"/>
  <c r="J1185" i="2"/>
  <c r="J136" i="2"/>
  <c r="BK2134" i="2"/>
  <c r="J2134" i="2"/>
  <c r="J177" i="2"/>
  <c r="BK834" i="2"/>
  <c r="J834" i="2"/>
  <c r="J106" i="2" s="1"/>
  <c r="BK1168" i="2"/>
  <c r="J1168" i="2"/>
  <c r="J131" i="2" s="1"/>
  <c r="BK146" i="4"/>
  <c r="J146" i="4"/>
  <c r="J99" i="4" s="1"/>
  <c r="BK1155" i="2"/>
  <c r="J1155" i="2" s="1"/>
  <c r="J128" i="2" s="1"/>
  <c r="BK158" i="4"/>
  <c r="J158" i="4" s="1"/>
  <c r="J101" i="4" s="1"/>
  <c r="BK1183" i="2"/>
  <c r="J1183" i="2" s="1"/>
  <c r="J135" i="2" s="1"/>
  <c r="BK269" i="6"/>
  <c r="J269" i="6"/>
  <c r="J105" i="6"/>
  <c r="BK889" i="2"/>
  <c r="J889" i="2"/>
  <c r="J109" i="2"/>
  <c r="BK1391" i="2"/>
  <c r="J1391" i="2"/>
  <c r="J149" i="2" s="1"/>
  <c r="BK162" i="7"/>
  <c r="J162" i="7"/>
  <c r="J102" i="7" s="1"/>
  <c r="BK144" i="11"/>
  <c r="J144" i="11"/>
  <c r="J100" i="11" s="1"/>
  <c r="BK199" i="5"/>
  <c r="J199" i="5" s="1"/>
  <c r="J103" i="5" s="1"/>
  <c r="BK1029" i="2"/>
  <c r="J1029" i="2" s="1"/>
  <c r="J113" i="2" s="1"/>
  <c r="BK145" i="7"/>
  <c r="BK126" i="7" s="1"/>
  <c r="BK204" i="3"/>
  <c r="J204" i="3"/>
  <c r="J103" i="3" s="1"/>
  <c r="J89" i="11"/>
  <c r="BE142" i="11"/>
  <c r="BE132" i="11"/>
  <c r="E85" i="11"/>
  <c r="F120" i="11"/>
  <c r="BE135" i="11"/>
  <c r="BE145" i="11"/>
  <c r="BE149" i="11"/>
  <c r="BE136" i="11"/>
  <c r="BE151" i="11"/>
  <c r="BE152" i="11"/>
  <c r="BE126" i="11"/>
  <c r="BE129" i="11"/>
  <c r="BE139" i="11"/>
  <c r="BE148" i="11"/>
  <c r="E112" i="10"/>
  <c r="F119" i="10"/>
  <c r="BE128" i="10"/>
  <c r="BE151" i="10"/>
  <c r="BE142" i="10"/>
  <c r="BE146" i="10"/>
  <c r="BE150" i="10"/>
  <c r="J89" i="10"/>
  <c r="BE125" i="10"/>
  <c r="BE134" i="10"/>
  <c r="BE135" i="10"/>
  <c r="BE147" i="10"/>
  <c r="BE160" i="10"/>
  <c r="BE158" i="10"/>
  <c r="BE161" i="10"/>
  <c r="BE153" i="10"/>
  <c r="BE154" i="10"/>
  <c r="BE131" i="10"/>
  <c r="BE138" i="10"/>
  <c r="BE139" i="10"/>
  <c r="BE152" i="10"/>
  <c r="BE157" i="10"/>
  <c r="J261" i="8"/>
  <c r="J109" i="8" s="1"/>
  <c r="J89" i="9"/>
  <c r="BE131" i="9"/>
  <c r="BE138" i="9"/>
  <c r="BE150" i="9"/>
  <c r="BE156" i="9"/>
  <c r="BE164" i="9"/>
  <c r="BE134" i="9"/>
  <c r="BE142" i="9"/>
  <c r="BE157" i="9"/>
  <c r="BE161" i="9"/>
  <c r="BE163" i="9"/>
  <c r="E112" i="9"/>
  <c r="F119" i="9"/>
  <c r="BE128" i="9"/>
  <c r="BE147" i="9"/>
  <c r="BE153" i="9"/>
  <c r="BK283" i="8"/>
  <c r="J283" i="8" s="1"/>
  <c r="J110" i="8" s="1"/>
  <c r="BE135" i="9"/>
  <c r="BE139" i="9"/>
  <c r="BE148" i="9"/>
  <c r="BE149" i="9"/>
  <c r="BE160" i="9"/>
  <c r="BE125" i="9"/>
  <c r="BE146" i="9"/>
  <c r="BE154" i="9"/>
  <c r="BE155" i="9"/>
  <c r="J89" i="8"/>
  <c r="BE152" i="8"/>
  <c r="BE162" i="8"/>
  <c r="BE164" i="8"/>
  <c r="BE168" i="8"/>
  <c r="BE194" i="8"/>
  <c r="BE204" i="8"/>
  <c r="BE209" i="8"/>
  <c r="BE210" i="8"/>
  <c r="BE221" i="8"/>
  <c r="BE222" i="8"/>
  <c r="BE223" i="8"/>
  <c r="BE234" i="8"/>
  <c r="BE235" i="8"/>
  <c r="BE249" i="8"/>
  <c r="BE275" i="8"/>
  <c r="BE286" i="8"/>
  <c r="BE288" i="8"/>
  <c r="E85" i="8"/>
  <c r="BE177" i="8"/>
  <c r="BE182" i="8"/>
  <c r="BE188" i="8"/>
  <c r="BE200" i="8"/>
  <c r="BE201" i="8"/>
  <c r="BE207" i="8"/>
  <c r="BE208" i="8"/>
  <c r="BE213" i="8"/>
  <c r="BE215" i="8"/>
  <c r="BE216" i="8"/>
  <c r="BE239" i="8"/>
  <c r="BE246" i="8"/>
  <c r="BE256" i="8"/>
  <c r="BE154" i="8"/>
  <c r="BE179" i="8"/>
  <c r="BE192" i="8"/>
  <c r="BE243" i="8"/>
  <c r="BE251" i="8"/>
  <c r="BE252" i="8"/>
  <c r="BE254" i="8"/>
  <c r="BE262" i="8"/>
  <c r="BE264" i="8"/>
  <c r="BE272" i="8"/>
  <c r="BE276" i="8"/>
  <c r="BE279" i="8"/>
  <c r="BE148" i="8"/>
  <c r="BE175" i="8"/>
  <c r="BE193" i="8"/>
  <c r="BE219" i="8"/>
  <c r="BE220" i="8"/>
  <c r="BE228" i="8"/>
  <c r="BE229" i="8"/>
  <c r="BE253" i="8"/>
  <c r="F92" i="8"/>
  <c r="BE139" i="8"/>
  <c r="BE150" i="8"/>
  <c r="BE158" i="8"/>
  <c r="BE189" i="8"/>
  <c r="BE191" i="8"/>
  <c r="BE199" i="8"/>
  <c r="BE203" i="8"/>
  <c r="BE211" i="8"/>
  <c r="BE212" i="8"/>
  <c r="BE225" i="8"/>
  <c r="BE230" i="8"/>
  <c r="BE237" i="8"/>
  <c r="BE244" i="8"/>
  <c r="BE248" i="8"/>
  <c r="BE255" i="8"/>
  <c r="BE259" i="8"/>
  <c r="BE266" i="8"/>
  <c r="BE135" i="8"/>
  <c r="BE137" i="8"/>
  <c r="BE141" i="8"/>
  <c r="BE146" i="8"/>
  <c r="BE156" i="8"/>
  <c r="BE171" i="8"/>
  <c r="BE173" i="8"/>
  <c r="BE183" i="8"/>
  <c r="BE205" i="8"/>
  <c r="BE214" i="8"/>
  <c r="BE218" i="8"/>
  <c r="BE236" i="8"/>
  <c r="BE247" i="8"/>
  <c r="BE263" i="8"/>
  <c r="BE265" i="8"/>
  <c r="BE267" i="8"/>
  <c r="BE280" i="8"/>
  <c r="BE289" i="8"/>
  <c r="BE185" i="8"/>
  <c r="BE186" i="8"/>
  <c r="BE187" i="8"/>
  <c r="BE198" i="8"/>
  <c r="BE231" i="8"/>
  <c r="BE232" i="8"/>
  <c r="BE233" i="8"/>
  <c r="BE258" i="8"/>
  <c r="BE268" i="8"/>
  <c r="BE269" i="8"/>
  <c r="BE144" i="8"/>
  <c r="BE160" i="8"/>
  <c r="BE166" i="8"/>
  <c r="BE190" i="8"/>
  <c r="BE195" i="8"/>
  <c r="BE196" i="8"/>
  <c r="BE197" i="8"/>
  <c r="BE206" i="8"/>
  <c r="BE226" i="8"/>
  <c r="BE238" i="8"/>
  <c r="BE240" i="8"/>
  <c r="BE241" i="8"/>
  <c r="BE242" i="8"/>
  <c r="BE245" i="8"/>
  <c r="BE250" i="8"/>
  <c r="BE285" i="8"/>
  <c r="J133" i="6"/>
  <c r="J98" i="6"/>
  <c r="J272" i="6"/>
  <c r="J107" i="6"/>
  <c r="J287" i="6"/>
  <c r="J110" i="6" s="1"/>
  <c r="BE134" i="7"/>
  <c r="BE150" i="7"/>
  <c r="BE163" i="7"/>
  <c r="BE138" i="7"/>
  <c r="E115" i="7"/>
  <c r="F122" i="7"/>
  <c r="BE128" i="7"/>
  <c r="BE155" i="7"/>
  <c r="BE169" i="7"/>
  <c r="BE170" i="7"/>
  <c r="BE142" i="7"/>
  <c r="BE146" i="7"/>
  <c r="BE148" i="7"/>
  <c r="BE149" i="7"/>
  <c r="BE166" i="7"/>
  <c r="BE167" i="7"/>
  <c r="BE151" i="7"/>
  <c r="J89" i="7"/>
  <c r="BE131" i="7"/>
  <c r="BE141" i="7"/>
  <c r="BE158" i="7"/>
  <c r="BE161" i="7"/>
  <c r="BE137" i="7"/>
  <c r="E85" i="6"/>
  <c r="J125" i="6"/>
  <c r="BE162" i="6"/>
  <c r="BE202" i="6"/>
  <c r="BE240" i="6"/>
  <c r="BE243" i="6"/>
  <c r="BE266" i="6"/>
  <c r="BE285" i="6"/>
  <c r="BE291" i="6"/>
  <c r="BE292" i="6"/>
  <c r="J128" i="5"/>
  <c r="J98" i="5" s="1"/>
  <c r="BE137" i="6"/>
  <c r="BE158" i="6"/>
  <c r="BE170" i="6"/>
  <c r="BE173" i="6"/>
  <c r="BE179" i="6"/>
  <c r="BE186" i="6"/>
  <c r="BE213" i="6"/>
  <c r="BE221" i="6"/>
  <c r="BE235" i="6"/>
  <c r="BE246" i="6"/>
  <c r="BE250" i="6"/>
  <c r="BE260" i="6"/>
  <c r="BE276" i="6"/>
  <c r="F128" i="6"/>
  <c r="BE166" i="6"/>
  <c r="BE176" i="6"/>
  <c r="BE199" i="6"/>
  <c r="BE206" i="6"/>
  <c r="BE224" i="6"/>
  <c r="BE288" i="6"/>
  <c r="BE289" i="6"/>
  <c r="BE140" i="6"/>
  <c r="BE147" i="6"/>
  <c r="BE150" i="6"/>
  <c r="BE151" i="6"/>
  <c r="BE155" i="6"/>
  <c r="BE182" i="6"/>
  <c r="BE189" i="6"/>
  <c r="BE203" i="6"/>
  <c r="BE237" i="6"/>
  <c r="BE249" i="6"/>
  <c r="BE254" i="6"/>
  <c r="BE273" i="6"/>
  <c r="BE134" i="6"/>
  <c r="BE154" i="6"/>
  <c r="BE194" i="6"/>
  <c r="BE209" i="6"/>
  <c r="BE263" i="6"/>
  <c r="BE144" i="6"/>
  <c r="BE217" i="6"/>
  <c r="BE229" i="6"/>
  <c r="BE232" i="6"/>
  <c r="BE257" i="6"/>
  <c r="BE270" i="6"/>
  <c r="BE280" i="6"/>
  <c r="F92" i="5"/>
  <c r="J120" i="5"/>
  <c r="J167" i="4"/>
  <c r="J105" i="4"/>
  <c r="E85" i="5"/>
  <c r="BE138" i="5"/>
  <c r="BE141" i="5"/>
  <c r="BE150" i="5"/>
  <c r="BE154" i="5"/>
  <c r="BE180" i="5"/>
  <c r="BE188" i="5"/>
  <c r="BE198" i="5"/>
  <c r="BE129" i="5"/>
  <c r="BE163" i="5"/>
  <c r="BE170" i="5"/>
  <c r="BE176" i="5"/>
  <c r="BE206" i="5"/>
  <c r="BK127" i="4"/>
  <c r="J127" i="4" s="1"/>
  <c r="J97" i="4" s="1"/>
  <c r="BE135" i="5"/>
  <c r="BE158" i="5"/>
  <c r="BE161" i="5"/>
  <c r="BE183" i="5"/>
  <c r="BE184" i="5"/>
  <c r="BE151" i="5"/>
  <c r="BE197" i="5"/>
  <c r="BE200" i="5"/>
  <c r="BE203" i="5"/>
  <c r="BE132" i="5"/>
  <c r="BE139" i="5"/>
  <c r="BE140" i="5"/>
  <c r="BE144" i="5"/>
  <c r="BE147" i="5"/>
  <c r="BE155" i="5"/>
  <c r="BE166" i="5"/>
  <c r="BE173" i="5"/>
  <c r="BE177" i="5"/>
  <c r="BE191" i="5"/>
  <c r="BE192" i="5"/>
  <c r="BE193" i="5"/>
  <c r="BE204" i="5"/>
  <c r="BE207" i="5"/>
  <c r="BK130" i="3"/>
  <c r="J130" i="3" s="1"/>
  <c r="J97" i="3" s="1"/>
  <c r="J207" i="3"/>
  <c r="J105" i="3" s="1"/>
  <c r="E116" i="4"/>
  <c r="BE143" i="4"/>
  <c r="BE147" i="4"/>
  <c r="BE153" i="4"/>
  <c r="BE156" i="4"/>
  <c r="BE157" i="4"/>
  <c r="BE162" i="4"/>
  <c r="BE169" i="4"/>
  <c r="J89" i="4"/>
  <c r="BE142" i="4"/>
  <c r="BE150" i="4"/>
  <c r="BE165" i="4"/>
  <c r="BE171" i="4"/>
  <c r="BK223" i="3"/>
  <c r="J223" i="3" s="1"/>
  <c r="J107" i="3" s="1"/>
  <c r="F92" i="4"/>
  <c r="BE149" i="4"/>
  <c r="BE138" i="4"/>
  <c r="BE139" i="4"/>
  <c r="BE159" i="4"/>
  <c r="BE168" i="4"/>
  <c r="BE129" i="4"/>
  <c r="BE132" i="4"/>
  <c r="BE135" i="4"/>
  <c r="BE172" i="4"/>
  <c r="J1119" i="2"/>
  <c r="J120" i="2"/>
  <c r="F126" i="3"/>
  <c r="BE132" i="3"/>
  <c r="BE141" i="3"/>
  <c r="BE148" i="3"/>
  <c r="BE211" i="3"/>
  <c r="BE214" i="3"/>
  <c r="BE225" i="3"/>
  <c r="BE226" i="3"/>
  <c r="J1031" i="2"/>
  <c r="J114" i="2" s="1"/>
  <c r="J1402" i="2"/>
  <c r="J153" i="2"/>
  <c r="BE163" i="3"/>
  <c r="BE173" i="3"/>
  <c r="BE184" i="3"/>
  <c r="BE205" i="3"/>
  <c r="J123" i="3"/>
  <c r="BE159" i="3"/>
  <c r="BE162" i="3"/>
  <c r="BE176" i="3"/>
  <c r="BE200" i="3"/>
  <c r="J1118" i="2"/>
  <c r="J119" i="2" s="1"/>
  <c r="BE181" i="3"/>
  <c r="BE190" i="3"/>
  <c r="BE221" i="3"/>
  <c r="BE138" i="3"/>
  <c r="BE149" i="3"/>
  <c r="BE156" i="3"/>
  <c r="BE178" i="3"/>
  <c r="BE193" i="3"/>
  <c r="BE220" i="3"/>
  <c r="BE228" i="3"/>
  <c r="BE229" i="3"/>
  <c r="BE153" i="3"/>
  <c r="BE167" i="3"/>
  <c r="BE170" i="3"/>
  <c r="BE197" i="3"/>
  <c r="BE208" i="3"/>
  <c r="BE135" i="3"/>
  <c r="BE144" i="3"/>
  <c r="BE145" i="3"/>
  <c r="BE201" i="3"/>
  <c r="BE222" i="3"/>
  <c r="E85" i="3"/>
  <c r="BE187" i="3"/>
  <c r="BE216" i="3"/>
  <c r="BE219" i="3"/>
  <c r="F197" i="2"/>
  <c r="BE206" i="2"/>
  <c r="BE239" i="2"/>
  <c r="BE270" i="2"/>
  <c r="BE282" i="2"/>
  <c r="BE307" i="2"/>
  <c r="BE319" i="2"/>
  <c r="BE370" i="2"/>
  <c r="BE393" i="2"/>
  <c r="BE414" i="2"/>
  <c r="BE420" i="2"/>
  <c r="BE445" i="2"/>
  <c r="BE458" i="2"/>
  <c r="BE470" i="2"/>
  <c r="BE482" i="2"/>
  <c r="BE502" i="2"/>
  <c r="BE525" i="2"/>
  <c r="BE618" i="2"/>
  <c r="BE629" i="2"/>
  <c r="BE640" i="2"/>
  <c r="BE684" i="2"/>
  <c r="BE690" i="2"/>
  <c r="BE701" i="2"/>
  <c r="BE713" i="2"/>
  <c r="BE752" i="2"/>
  <c r="BE785" i="2"/>
  <c r="BE796" i="2"/>
  <c r="BE805" i="2"/>
  <c r="BE820" i="2"/>
  <c r="BE829" i="2"/>
  <c r="BE879" i="2"/>
  <c r="BE895" i="2"/>
  <c r="BE904" i="2"/>
  <c r="BE913" i="2"/>
  <c r="BE953" i="2"/>
  <c r="BE960" i="2"/>
  <c r="BE993" i="2"/>
  <c r="BE1024" i="2"/>
  <c r="BE1053" i="2"/>
  <c r="BE1059" i="2"/>
  <c r="BE1066" i="2"/>
  <c r="BE1073" i="2"/>
  <c r="BE1082" i="2"/>
  <c r="BE1084" i="2"/>
  <c r="BE1090" i="2"/>
  <c r="BE1092" i="2"/>
  <c r="BE1098" i="2"/>
  <c r="BE1100" i="2"/>
  <c r="BE1106" i="2"/>
  <c r="BE1115" i="2"/>
  <c r="BE1139" i="2"/>
  <c r="BE1143" i="2"/>
  <c r="BE1150" i="2"/>
  <c r="BE1153" i="2"/>
  <c r="BE1156" i="2"/>
  <c r="BE1164" i="2"/>
  <c r="BE1176" i="2"/>
  <c r="BE1186" i="2"/>
  <c r="BE1193" i="2"/>
  <c r="BE1202" i="2"/>
  <c r="BE1212" i="2"/>
  <c r="BE1236" i="2"/>
  <c r="BE1245" i="2"/>
  <c r="BE1247" i="2"/>
  <c r="BE1253" i="2"/>
  <c r="BE1259" i="2"/>
  <c r="BE1264" i="2"/>
  <c r="BE1270" i="2"/>
  <c r="BE1300" i="2"/>
  <c r="BE1308" i="2"/>
  <c r="BE1316" i="2"/>
  <c r="BE1321" i="2"/>
  <c r="BE1328" i="2"/>
  <c r="BE1340" i="2"/>
  <c r="BE1345" i="2"/>
  <c r="BE1356" i="2"/>
  <c r="BE1358" i="2"/>
  <c r="BE1375" i="2"/>
  <c r="BE1376" i="2"/>
  <c r="BE1385" i="2"/>
  <c r="BE1387" i="2"/>
  <c r="BE1411" i="2"/>
  <c r="BE1425" i="2"/>
  <c r="BE1446" i="2"/>
  <c r="BE1474" i="2"/>
  <c r="BE1491" i="2"/>
  <c r="BE1497" i="2"/>
  <c r="BE1507" i="2"/>
  <c r="BE1512" i="2"/>
  <c r="BE1514" i="2"/>
  <c r="BE1515" i="2"/>
  <c r="BE1519" i="2"/>
  <c r="BE1522" i="2"/>
  <c r="BE1523" i="2"/>
  <c r="BE1524" i="2"/>
  <c r="BE1535" i="2"/>
  <c r="BE1540" i="2"/>
  <c r="J89" i="2"/>
  <c r="BE264" i="2"/>
  <c r="BE289" i="2"/>
  <c r="BE294" i="2"/>
  <c r="BE327" i="2"/>
  <c r="BE353" i="2"/>
  <c r="BE433" i="2"/>
  <c r="BE449" i="2"/>
  <c r="BE453" i="2"/>
  <c r="BE464" i="2"/>
  <c r="BE484" i="2"/>
  <c r="BE520" i="2"/>
  <c r="BE521" i="2"/>
  <c r="BE528" i="2"/>
  <c r="BE531" i="2"/>
  <c r="BE583" i="2"/>
  <c r="BE604" i="2"/>
  <c r="BE617" i="2"/>
  <c r="BE667" i="2"/>
  <c r="BE748" i="2"/>
  <c r="BE751" i="2"/>
  <c r="BE760" i="2"/>
  <c r="BE771" i="2"/>
  <c r="BE782" i="2"/>
  <c r="BE790" i="2"/>
  <c r="BE803" i="2"/>
  <c r="BE812" i="2"/>
  <c r="BE813" i="2"/>
  <c r="BE831" i="2"/>
  <c r="BE835" i="2"/>
  <c r="BE845" i="2"/>
  <c r="BE910" i="2"/>
  <c r="BE928" i="2"/>
  <c r="BE946" i="2"/>
  <c r="BE947" i="2"/>
  <c r="BE1001" i="2"/>
  <c r="BE1004" i="2"/>
  <c r="BE1033" i="2"/>
  <c r="BE1038" i="2"/>
  <c r="BE1045" i="2"/>
  <c r="BE1051" i="2"/>
  <c r="BE1055" i="2"/>
  <c r="BE1056" i="2"/>
  <c r="BE1057" i="2"/>
  <c r="BE1065" i="2"/>
  <c r="BE1071" i="2"/>
  <c r="BE1076" i="2"/>
  <c r="BE1077" i="2"/>
  <c r="BE1097" i="2"/>
  <c r="BE1110" i="2"/>
  <c r="BE1111" i="2"/>
  <c r="BE1113" i="2"/>
  <c r="BE1117" i="2"/>
  <c r="BE1120" i="2"/>
  <c r="BE1145" i="2"/>
  <c r="BE1148" i="2"/>
  <c r="BE1172" i="2"/>
  <c r="BE1175" i="2"/>
  <c r="BE1180" i="2"/>
  <c r="BE1181" i="2"/>
  <c r="BE1184" i="2"/>
  <c r="BE1190" i="2"/>
  <c r="BE1196" i="2"/>
  <c r="BE1203" i="2"/>
  <c r="BE1216" i="2"/>
  <c r="BE1219" i="2"/>
  <c r="BE1221" i="2"/>
  <c r="BE1223" i="2"/>
  <c r="BE1225" i="2"/>
  <c r="BE1243" i="2"/>
  <c r="BE1251" i="2"/>
  <c r="BE1267" i="2"/>
  <c r="BE1280" i="2"/>
  <c r="BE1282" i="2"/>
  <c r="BE1294" i="2"/>
  <c r="BE1295" i="2"/>
  <c r="BE1303" i="2"/>
  <c r="BE1304" i="2"/>
  <c r="BE1312" i="2"/>
  <c r="BE1319" i="2"/>
  <c r="BE1327" i="2"/>
  <c r="BE1335" i="2"/>
  <c r="BE1336" i="2"/>
  <c r="BE1337" i="2"/>
  <c r="BE1338" i="2"/>
  <c r="BE1341" i="2"/>
  <c r="BE1348" i="2"/>
  <c r="BE1365" i="2"/>
  <c r="BE1372" i="2"/>
  <c r="BE1373" i="2"/>
  <c r="BE1377" i="2"/>
  <c r="BE1378" i="2"/>
  <c r="BE1380" i="2"/>
  <c r="BE1384" i="2"/>
  <c r="BE1400" i="2"/>
  <c r="BE1409" i="2"/>
  <c r="BE1420" i="2"/>
  <c r="BE1429" i="2"/>
  <c r="BE1439" i="2"/>
  <c r="BE1441" i="2"/>
  <c r="BE1455" i="2"/>
  <c r="BE1476" i="2"/>
  <c r="BE1492" i="2"/>
  <c r="BE1493" i="2"/>
  <c r="BE1499" i="2"/>
  <c r="BE1500" i="2"/>
  <c r="BE1505" i="2"/>
  <c r="BE1516" i="2"/>
  <c r="BE1517" i="2"/>
  <c r="BE1520" i="2"/>
  <c r="BE1525" i="2"/>
  <c r="BE1526" i="2"/>
  <c r="BE1527" i="2"/>
  <c r="BE1557" i="2"/>
  <c r="BE1558" i="2"/>
  <c r="BE1561" i="2"/>
  <c r="BE1562" i="2"/>
  <c r="BE1566" i="2"/>
  <c r="BE1567" i="2"/>
  <c r="BE1568" i="2"/>
  <c r="BE1570" i="2"/>
  <c r="BE1571" i="2"/>
  <c r="BE1572" i="2"/>
  <c r="BE1573" i="2"/>
  <c r="BE1574" i="2"/>
  <c r="BE1576" i="2"/>
  <c r="BE1577" i="2"/>
  <c r="BE1578" i="2"/>
  <c r="BE1579" i="2"/>
  <c r="BE1580" i="2"/>
  <c r="BE1581" i="2"/>
  <c r="BE1582" i="2"/>
  <c r="BE1583" i="2"/>
  <c r="BE1584" i="2"/>
  <c r="BE1585" i="2"/>
  <c r="BE1586" i="2"/>
  <c r="BE1587" i="2"/>
  <c r="BE1588" i="2"/>
  <c r="BE1589" i="2"/>
  <c r="BE1590" i="2"/>
  <c r="BE1591" i="2"/>
  <c r="BE1592" i="2"/>
  <c r="BE1593" i="2"/>
  <c r="BE1594" i="2"/>
  <c r="BE1595" i="2"/>
  <c r="BE1596" i="2"/>
  <c r="BE1597" i="2"/>
  <c r="BE1598" i="2"/>
  <c r="BE1599" i="2"/>
  <c r="BE1600" i="2"/>
  <c r="BE1601" i="2"/>
  <c r="BE1602" i="2"/>
  <c r="BE1603" i="2"/>
  <c r="BE1604" i="2"/>
  <c r="BE1605" i="2"/>
  <c r="BE1606" i="2"/>
  <c r="BE1607" i="2"/>
  <c r="BE1608" i="2"/>
  <c r="BE1609" i="2"/>
  <c r="BE1610" i="2"/>
  <c r="BE1611" i="2"/>
  <c r="BE1612" i="2"/>
  <c r="BE1613" i="2"/>
  <c r="BE1614" i="2"/>
  <c r="BE1615" i="2"/>
  <c r="BE1616" i="2"/>
  <c r="BE1617" i="2"/>
  <c r="BE1618" i="2"/>
  <c r="BE1619" i="2"/>
  <c r="BE1620" i="2"/>
  <c r="BE1621" i="2"/>
  <c r="BE1622" i="2"/>
  <c r="BE1623" i="2"/>
  <c r="BE1624" i="2"/>
  <c r="BE1625" i="2"/>
  <c r="BE1626" i="2"/>
  <c r="BE1627" i="2"/>
  <c r="BE1628" i="2"/>
  <c r="BE1629" i="2"/>
  <c r="BE1630" i="2"/>
  <c r="BE1631" i="2"/>
  <c r="BE1633" i="2"/>
  <c r="BE1634" i="2"/>
  <c r="BE1635" i="2"/>
  <c r="BE1636" i="2"/>
  <c r="BE1637" i="2"/>
  <c r="BE1638" i="2"/>
  <c r="BE1639" i="2"/>
  <c r="BE1640" i="2"/>
  <c r="BE1641" i="2"/>
  <c r="BE1642" i="2"/>
  <c r="BE1643" i="2"/>
  <c r="BE1644" i="2"/>
  <c r="BE1645" i="2"/>
  <c r="BE1646" i="2"/>
  <c r="BE1648" i="2"/>
  <c r="BE1649" i="2"/>
  <c r="BE1650" i="2"/>
  <c r="BE1651" i="2"/>
  <c r="BE1652" i="2"/>
  <c r="BE1653" i="2"/>
  <c r="BE1654" i="2"/>
  <c r="BE1655" i="2"/>
  <c r="BE1656" i="2"/>
  <c r="BE1657" i="2"/>
  <c r="BE1658" i="2"/>
  <c r="BE1660" i="2"/>
  <c r="BE1661" i="2"/>
  <c r="BE1663" i="2"/>
  <c r="BE1664" i="2"/>
  <c r="BE1665" i="2"/>
  <c r="BE1666" i="2"/>
  <c r="BE1667" i="2"/>
  <c r="BE1669" i="2"/>
  <c r="BE1672" i="2"/>
  <c r="BE1675" i="2"/>
  <c r="BE1679" i="2"/>
  <c r="BE1682" i="2"/>
  <c r="BE1685" i="2"/>
  <c r="BE1686" i="2"/>
  <c r="BE1691" i="2"/>
  <c r="BE1692" i="2"/>
  <c r="BE1693" i="2"/>
  <c r="BE1696" i="2"/>
  <c r="BE1697" i="2"/>
  <c r="BE1698" i="2"/>
  <c r="BE1699" i="2"/>
  <c r="BE1700" i="2"/>
  <c r="BE1703" i="2"/>
  <c r="BE1706" i="2"/>
  <c r="BE1710" i="2"/>
  <c r="BE1715" i="2"/>
  <c r="BE1718" i="2"/>
  <c r="BE1722" i="2"/>
  <c r="BE1726" i="2"/>
  <c r="BE1729" i="2"/>
  <c r="BE1731" i="2"/>
  <c r="BE1735" i="2"/>
  <c r="BE1738" i="2"/>
  <c r="BE1741" i="2"/>
  <c r="BE1742" i="2"/>
  <c r="BE1745" i="2"/>
  <c r="BE1748" i="2"/>
  <c r="BE1751" i="2"/>
  <c r="BE1754" i="2"/>
  <c r="BE1757" i="2"/>
  <c r="BE1761" i="2"/>
  <c r="BE1762" i="2"/>
  <c r="BE1765" i="2"/>
  <c r="BE1768" i="2"/>
  <c r="BE1769" i="2"/>
  <c r="BE1774" i="2"/>
  <c r="BE1778" i="2"/>
  <c r="BE1783" i="2"/>
  <c r="BE1787" i="2"/>
  <c r="BE1790" i="2"/>
  <c r="BE1793" i="2"/>
  <c r="BE1796" i="2"/>
  <c r="BE1799" i="2"/>
  <c r="BE1802" i="2"/>
  <c r="BE1805" i="2"/>
  <c r="BE1808" i="2"/>
  <c r="BE1811" i="2"/>
  <c r="BE1813" i="2"/>
  <c r="BE1816" i="2"/>
  <c r="BE1817" i="2"/>
  <c r="BE1818" i="2"/>
  <c r="BE1821" i="2"/>
  <c r="BE1825" i="2"/>
  <c r="BE1826" i="2"/>
  <c r="BE1827" i="2"/>
  <c r="BE1830" i="2"/>
  <c r="BE1831" i="2"/>
  <c r="BE1832" i="2"/>
  <c r="BE1833" i="2"/>
  <c r="BE1834" i="2"/>
  <c r="BE1836" i="2"/>
  <c r="BE1839" i="2"/>
  <c r="BE1842" i="2"/>
  <c r="BE1845" i="2"/>
  <c r="BE1847" i="2"/>
  <c r="BE1848" i="2"/>
  <c r="BE1849" i="2"/>
  <c r="BE1850" i="2"/>
  <c r="BE1851" i="2"/>
  <c r="BE1852" i="2"/>
  <c r="BE1853" i="2"/>
  <c r="BE1854" i="2"/>
  <c r="BE1855" i="2"/>
  <c r="BE1856" i="2"/>
  <c r="BE1857" i="2"/>
  <c r="BE1858" i="2"/>
  <c r="BE1859" i="2"/>
  <c r="BE1860" i="2"/>
  <c r="BE1861" i="2"/>
  <c r="BE1862" i="2"/>
  <c r="BE1863" i="2"/>
  <c r="BE1864" i="2"/>
  <c r="BE1865" i="2"/>
  <c r="BE1866" i="2"/>
  <c r="BE1867" i="2"/>
  <c r="BE1868" i="2"/>
  <c r="BE1869" i="2"/>
  <c r="BE1870" i="2"/>
  <c r="BE1871" i="2"/>
  <c r="BE1872" i="2"/>
  <c r="BE1873" i="2"/>
  <c r="BE1874" i="2"/>
  <c r="BE1875" i="2"/>
  <c r="BE1876" i="2"/>
  <c r="BE1877" i="2"/>
  <c r="BE1878" i="2"/>
  <c r="BE1879" i="2"/>
  <c r="BE1880" i="2"/>
  <c r="BE1881" i="2"/>
  <c r="BE1882" i="2"/>
  <c r="BE1883" i="2"/>
  <c r="BE1884" i="2"/>
  <c r="BE1885" i="2"/>
  <c r="BE1886" i="2"/>
  <c r="BE1887" i="2"/>
  <c r="BE1888" i="2"/>
  <c r="BE1889" i="2"/>
  <c r="BE1890" i="2"/>
  <c r="BE1892" i="2"/>
  <c r="BE1893" i="2"/>
  <c r="BE1896" i="2"/>
  <c r="BE1900" i="2"/>
  <c r="BE1901" i="2"/>
  <c r="BE1902" i="2"/>
  <c r="BE1905" i="2"/>
  <c r="BE1908" i="2"/>
  <c r="BE1909" i="2"/>
  <c r="BE1913" i="2"/>
  <c r="BE1916" i="2"/>
  <c r="BE1919" i="2"/>
  <c r="BE1922" i="2"/>
  <c r="BE1923" i="2"/>
  <c r="BE1926" i="2"/>
  <c r="BE1927" i="2"/>
  <c r="BE1931" i="2"/>
  <c r="BE1935" i="2"/>
  <c r="BE1938" i="2"/>
  <c r="BE1941" i="2"/>
  <c r="BE1944" i="2"/>
  <c r="BE1947" i="2"/>
  <c r="BE1950" i="2"/>
  <c r="BE1951" i="2"/>
  <c r="BE1954" i="2"/>
  <c r="BE1956" i="2"/>
  <c r="BE1963" i="2"/>
  <c r="BE1966" i="2"/>
  <c r="BE1969" i="2"/>
  <c r="BE1972" i="2"/>
  <c r="BE1975" i="2"/>
  <c r="BE1978" i="2"/>
  <c r="BE1981" i="2"/>
  <c r="BE1984" i="2"/>
  <c r="BE1991" i="2"/>
  <c r="BE1994" i="2"/>
  <c r="BE1997" i="2"/>
  <c r="BE1999" i="2"/>
  <c r="BE2003" i="2"/>
  <c r="BE2004" i="2"/>
  <c r="BE2005" i="2"/>
  <c r="BE2010" i="2"/>
  <c r="BE2013" i="2"/>
  <c r="BE2016" i="2"/>
  <c r="BE2017" i="2"/>
  <c r="BE2019" i="2"/>
  <c r="BE2022" i="2"/>
  <c r="BE2023" i="2"/>
  <c r="BE2024" i="2"/>
  <c r="BE2029" i="2"/>
  <c r="BE2033" i="2"/>
  <c r="BE2036" i="2"/>
  <c r="BE2042" i="2"/>
  <c r="BE2045" i="2"/>
  <c r="BE2050" i="2"/>
  <c r="BE2058" i="2"/>
  <c r="BE2059" i="2"/>
  <c r="BE2060" i="2"/>
  <c r="BE2064" i="2"/>
  <c r="BE2067" i="2"/>
  <c r="BE2068" i="2"/>
  <c r="BE2070" i="2"/>
  <c r="BE2073" i="2"/>
  <c r="BE2074" i="2"/>
  <c r="BE2076" i="2"/>
  <c r="BE2081" i="2"/>
  <c r="BE2084" i="2"/>
  <c r="BE2092" i="2"/>
  <c r="BE2095" i="2"/>
  <c r="BE2100" i="2"/>
  <c r="BE2103" i="2"/>
  <c r="BE2104" i="2"/>
  <c r="BE2106" i="2"/>
  <c r="BE2110" i="2"/>
  <c r="BE2113" i="2"/>
  <c r="BE2119" i="2"/>
  <c r="BE2122" i="2"/>
  <c r="BE2131" i="2"/>
  <c r="BE2135" i="2"/>
  <c r="BE2138" i="2"/>
  <c r="BE2139" i="2"/>
  <c r="BE2141" i="2"/>
  <c r="BE2142" i="2"/>
  <c r="BE2143" i="2"/>
  <c r="BE2144" i="2"/>
  <c r="BE297" i="2"/>
  <c r="BE315" i="2"/>
  <c r="BE342" i="2"/>
  <c r="BE380" i="2"/>
  <c r="BE409" i="2"/>
  <c r="BE417" i="2"/>
  <c r="BE471" i="2"/>
  <c r="BE481" i="2"/>
  <c r="BE498" i="2"/>
  <c r="BE503" i="2"/>
  <c r="BE539" i="2"/>
  <c r="BE558" i="2"/>
  <c r="BE567" i="2"/>
  <c r="BE581" i="2"/>
  <c r="BE620" i="2"/>
  <c r="BE628" i="2"/>
  <c r="BE641" i="2"/>
  <c r="BE646" i="2"/>
  <c r="BE651" i="2"/>
  <c r="BE687" i="2"/>
  <c r="BE696" i="2"/>
  <c r="BE704" i="2"/>
  <c r="BE742" i="2"/>
  <c r="BE826" i="2"/>
  <c r="BE854" i="2"/>
  <c r="BE866" i="2"/>
  <c r="BE885" i="2"/>
  <c r="BE963" i="2"/>
  <c r="BE973" i="2"/>
  <c r="BE1027" i="2"/>
  <c r="BE1039" i="2"/>
  <c r="BE1048" i="2"/>
  <c r="BE1067" i="2"/>
  <c r="BE1072" i="2"/>
  <c r="BE1079" i="2"/>
  <c r="BE1131" i="2"/>
  <c r="BE1133" i="2"/>
  <c r="BE1135" i="2"/>
  <c r="BE1142" i="2"/>
  <c r="BE1151" i="2"/>
  <c r="BE1171" i="2"/>
  <c r="BE1188" i="2"/>
  <c r="BE1217" i="2"/>
  <c r="BE1220" i="2"/>
  <c r="BE1229" i="2"/>
  <c r="BE1233" i="2"/>
  <c r="BE1249" i="2"/>
  <c r="BE1269" i="2"/>
  <c r="BE1274" i="2"/>
  <c r="BE1277" i="2"/>
  <c r="BE1287" i="2"/>
  <c r="BE1293" i="2"/>
  <c r="BE1306" i="2"/>
  <c r="BE1324" i="2"/>
  <c r="BE1326" i="2"/>
  <c r="BE1339" i="2"/>
  <c r="BE1342" i="2"/>
  <c r="BE1344" i="2"/>
  <c r="BE1346" i="2"/>
  <c r="BE1359" i="2"/>
  <c r="BE1367" i="2"/>
  <c r="BE1370" i="2"/>
  <c r="BE1395" i="2"/>
  <c r="BE1396" i="2"/>
  <c r="BE1407" i="2"/>
  <c r="BE1412" i="2"/>
  <c r="BE1419" i="2"/>
  <c r="BE1421" i="2"/>
  <c r="BE1423" i="2"/>
  <c r="BE1428" i="2"/>
  <c r="BE1443" i="2"/>
  <c r="BE1447" i="2"/>
  <c r="BE1448" i="2"/>
  <c r="BE1450" i="2"/>
  <c r="BE1456" i="2"/>
  <c r="BE1459" i="2"/>
  <c r="BE1463" i="2"/>
  <c r="BE1477" i="2"/>
  <c r="BE1482" i="2"/>
  <c r="BE1484" i="2"/>
  <c r="BE1487" i="2"/>
  <c r="BE1502" i="2"/>
  <c r="BE1511" i="2"/>
  <c r="BE1513" i="2"/>
  <c r="BE1531" i="2"/>
  <c r="BE1536" i="2"/>
  <c r="BE1541" i="2"/>
  <c r="BE1542" i="2"/>
  <c r="BE1544" i="2"/>
  <c r="BE1563" i="2"/>
  <c r="BE1564" i="2"/>
  <c r="BE1565" i="2"/>
  <c r="BE281" i="2"/>
  <c r="BE330" i="2"/>
  <c r="BE337" i="2"/>
  <c r="BE345" i="2"/>
  <c r="BE441" i="2"/>
  <c r="BE479" i="2"/>
  <c r="BE542" i="2"/>
  <c r="BE548" i="2"/>
  <c r="BE557" i="2"/>
  <c r="BE575" i="2"/>
  <c r="BE642" i="2"/>
  <c r="BE647" i="2"/>
  <c r="BE660" i="2"/>
  <c r="BE662" i="2"/>
  <c r="BE693" i="2"/>
  <c r="BE728" i="2"/>
  <c r="BE736" i="2"/>
  <c r="BE753" i="2"/>
  <c r="BE767" i="2"/>
  <c r="BE808" i="2"/>
  <c r="BE823" i="2"/>
  <c r="BE851" i="2"/>
  <c r="BE882" i="2"/>
  <c r="BE890" i="2"/>
  <c r="BE907" i="2"/>
  <c r="BE956" i="2"/>
  <c r="BE966" i="2"/>
  <c r="BE1012" i="2"/>
  <c r="BE1030" i="2"/>
  <c r="BE1040" i="2"/>
  <c r="BE1088" i="2"/>
  <c r="BE1094" i="2"/>
  <c r="BE1102" i="2"/>
  <c r="BE1105" i="2"/>
  <c r="BE1114" i="2"/>
  <c r="BE1163" i="2"/>
  <c r="BE1177" i="2"/>
  <c r="BE1199" i="2"/>
  <c r="BE1201" i="2"/>
  <c r="BE1204" i="2"/>
  <c r="BE1214" i="2"/>
  <c r="BE1227" i="2"/>
  <c r="BE1240" i="2"/>
  <c r="BE1263" i="2"/>
  <c r="BE1273" i="2"/>
  <c r="BE1275" i="2"/>
  <c r="BE1281" i="2"/>
  <c r="BE1288" i="2"/>
  <c r="BE1290" i="2"/>
  <c r="BE1292" i="2"/>
  <c r="BE1298" i="2"/>
  <c r="BE1301" i="2"/>
  <c r="BE1323" i="2"/>
  <c r="BE1354" i="2"/>
  <c r="BE1355" i="2"/>
  <c r="BE1360" i="2"/>
  <c r="BE1363" i="2"/>
  <c r="BE1371" i="2"/>
  <c r="BE1379" i="2"/>
  <c r="BE1390" i="2"/>
  <c r="BE1410" i="2"/>
  <c r="BE1417" i="2"/>
  <c r="BE1426" i="2"/>
  <c r="BE1435" i="2"/>
  <c r="BE1465" i="2"/>
  <c r="BE1471" i="2"/>
  <c r="BE1473" i="2"/>
  <c r="BE1481" i="2"/>
  <c r="BE1490" i="2"/>
  <c r="BE1498" i="2"/>
  <c r="BE1501" i="2"/>
  <c r="BE1518" i="2"/>
  <c r="BE1534" i="2"/>
  <c r="BE1537" i="2"/>
  <c r="BE1543" i="2"/>
  <c r="BE1559" i="2"/>
  <c r="BE1560" i="2"/>
  <c r="BE209" i="2"/>
  <c r="BE265" i="2"/>
  <c r="BE367" i="2"/>
  <c r="BE428" i="2"/>
  <c r="BE438" i="2"/>
  <c r="BE487" i="2"/>
  <c r="BE535" i="2"/>
  <c r="BE589" i="2"/>
  <c r="BE632" i="2"/>
  <c r="BE637" i="2"/>
  <c r="BE657" i="2"/>
  <c r="BE661" i="2"/>
  <c r="BE721" i="2"/>
  <c r="BE732" i="2"/>
  <c r="BE763" i="2"/>
  <c r="BE804" i="2"/>
  <c r="BE865" i="2"/>
  <c r="BE933" i="2"/>
  <c r="BE950" i="2"/>
  <c r="BE980" i="2"/>
  <c r="BE996" i="2"/>
  <c r="BE1005" i="2"/>
  <c r="BE1032" i="2"/>
  <c r="BE1037" i="2"/>
  <c r="BE1041" i="2"/>
  <c r="BE1047" i="2"/>
  <c r="BE1058" i="2"/>
  <c r="BE1060" i="2"/>
  <c r="BE1063" i="2"/>
  <c r="BE1074" i="2"/>
  <c r="BE1083" i="2"/>
  <c r="BE1093" i="2"/>
  <c r="BE1104" i="2"/>
  <c r="BE1107" i="2"/>
  <c r="BE1109" i="2"/>
  <c r="BE1122" i="2"/>
  <c r="BE1125" i="2"/>
  <c r="BE1128" i="2"/>
  <c r="BE1140" i="2"/>
  <c r="BE1159" i="2"/>
  <c r="BE1166" i="2"/>
  <c r="BE1189" i="2"/>
  <c r="BE1192" i="2"/>
  <c r="BE1206" i="2"/>
  <c r="BE1210" i="2"/>
  <c r="BE1230" i="2"/>
  <c r="BE1241" i="2"/>
  <c r="BE1255" i="2"/>
  <c r="BE1271" i="2"/>
  <c r="BE1276" i="2"/>
  <c r="BE1284" i="2"/>
  <c r="BE1296" i="2"/>
  <c r="BE1305" i="2"/>
  <c r="BE1311" i="2"/>
  <c r="BE1333" i="2"/>
  <c r="BE1347" i="2"/>
  <c r="BE1357" i="2"/>
  <c r="BE1362" i="2"/>
  <c r="BE1366" i="2"/>
  <c r="BE1382" i="2"/>
  <c r="BE1404" i="2"/>
  <c r="BE1408" i="2"/>
  <c r="BE1415" i="2"/>
  <c r="BE1422" i="2"/>
  <c r="BE1431" i="2"/>
  <c r="BE1433" i="2"/>
  <c r="BE1438" i="2"/>
  <c r="BE1442" i="2"/>
  <c r="BE1445" i="2"/>
  <c r="BE1452" i="2"/>
  <c r="BE1468" i="2"/>
  <c r="BE1472" i="2"/>
  <c r="BE1480" i="2"/>
  <c r="BE1488" i="2"/>
  <c r="BE1504" i="2"/>
  <c r="BE1508" i="2"/>
  <c r="BE1528" i="2"/>
  <c r="BE1555" i="2"/>
  <c r="E85" i="2"/>
  <c r="BE213" i="2"/>
  <c r="BE216" i="2"/>
  <c r="BE226" i="2"/>
  <c r="BE233" i="2"/>
  <c r="BE242" i="2"/>
  <c r="BE260" i="2"/>
  <c r="BE274" i="2"/>
  <c r="BE349" i="2"/>
  <c r="BE352" i="2"/>
  <c r="BE361" i="2"/>
  <c r="BE403" i="2"/>
  <c r="BE490" i="2"/>
  <c r="BE572" i="2"/>
  <c r="BE586" i="2"/>
  <c r="BE636" i="2"/>
  <c r="BE672" i="2"/>
  <c r="BE799" i="2"/>
  <c r="BE817" i="2"/>
  <c r="BE857" i="2"/>
  <c r="BE878" i="2"/>
  <c r="BE888" i="2"/>
  <c r="BE898" i="2"/>
  <c r="BE943" i="2"/>
  <c r="BE1035" i="2"/>
  <c r="BE1036" i="2"/>
  <c r="BE1046" i="2"/>
  <c r="BE1050" i="2"/>
  <c r="BE1078" i="2"/>
  <c r="BE1101" i="2"/>
  <c r="BE1129" i="2"/>
  <c r="BE1136" i="2"/>
  <c r="BE1162" i="2"/>
  <c r="BE1165" i="2"/>
  <c r="BE1191" i="2"/>
  <c r="BE1195" i="2"/>
  <c r="BE1198" i="2"/>
  <c r="BE1205" i="2"/>
  <c r="BE1209" i="2"/>
  <c r="BE1213" i="2"/>
  <c r="BE1228" i="2"/>
  <c r="BE1237" i="2"/>
  <c r="BE1239" i="2"/>
  <c r="BE1246" i="2"/>
  <c r="BE1250" i="2"/>
  <c r="BE1262" i="2"/>
  <c r="BE1265" i="2"/>
  <c r="BE1302" i="2"/>
  <c r="BE1313" i="2"/>
  <c r="BE1330" i="2"/>
  <c r="BE1332" i="2"/>
  <c r="BE1349" i="2"/>
  <c r="BE1350" i="2"/>
  <c r="BE1352" i="2"/>
  <c r="BE1353" i="2"/>
  <c r="BE1369" i="2"/>
  <c r="BE1389" i="2"/>
  <c r="BE1397" i="2"/>
  <c r="BE1406" i="2"/>
  <c r="BE1424" i="2"/>
  <c r="BE1434" i="2"/>
  <c r="BE1440" i="2"/>
  <c r="BE1444" i="2"/>
  <c r="BE1454" i="2"/>
  <c r="BE1457" i="2"/>
  <c r="BE1460" i="2"/>
  <c r="BE1462" i="2"/>
  <c r="BE1466" i="2"/>
  <c r="BE1475" i="2"/>
  <c r="BE1483" i="2"/>
  <c r="BE1489" i="2"/>
  <c r="BE203" i="2"/>
  <c r="BE219" i="2"/>
  <c r="BE225" i="2"/>
  <c r="BE230" i="2"/>
  <c r="BE251" i="2"/>
  <c r="BE278" i="2"/>
  <c r="BE286" i="2"/>
  <c r="BE302" i="2"/>
  <c r="BE333" i="2"/>
  <c r="BE388" i="2"/>
  <c r="BE454" i="2"/>
  <c r="BE467" i="2"/>
  <c r="BE475" i="2"/>
  <c r="BE517" i="2"/>
  <c r="BE522" i="2"/>
  <c r="BE545" i="2"/>
  <c r="BE564" i="2"/>
  <c r="BE578" i="2"/>
  <c r="BE582" i="2"/>
  <c r="BE625" i="2"/>
  <c r="BE635" i="2"/>
  <c r="BE645" i="2"/>
  <c r="BE707" i="2"/>
  <c r="BE737" i="2"/>
  <c r="BE757" i="2"/>
  <c r="BE802" i="2"/>
  <c r="BE814" i="2"/>
  <c r="BE830" i="2"/>
  <c r="BE838" i="2"/>
  <c r="BE848" i="2"/>
  <c r="BE875" i="2"/>
  <c r="BE892" i="2"/>
  <c r="BE942" i="2"/>
  <c r="BE979" i="2"/>
  <c r="BE983" i="2"/>
  <c r="BE998" i="2"/>
  <c r="BE1034" i="2"/>
  <c r="BE1043" i="2"/>
  <c r="BE1052" i="2"/>
  <c r="BE1061" i="2"/>
  <c r="BE1064" i="2"/>
  <c r="BE1069" i="2"/>
  <c r="BE1086" i="2"/>
  <c r="BE1095" i="2"/>
  <c r="BE1103" i="2"/>
  <c r="BE1108" i="2"/>
  <c r="BE1121" i="2"/>
  <c r="BE1124" i="2"/>
  <c r="BE1141" i="2"/>
  <c r="BE1158" i="2"/>
  <c r="BE1161" i="2"/>
  <c r="BE1167" i="2"/>
  <c r="BE1178" i="2"/>
  <c r="BE1208" i="2"/>
  <c r="BE1224" i="2"/>
  <c r="BE1232" i="2"/>
  <c r="BE1238" i="2"/>
  <c r="BE1242" i="2"/>
  <c r="BE1244" i="2"/>
  <c r="BE1254" i="2"/>
  <c r="BE1256" i="2"/>
  <c r="BE1258" i="2"/>
  <c r="BE1261" i="2"/>
  <c r="BE1266" i="2"/>
  <c r="BE1268" i="2"/>
  <c r="BE1272" i="2"/>
  <c r="BE1279" i="2"/>
  <c r="BE1283" i="2"/>
  <c r="BE1286" i="2"/>
  <c r="BE1299" i="2"/>
  <c r="BE1307" i="2"/>
  <c r="BE1310" i="2"/>
  <c r="BE1317" i="2"/>
  <c r="BE1351" i="2"/>
  <c r="BE1364" i="2"/>
  <c r="BE1381" i="2"/>
  <c r="BE1386" i="2"/>
  <c r="BE1394" i="2"/>
  <c r="BE1403" i="2"/>
  <c r="BE1405" i="2"/>
  <c r="BE1414" i="2"/>
  <c r="BE1432" i="2"/>
  <c r="BE1449" i="2"/>
  <c r="BE1451" i="2"/>
  <c r="BE1464" i="2"/>
  <c r="BE1469" i="2"/>
  <c r="BE1478" i="2"/>
  <c r="BE1486" i="2"/>
  <c r="BE1495" i="2"/>
  <c r="BE1503" i="2"/>
  <c r="BE1506" i="2"/>
  <c r="BE1509" i="2"/>
  <c r="BE1533" i="2"/>
  <c r="BE1538" i="2"/>
  <c r="BE1539" i="2"/>
  <c r="BE1545" i="2"/>
  <c r="BE1546" i="2"/>
  <c r="BE1547" i="2"/>
  <c r="BE1548" i="2"/>
  <c r="BE1549" i="2"/>
  <c r="BE1550" i="2"/>
  <c r="BE1552" i="2"/>
  <c r="BE1553" i="2"/>
  <c r="BE1554" i="2"/>
  <c r="BE222" i="2"/>
  <c r="BE229" i="2"/>
  <c r="BE245" i="2"/>
  <c r="BE255" i="2"/>
  <c r="BE277" i="2"/>
  <c r="BE312" i="2"/>
  <c r="BE323" i="2"/>
  <c r="BE358" i="2"/>
  <c r="BE373" i="2"/>
  <c r="BE384" i="2"/>
  <c r="BE396" i="2"/>
  <c r="BE474" i="2"/>
  <c r="BE551" i="2"/>
  <c r="BE561" i="2"/>
  <c r="BE650" i="2"/>
  <c r="BE676" i="2"/>
  <c r="BE718" i="2"/>
  <c r="BE724" i="2"/>
  <c r="BE745" i="2"/>
  <c r="BE793" i="2"/>
  <c r="BE901" i="2"/>
  <c r="BE978" i="2"/>
  <c r="BE1019" i="2"/>
  <c r="BE1042" i="2"/>
  <c r="BE1044" i="2"/>
  <c r="BE1049" i="2"/>
  <c r="BE1062" i="2"/>
  <c r="BE1068" i="2"/>
  <c r="BE1070" i="2"/>
  <c r="BE1075" i="2"/>
  <c r="BE1081" i="2"/>
  <c r="BE1085" i="2"/>
  <c r="BE1087" i="2"/>
  <c r="BE1089" i="2"/>
  <c r="BE1091" i="2"/>
  <c r="BE1096" i="2"/>
  <c r="BE1099" i="2"/>
  <c r="BE1123" i="2"/>
  <c r="BE1126" i="2"/>
  <c r="BE1132" i="2"/>
  <c r="BE1134" i="2"/>
  <c r="BE1144" i="2"/>
  <c r="BE1147" i="2"/>
  <c r="BE1152" i="2"/>
  <c r="BE1169" i="2"/>
  <c r="BE1200" i="2"/>
  <c r="BE1211" i="2"/>
  <c r="BE1215" i="2"/>
  <c r="BE1218" i="2"/>
  <c r="BE1248" i="2"/>
  <c r="BE1252" i="2"/>
  <c r="BE1257" i="2"/>
  <c r="BE1260" i="2"/>
  <c r="BE1278" i="2"/>
  <c r="BE1285" i="2"/>
  <c r="BE1289" i="2"/>
  <c r="BE1291" i="2"/>
  <c r="BE1309" i="2"/>
  <c r="BE1314" i="2"/>
  <c r="BE1315" i="2"/>
  <c r="BE1318" i="2"/>
  <c r="BE1320" i="2"/>
  <c r="BE1322" i="2"/>
  <c r="BE1325" i="2"/>
  <c r="BE1329" i="2"/>
  <c r="BE1331" i="2"/>
  <c r="BE1334" i="2"/>
  <c r="BE1343" i="2"/>
  <c r="BE1361" i="2"/>
  <c r="BE1368" i="2"/>
  <c r="BE1388" i="2"/>
  <c r="BE1392" i="2"/>
  <c r="BE1399" i="2"/>
  <c r="BE1413" i="2"/>
  <c r="BE1416" i="2"/>
  <c r="BE1418" i="2"/>
  <c r="BE1436" i="2"/>
  <c r="BE1437" i="2"/>
  <c r="BE1458" i="2"/>
  <c r="BE1461" i="2"/>
  <c r="BE1467" i="2"/>
  <c r="BE1470" i="2"/>
  <c r="BE1479" i="2"/>
  <c r="BE1485" i="2"/>
  <c r="BE1496" i="2"/>
  <c r="BE1510" i="2"/>
  <c r="BE1521" i="2"/>
  <c r="BE1529" i="2"/>
  <c r="BE1532" i="2"/>
  <c r="BE1551" i="2"/>
  <c r="BE1556" i="2"/>
  <c r="F36" i="3"/>
  <c r="BC96" i="1"/>
  <c r="J34" i="4"/>
  <c r="AW97" i="1" s="1"/>
  <c r="F35" i="4"/>
  <c r="BB97" i="1" s="1"/>
  <c r="F35" i="5"/>
  <c r="BB98" i="1" s="1"/>
  <c r="F36" i="5"/>
  <c r="BC98" i="1"/>
  <c r="J34" i="6"/>
  <c r="AW99" i="1" s="1"/>
  <c r="F37" i="6"/>
  <c r="BD99" i="1" s="1"/>
  <c r="F37" i="7"/>
  <c r="BD100" i="1" s="1"/>
  <c r="F35" i="8"/>
  <c r="BB101" i="1"/>
  <c r="F37" i="8"/>
  <c r="BD101" i="1" s="1"/>
  <c r="F35" i="10"/>
  <c r="BB103" i="1" s="1"/>
  <c r="F37" i="10"/>
  <c r="BD103" i="1" s="1"/>
  <c r="F35" i="11"/>
  <c r="BB104" i="1"/>
  <c r="F35" i="2"/>
  <c r="BB95" i="1" s="1"/>
  <c r="F34" i="3"/>
  <c r="BA96" i="1" s="1"/>
  <c r="J34" i="3"/>
  <c r="AW96" i="1" s="1"/>
  <c r="F36" i="4"/>
  <c r="BC97" i="1"/>
  <c r="F37" i="4"/>
  <c r="BD97" i="1" s="1"/>
  <c r="J34" i="5"/>
  <c r="AW98" i="1" s="1"/>
  <c r="F34" i="6"/>
  <c r="BA99" i="1" s="1"/>
  <c r="F35" i="6"/>
  <c r="BB99" i="1"/>
  <c r="F34" i="7"/>
  <c r="BA100" i="1" s="1"/>
  <c r="J34" i="8"/>
  <c r="AW101" i="1" s="1"/>
  <c r="F34" i="9"/>
  <c r="BA102" i="1" s="1"/>
  <c r="J34" i="9"/>
  <c r="AW102" i="1"/>
  <c r="F37" i="9"/>
  <c r="BD102" i="1" s="1"/>
  <c r="F35" i="9"/>
  <c r="BB102" i="1" s="1"/>
  <c r="F34" i="10"/>
  <c r="BA103" i="1" s="1"/>
  <c r="F36" i="10"/>
  <c r="BC103" i="1"/>
  <c r="F34" i="11"/>
  <c r="BA104" i="1" s="1"/>
  <c r="F36" i="11"/>
  <c r="BC104" i="1" s="1"/>
  <c r="F37" i="2"/>
  <c r="BD95" i="1" s="1"/>
  <c r="J34" i="2"/>
  <c r="AW95" i="1" s="1"/>
  <c r="F36" i="2"/>
  <c r="BC95" i="1" s="1"/>
  <c r="F34" i="2"/>
  <c r="BA95" i="1" s="1"/>
  <c r="F37" i="3"/>
  <c r="BD96" i="1" s="1"/>
  <c r="F35" i="3"/>
  <c r="BB96" i="1"/>
  <c r="F34" i="4"/>
  <c r="BA97" i="1" s="1"/>
  <c r="F34" i="5"/>
  <c r="BA98" i="1" s="1"/>
  <c r="F37" i="5"/>
  <c r="BD98" i="1" s="1"/>
  <c r="F36" i="6"/>
  <c r="BC99" i="1"/>
  <c r="F36" i="7"/>
  <c r="BC100" i="1" s="1"/>
  <c r="J34" i="7"/>
  <c r="AW100" i="1" s="1"/>
  <c r="F35" i="7"/>
  <c r="BB100" i="1" s="1"/>
  <c r="F34" i="8"/>
  <c r="BA101" i="1"/>
  <c r="F36" i="8"/>
  <c r="BC101" i="1" s="1"/>
  <c r="F36" i="9"/>
  <c r="BC102" i="1" s="1"/>
  <c r="J34" i="10"/>
  <c r="AW103" i="1" s="1"/>
  <c r="J34" i="11"/>
  <c r="AW104" i="1"/>
  <c r="F37" i="11"/>
  <c r="BD104" i="1" s="1"/>
  <c r="J145" i="7" l="1"/>
  <c r="J99" i="7" s="1"/>
  <c r="J159" i="10"/>
  <c r="J102" i="10" s="1"/>
  <c r="J159" i="9"/>
  <c r="J101" i="9" s="1"/>
  <c r="BK1569" i="2"/>
  <c r="J1569" i="2" s="1"/>
  <c r="J159" i="2" s="1"/>
  <c r="BK133" i="8"/>
  <c r="J133" i="8" s="1"/>
  <c r="J97" i="8" s="1"/>
  <c r="BK1154" i="2"/>
  <c r="J1154" i="2" s="1"/>
  <c r="J127" i="2" s="1"/>
  <c r="R146" i="11"/>
  <c r="P1028" i="2"/>
  <c r="R155" i="10"/>
  <c r="R201" i="2"/>
  <c r="P127" i="5"/>
  <c r="P126" i="5" s="1"/>
  <c r="AU98" i="1" s="1"/>
  <c r="R130" i="3"/>
  <c r="R123" i="11"/>
  <c r="T1118" i="2"/>
  <c r="T1116" i="2" s="1"/>
  <c r="T836" i="2" s="1"/>
  <c r="T201" i="2"/>
  <c r="P1137" i="2"/>
  <c r="P123" i="10"/>
  <c r="R201" i="5"/>
  <c r="BK1028" i="2"/>
  <c r="J1028" i="2" s="1"/>
  <c r="J112" i="2" s="1"/>
  <c r="BK132" i="6"/>
  <c r="J132" i="6"/>
  <c r="J97" i="6"/>
  <c r="P1234" i="2"/>
  <c r="BK123" i="9"/>
  <c r="J123" i="9"/>
  <c r="J97" i="9" s="1"/>
  <c r="BK271" i="6"/>
  <c r="J271" i="6" s="1"/>
  <c r="J106" i="6" s="1"/>
  <c r="BK146" i="11"/>
  <c r="J146" i="11" s="1"/>
  <c r="J101" i="11" s="1"/>
  <c r="R127" i="5"/>
  <c r="R126" i="5" s="1"/>
  <c r="BK286" i="6"/>
  <c r="J286" i="6" s="1"/>
  <c r="J109" i="6" s="1"/>
  <c r="R1028" i="2"/>
  <c r="R1398" i="2"/>
  <c r="BK123" i="10"/>
  <c r="J123" i="10"/>
  <c r="J97" i="10" s="1"/>
  <c r="T127" i="5"/>
  <c r="T126" i="5" s="1"/>
  <c r="T127" i="4"/>
  <c r="T132" i="6"/>
  <c r="T131" i="6" s="1"/>
  <c r="T166" i="4"/>
  <c r="P127" i="4"/>
  <c r="P126" i="4" s="1"/>
  <c r="AU97" i="1" s="1"/>
  <c r="BK1401" i="2"/>
  <c r="J1401" i="2"/>
  <c r="J152" i="2"/>
  <c r="R283" i="8"/>
  <c r="R132" i="8"/>
  <c r="T223" i="3"/>
  <c r="T164" i="7"/>
  <c r="P206" i="3"/>
  <c r="R1569" i="2"/>
  <c r="P1118" i="2"/>
  <c r="P1116" i="2"/>
  <c r="P146" i="11"/>
  <c r="P123" i="11"/>
  <c r="AU104" i="1"/>
  <c r="T122" i="9"/>
  <c r="P130" i="3"/>
  <c r="P129" i="3" s="1"/>
  <c r="AU96" i="1" s="1"/>
  <c r="P164" i="7"/>
  <c r="R158" i="9"/>
  <c r="R122" i="9"/>
  <c r="T1398" i="2"/>
  <c r="T133" i="8"/>
  <c r="T132" i="8"/>
  <c r="R123" i="10"/>
  <c r="R122" i="10"/>
  <c r="R223" i="3"/>
  <c r="BK201" i="2"/>
  <c r="J201" i="2"/>
  <c r="J97" i="2"/>
  <c r="P132" i="6"/>
  <c r="P1401" i="2"/>
  <c r="P1398" i="2" s="1"/>
  <c r="T123" i="10"/>
  <c r="T122" i="10"/>
  <c r="R126" i="7"/>
  <c r="R125" i="7"/>
  <c r="P283" i="8"/>
  <c r="P132" i="8" s="1"/>
  <c r="AU101" i="1" s="1"/>
  <c r="T1028" i="2"/>
  <c r="T1234" i="2"/>
  <c r="P123" i="9"/>
  <c r="P122" i="9"/>
  <c r="AU102" i="1"/>
  <c r="T130" i="3"/>
  <c r="T129" i="3"/>
  <c r="R1137" i="2"/>
  <c r="R1116" i="2"/>
  <c r="R836" i="2"/>
  <c r="P201" i="2"/>
  <c r="T126" i="7"/>
  <c r="T125" i="7"/>
  <c r="T146" i="11"/>
  <c r="T123" i="11"/>
  <c r="P126" i="7"/>
  <c r="P125" i="7"/>
  <c r="AU100" i="1"/>
  <c r="P155" i="10"/>
  <c r="BK127" i="5"/>
  <c r="J127" i="5"/>
  <c r="J97" i="5" s="1"/>
  <c r="P2136" i="2"/>
  <c r="P271" i="6"/>
  <c r="R2136" i="2"/>
  <c r="BK1137" i="2"/>
  <c r="J1137" i="2"/>
  <c r="J123" i="2"/>
  <c r="BK1234" i="2"/>
  <c r="J1234" i="2" s="1"/>
  <c r="J144" i="2" s="1"/>
  <c r="BK201" i="5"/>
  <c r="J201" i="5"/>
  <c r="J104" i="5"/>
  <c r="BK1182" i="2"/>
  <c r="J1182" i="2"/>
  <c r="J134" i="2"/>
  <c r="BK124" i="11"/>
  <c r="J124" i="11"/>
  <c r="J97" i="11" s="1"/>
  <c r="BK164" i="7"/>
  <c r="J164" i="7"/>
  <c r="J103" i="7" s="1"/>
  <c r="J147" i="11"/>
  <c r="J102" i="11"/>
  <c r="BK2136" i="2"/>
  <c r="J2136" i="2"/>
  <c r="J178" i="2" s="1"/>
  <c r="BK143" i="11"/>
  <c r="J143" i="11"/>
  <c r="J99" i="11" s="1"/>
  <c r="BK160" i="4"/>
  <c r="J160" i="4"/>
  <c r="J102" i="4" s="1"/>
  <c r="BK122" i="9"/>
  <c r="J122" i="9" s="1"/>
  <c r="J96" i="9" s="1"/>
  <c r="BK132" i="8"/>
  <c r="J132" i="8"/>
  <c r="J96" i="8"/>
  <c r="J126" i="7"/>
  <c r="J97" i="7" s="1"/>
  <c r="BK126" i="4"/>
  <c r="J126" i="4" s="1"/>
  <c r="J96" i="4" s="1"/>
  <c r="BK129" i="3"/>
  <c r="J129" i="3"/>
  <c r="J96" i="3"/>
  <c r="J33" i="2"/>
  <c r="AV95" i="1" s="1"/>
  <c r="AT95" i="1" s="1"/>
  <c r="F33" i="4"/>
  <c r="AZ97" i="1"/>
  <c r="J33" i="6"/>
  <c r="AV99" i="1" s="1"/>
  <c r="AT99" i="1" s="1"/>
  <c r="J33" i="11"/>
  <c r="AV104" i="1" s="1"/>
  <c r="AT104" i="1" s="1"/>
  <c r="BA94" i="1"/>
  <c r="W30" i="1"/>
  <c r="F33" i="3"/>
  <c r="AZ96" i="1" s="1"/>
  <c r="F33" i="8"/>
  <c r="AZ101" i="1"/>
  <c r="J33" i="5"/>
  <c r="AV98" i="1"/>
  <c r="AT98" i="1" s="1"/>
  <c r="F33" i="7"/>
  <c r="AZ100" i="1"/>
  <c r="F33" i="9"/>
  <c r="AZ102" i="1"/>
  <c r="F33" i="10"/>
  <c r="AZ103" i="1" s="1"/>
  <c r="BB94" i="1"/>
  <c r="AX94" i="1" s="1"/>
  <c r="F33" i="2"/>
  <c r="AZ95" i="1" s="1"/>
  <c r="J33" i="3"/>
  <c r="AV96" i="1"/>
  <c r="AT96" i="1"/>
  <c r="J33" i="8"/>
  <c r="AV101" i="1"/>
  <c r="AT101" i="1" s="1"/>
  <c r="J33" i="4"/>
  <c r="AV97" i="1" s="1"/>
  <c r="AT97" i="1" s="1"/>
  <c r="F33" i="6"/>
  <c r="AZ99" i="1"/>
  <c r="BD94" i="1"/>
  <c r="W33" i="1"/>
  <c r="F33" i="11"/>
  <c r="AZ104" i="1"/>
  <c r="F33" i="5"/>
  <c r="AZ98" i="1"/>
  <c r="J33" i="7"/>
  <c r="AV100" i="1"/>
  <c r="AT100" i="1" s="1"/>
  <c r="J33" i="9"/>
  <c r="AV102" i="1" s="1"/>
  <c r="AT102" i="1" s="1"/>
  <c r="J33" i="10"/>
  <c r="AV103" i="1"/>
  <c r="AT103" i="1"/>
  <c r="BC94" i="1"/>
  <c r="AY94" i="1" s="1"/>
  <c r="T126" i="4" l="1"/>
  <c r="P131" i="6"/>
  <c r="AU99" i="1" s="1"/>
  <c r="P122" i="10"/>
  <c r="AU103" i="1"/>
  <c r="R200" i="2"/>
  <c r="T200" i="2"/>
  <c r="R129" i="3"/>
  <c r="P836" i="2"/>
  <c r="P200" i="2" s="1"/>
  <c r="AU95" i="1" s="1"/>
  <c r="BK126" i="5"/>
  <c r="J126" i="5"/>
  <c r="J96" i="5" s="1"/>
  <c r="BK122" i="10"/>
  <c r="J122" i="10"/>
  <c r="J96" i="10"/>
  <c r="BK1116" i="2"/>
  <c r="J1116" i="2" s="1"/>
  <c r="J118" i="2" s="1"/>
  <c r="BK1398" i="2"/>
  <c r="J1398" i="2" s="1"/>
  <c r="J151" i="2" s="1"/>
  <c r="BK123" i="11"/>
  <c r="J123" i="11"/>
  <c r="J30" i="11" s="1"/>
  <c r="AG104" i="1" s="1"/>
  <c r="BK125" i="7"/>
  <c r="J125" i="7"/>
  <c r="J30" i="7" s="1"/>
  <c r="AG100" i="1" s="1"/>
  <c r="BK131" i="6"/>
  <c r="J131" i="6"/>
  <c r="J30" i="6" s="1"/>
  <c r="AG99" i="1" s="1"/>
  <c r="J30" i="3"/>
  <c r="AG96" i="1" s="1"/>
  <c r="AN96" i="1" s="1"/>
  <c r="W31" i="1"/>
  <c r="AW94" i="1"/>
  <c r="AK30" i="1"/>
  <c r="W32" i="1"/>
  <c r="J30" i="8"/>
  <c r="AG101" i="1" s="1"/>
  <c r="AN101" i="1" s="1"/>
  <c r="J30" i="4"/>
  <c r="AG97" i="1"/>
  <c r="AN97" i="1"/>
  <c r="J30" i="9"/>
  <c r="AG102" i="1" s="1"/>
  <c r="AN102" i="1" s="1"/>
  <c r="AZ94" i="1"/>
  <c r="W29" i="1"/>
  <c r="J39" i="6" l="1"/>
  <c r="J39" i="11"/>
  <c r="J39" i="7"/>
  <c r="J96" i="6"/>
  <c r="J96" i="11"/>
  <c r="BK836" i="2"/>
  <c r="J836" i="2" s="1"/>
  <c r="J107" i="2" s="1"/>
  <c r="J96" i="7"/>
  <c r="J39" i="9"/>
  <c r="J39" i="8"/>
  <c r="J39" i="4"/>
  <c r="J39" i="3"/>
  <c r="AN99" i="1"/>
  <c r="AN104" i="1"/>
  <c r="AN100" i="1"/>
  <c r="J30" i="10"/>
  <c r="AG103" i="1"/>
  <c r="AN103" i="1"/>
  <c r="J30" i="5"/>
  <c r="AG98" i="1"/>
  <c r="AN98" i="1"/>
  <c r="AU94" i="1"/>
  <c r="AV94" i="1"/>
  <c r="AK29" i="1"/>
  <c r="J39" i="10" l="1"/>
  <c r="J39" i="5"/>
  <c r="BK200" i="2"/>
  <c r="J200" i="2"/>
  <c r="J96" i="2" s="1"/>
  <c r="AT94" i="1"/>
  <c r="J30" i="2" l="1"/>
  <c r="AG95" i="1" s="1"/>
  <c r="AN95" i="1" s="1"/>
  <c r="J39" i="2" l="1"/>
  <c r="AG94" i="1"/>
  <c r="AK26" i="1"/>
  <c r="AK35" i="1"/>
  <c r="AN94" i="1" l="1"/>
</calcChain>
</file>

<file path=xl/sharedStrings.xml><?xml version="1.0" encoding="utf-8"?>
<sst xmlns="http://schemas.openxmlformats.org/spreadsheetml/2006/main" count="32867" uniqueCount="4908">
  <si>
    <t>Export Komplet</t>
  </si>
  <si>
    <t/>
  </si>
  <si>
    <t>2.0</t>
  </si>
  <si>
    <t>ZAMOK</t>
  </si>
  <si>
    <t>False</t>
  </si>
  <si>
    <t>{7adb344e-443d-43bb-9c24-c212326fe620}</t>
  </si>
  <si>
    <t>0,01</t>
  </si>
  <si>
    <t>21</t>
  </si>
  <si>
    <t>12</t>
  </si>
  <si>
    <t>REKAPITULACE STAVBY</t>
  </si>
  <si>
    <t>v ---  níže se nacházejí doplnkové a pomocné údaje k sestavám  --- v</t>
  </si>
  <si>
    <t>Návod na vyplnění</t>
  </si>
  <si>
    <t>0,001</t>
  </si>
  <si>
    <t>Kód:</t>
  </si>
  <si>
    <t>2025_AZ_PROJECT_001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</si>
  <si>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</si>
  <si>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</si>
  <si>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KMOCHOVA DOMU, KUTNOHORSKÁ ULICE ČP. 50 - KOMPLET S ROZPOČTY PROFESÍ</t>
  </si>
  <si>
    <t>KSO:</t>
  </si>
  <si>
    <t>CC-CZ:</t>
  </si>
  <si>
    <t>Místo:</t>
  </si>
  <si>
    <t>Kolín IV, Kutnohorská 50</t>
  </si>
  <si>
    <t>Datum:</t>
  </si>
  <si>
    <t>Zadavatel:</t>
  </si>
  <si>
    <t>IČ:</t>
  </si>
  <si>
    <t>00235440</t>
  </si>
  <si>
    <t>Město Kolín, Karlovo nám. 78, Kolín I</t>
  </si>
  <si>
    <t>DIČ:</t>
  </si>
  <si>
    <t>CZ00235440</t>
  </si>
  <si>
    <t>Uchazeč:</t>
  </si>
  <si>
    <t>Vyplň údaj</t>
  </si>
  <si>
    <t>True</t>
  </si>
  <si>
    <t>Projektant:</t>
  </si>
  <si>
    <t>27210341</t>
  </si>
  <si>
    <t>AZ PROJECT spol. s r.o., Plynárenská 830, Kolín IV</t>
  </si>
  <si>
    <t>CZ27210341</t>
  </si>
  <si>
    <t>Zpracovatel:</t>
  </si>
  <si>
    <t>45547190</t>
  </si>
  <si>
    <t>Ing. Luboš Michalec</t>
  </si>
  <si>
    <t>CZ6804131477</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</si>
  <si>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</si>
  <si>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</si>
  <si>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</si>
  <si>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</si>
  <si>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</si>
  <si>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</si>
  <si>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</si>
  <si>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</si>
  <si>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</si>
  <si>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</si>
  <si>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</si>
  <si>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</si>
  <si>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</si>
  <si>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</si>
  <si>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</si>
  <si>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</si>
  <si>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</si>
  <si>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</si>
  <si>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</si>
  <si>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</si>
  <si>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</si>
  <si>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</si>
  <si>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</si>
  <si>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</si>
  <si>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</si>
  <si>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</si>
  <si>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</si>
  <si>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</si>
  <si>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</si>
  <si>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</si>
  <si>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</si>
  <si>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</si>
  <si>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</si>
  <si>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</si>
  <si>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</si>
  <si>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</si>
  <si>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</si>
  <si>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</si>
  <si>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</si>
  <si>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</si>
  <si>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</si>
  <si>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</si>
  <si>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</si>
  <si>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</si>
  <si>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</si>
  <si>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</si>
  <si>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</si>
  <si>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24039a</t>
  </si>
  <si>
    <t>SO - 01 Objekt č.p. 50</t>
  </si>
  <si>
    <t>STA</t>
  </si>
  <si>
    <t>1</t>
  </si>
  <si>
    <t>{8e8a1384-ae4d-44d7-8958-88233cb65eef}</t>
  </si>
  <si>
    <t>2</t>
  </si>
  <si>
    <t>24039b</t>
  </si>
  <si>
    <t>SO - 02 Přístřešek na popelnice, sklad</t>
  </si>
  <si>
    <t>{2f7692b0-8713-462d-ae6e-fae86442ec67}</t>
  </si>
  <si>
    <t>24039c</t>
  </si>
  <si>
    <t>SO - 03 Protihluková stěna</t>
  </si>
  <si>
    <t>{8388f483-91b9-4034-bb7f-31af8a94be36}</t>
  </si>
  <si>
    <t>24039d</t>
  </si>
  <si>
    <t>SO - 04 Akumulační jímka</t>
  </si>
  <si>
    <t>{642a1606-f716-4947-9410-af8561c5dbf9}</t>
  </si>
  <si>
    <t>24039e</t>
  </si>
  <si>
    <t>SO - 05 Oplocení (sanace opěrné stěny)</t>
  </si>
  <si>
    <t>{4ee179ff-cc61-4449-aabd-6291a1d73c82}</t>
  </si>
  <si>
    <t>24039f</t>
  </si>
  <si>
    <t>SO - 06 Zpevněné plochy</t>
  </si>
  <si>
    <t>{d934b1bb-de23-41ae-8636-3ea6acef6559}</t>
  </si>
  <si>
    <t>24039g</t>
  </si>
  <si>
    <t>SO - 07 Sadové úpravy</t>
  </si>
  <si>
    <t>{41e527a1-ec41-44e4-a0fa-bdc493bbd3eb}</t>
  </si>
  <si>
    <t>24039h</t>
  </si>
  <si>
    <t>IO - 01 Areálová dešťová kanalizace</t>
  </si>
  <si>
    <t>{cff09d27-b4a5-46e3-b066-f21830a65e1b}</t>
  </si>
  <si>
    <t>24039i</t>
  </si>
  <si>
    <t>IO - 02 Areálové rozvody vody</t>
  </si>
  <si>
    <t>{9c60dbf7-11d8-4188-934d-31996dfc3196}</t>
  </si>
  <si>
    <t>24039j</t>
  </si>
  <si>
    <t>IO - 03 Areálové rozvody elektro</t>
  </si>
  <si>
    <t>{01584c89-3bb0-48c2-9851-8d1e9331975a}</t>
  </si>
  <si>
    <t>KRYCÍ LIST SOUPISU PRACÍ</t>
  </si>
  <si>
    <t>Objekt:</t>
  </si>
  <si>
    <t>24039a - SO - 01 Objekt č.p. 50</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</si>
  <si>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</si>
  <si>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</si>
  <si>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</si>
  <si>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</si>
  <si>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</si>
  <si>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</si>
  <si>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</si>
  <si>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</si>
  <si>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</si>
  <si>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</si>
  <si>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Výtah, plošina přímá</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</si>
  <si>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</si>
  <si>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</si>
  <si>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</si>
  <si>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</si>
  <si>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</si>
  <si>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</si>
  <si>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</si>
  <si>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</si>
  <si>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</si>
  <si>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t>
  </si>
  <si>
    <t xml:space="preserve">      2 - Zakládání</t>
  </si>
  <si>
    <t xml:space="preserve">      721a - Zdravotechnika - Vnitřní kanalizace</t>
  </si>
  <si>
    <t xml:space="preserve">      721b - Zdravotechnika - Vnitřní vodovod</t>
  </si>
  <si>
    <t xml:space="preserve">      721c - Zdravotechnika - Zařizovací předměty</t>
  </si>
  <si>
    <t xml:space="preserve">      721d - Zdravotechnika - Instalační prefabrikáty</t>
  </si>
  <si>
    <t xml:space="preserve">    722 - Gastro</t>
  </si>
  <si>
    <t xml:space="preserve">      722a - Gastro - 1. NP</t>
  </si>
  <si>
    <t xml:space="preserve">        722aA - Gastro - 1. NP - Výdej jídel</t>
  </si>
  <si>
    <t xml:space="preserve">        722aB - Gastro - 1. NP - Nápoje</t>
  </si>
  <si>
    <t xml:space="preserve">        722aC - Gastro - 1. NP - Mytí stolního a provozního nádobí </t>
  </si>
  <si>
    <t xml:space="preserve">      722b - Gastro - 2. NP</t>
  </si>
  <si>
    <t xml:space="preserve">        722bA - Gastro - 2. NP - Výdej jídel</t>
  </si>
  <si>
    <t xml:space="preserve">        722bB - Gastro - 2. NP - Nápoje</t>
  </si>
  <si>
    <t xml:space="preserve">        722bC - Gastro - 2. NP - Mytí stolního a provozního nádobí </t>
  </si>
  <si>
    <t xml:space="preserve">    723 - Zdravotechnika - vnitřní plynovod</t>
  </si>
  <si>
    <t xml:space="preserve">      8 - Vedení trubní dálková a přípojná</t>
  </si>
  <si>
    <t xml:space="preserve">      723x - vnitřní plynovod</t>
  </si>
  <si>
    <t xml:space="preserve">      VRN - Vedlejší rozpočtové náklady</t>
  </si>
  <si>
    <t xml:space="preserve">    725 - Zdravotechnika - zařizovací předměty</t>
  </si>
  <si>
    <t xml:space="preserve">    727 - Zdravotechnika - požární ochrana</t>
  </si>
  <si>
    <t xml:space="preserve">    735 - Ústřední vytápění</t>
  </si>
  <si>
    <t xml:space="preserve">      90 - Přípočty</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</si>
  <si>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</si>
  <si>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</si>
  <si>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</si>
  <si>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</si>
  <si>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735x - Ústřední vytápění  - otopná tělesa</t>
  </si>
  <si>
    <t xml:space="preserve">      736 - Ústřední vytápění - plošné vytápění a chlazení</t>
  </si>
  <si>
    <t xml:space="preserve">      M65 - Elektroinstalace</t>
  </si>
  <si>
    <t xml:space="preserve">    741 - Elektroinstalace - silnoproud</t>
  </si>
  <si>
    <t xml:space="preserve">      EL1 - VC 7/155 CENÍK 21M - ELEKTROMONTÁŽE</t>
  </si>
  <si>
    <t xml:space="preserve">      EL2 - MONTÁŽNÍ MATERIÁL</t>
  </si>
  <si>
    <t xml:space="preserve">      EL3 - VC - 7/32 - ROZVADĚČE</t>
  </si>
  <si>
    <t xml:space="preserve">      EL4 - VC - 7/32 - ROZVADĚČE</t>
  </si>
  <si>
    <t xml:space="preserve">      EL5 - CENÍK VC - 7/161/89 - M</t>
  </si>
  <si>
    <t xml:space="preserve">      EL6 - HZS</t>
  </si>
  <si>
    <t xml:space="preserve">    742 - Bleskosvod, EZS, videotelefon, kabelové propojení</t>
  </si>
  <si>
    <t xml:space="preserve">      7421100r1 - Bleskosvod</t>
  </si>
  <si>
    <t xml:space="preserve">        743 - Elektromontáže - hrubá montáž</t>
  </si>
  <si>
    <t xml:space="preserve">        744 - Elektromontáže - rozvody vodičů měděných</t>
  </si>
  <si>
    <t xml:space="preserve">      7421100r2 - EZS</t>
  </si>
  <si>
    <t xml:space="preserve">      7421100r3 - DT</t>
  </si>
  <si>
    <t xml:space="preserve">      7421100r4 - CCTV</t>
  </si>
  <si>
    <t xml:space="preserve">      7421100r5 - TV - SKS</t>
  </si>
  <si>
    <t xml:space="preserve">    751 - Vzduchotechnika</t>
  </si>
  <si>
    <t xml:space="preserve">      001 - Zařízení č. 1 - VĚTRÁNÍ 1.NP, 2.NP a 3.NP, PŘÍVOD A ODVOD VZDUCHU</t>
  </si>
  <si>
    <t xml:space="preserve">      002 - Zařízení č. 2 - VĚTRÁNÍ CHÚC, PŘÍVOD VZDUCHU</t>
  </si>
  <si>
    <t xml:space="preserve">      003 - Zařízení č. 3 - ODVOD TEPELNÉ ZÁTĚŽE Z TECHNICKÉ MÍSTNOST V 1.PP, ODVOD VZDUCHU</t>
  </si>
  <si>
    <t xml:space="preserve">      004 - Zařízení č. 4 - PŘIROZENÉ VĚTRÁNÍ MÍSTNOSTI UPS</t>
  </si>
  <si>
    <t xml:space="preserve">      005 - Zařízení č. 5 - POMOCNÝ MATERIÁL</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</si>
  <si>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</si>
  <si>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</si>
  <si>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</si>
  <si>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</si>
  <si>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</si>
  <si>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</si>
  <si>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</si>
  <si>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773 - Podlahy z litého teraca</t>
  </si>
  <si>
    <t xml:space="preserve">    776 - Podlahy povlakové</t>
  </si>
  <si>
    <t xml:space="preserve">    777 - Podlahy lité</t>
  </si>
  <si>
    <t xml:space="preserve">    781 - Dokončovací práce - obklady</t>
  </si>
  <si>
    <t xml:space="preserve">    784 - Dokončovací práce - malby a tapety</t>
  </si>
  <si>
    <t xml:space="preserve">    786 - Dokončovací práce -  venkovní herna </t>
  </si>
  <si>
    <t>VRN - Vedlejší rozpočtové náklady</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</si>
  <si>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</si>
  <si>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</si>
  <si>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</si>
  <si>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</si>
  <si>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</si>
  <si>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</si>
  <si>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</si>
  <si>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</si>
  <si>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</si>
  <si>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</si>
  <si>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</si>
  <si>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</si>
  <si>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</si>
  <si>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</si>
  <si>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</si>
  <si>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</si>
  <si>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</si>
  <si>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</si>
  <si>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</si>
  <si>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</si>
  <si>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121112007</t>
  </si>
  <si>
    <t>Sejmutí ornice ručně při souvislé ploše, tl. vrstvy přes 400 do 500 mm</t>
  </si>
  <si>
    <t>m2</t>
  </si>
  <si>
    <t>CS ÚRS 2024 02</t>
  </si>
  <si>
    <t>4</t>
  </si>
  <si>
    <t>VV</t>
  </si>
  <si>
    <t>15,75*1,25+(15,75+15,15)*3,75/2+(3,15+3,5)*1,3/2+3,7*1,3"pro 1.14</t>
  </si>
  <si>
    <t>Součet</t>
  </si>
  <si>
    <t>131313712</t>
  </si>
  <si>
    <t>Hloubení zapažených jam ručně s urovnáním dna do předepsaného profilu a spádu v hornině třídy těžitelnosti II skupiny 4 nesoudržných</t>
  </si>
  <si>
    <t>m3</t>
  </si>
  <si>
    <t>(1,875*5,6+1,6*0,45)*2,5+2,05*2,2*0,65</t>
  </si>
  <si>
    <t>3</t>
  </si>
  <si>
    <t>132212131</t>
  </si>
  <si>
    <t>Hloubení nezapažených rýh šířky do 800 mm ručně s urovnáním dna do předepsaného profilu a spádu v hornině třídy těžitelnosti I skupiny 3 soudržných</t>
  </si>
  <si>
    <t>6</t>
  </si>
  <si>
    <t>0,3*0,8*(6,025+0,17+0,3*2+10,15+6,2)"1.14</t>
  </si>
  <si>
    <t>0,5*0,45*15,6"VZT</t>
  </si>
  <si>
    <t>132311401</t>
  </si>
  <si>
    <t>Hloubená vykopávka pod základy ručně s přehozením výkopku na vzdálenost 3 m nebo s naložením na dopravní prostředek v hornině třídy těžitelnosti II skupiny 4</t>
  </si>
  <si>
    <t>8</t>
  </si>
  <si>
    <t>0,75*4,7*1,85</t>
  </si>
  <si>
    <t>5</t>
  </si>
  <si>
    <t>132312122</t>
  </si>
  <si>
    <t>Hloubení zapažených rýh šířky do 800 mm ručně s urovnáním dna do předepsaného profilu a spádu v hornině třídy těžitelnosti II skupiny 4 nesoudržných</t>
  </si>
  <si>
    <t>10</t>
  </si>
  <si>
    <t>0,475*3,725*0,55+0,575*2,025*0,7</t>
  </si>
  <si>
    <t>162211321</t>
  </si>
  <si>
    <t>Vodorovné přemístění výkopku nebo sypaniny stavebním kolečkem s vyprázdněním kolečka na hromady nebo do dopravního prostředku na vzdálenost do 10 m z horniny třídy těžitelnosti II, skupiny 4 a 5</t>
  </si>
  <si>
    <t>30,982+9,065+6,521+1,788-24,838+43,379</t>
  </si>
  <si>
    <t>7</t>
  </si>
  <si>
    <t>162211329</t>
  </si>
  <si>
    <t>Vodorovné přemístění výkopku nebo sypaniny stavebním kolečkem s vyprázdněním kolečka na hromady nebo do dopravního prostředku na vzdálenost do 10 m Příplatek za každých dalších 10 m k ceně -1321</t>
  </si>
  <si>
    <t>14</t>
  </si>
  <si>
    <t>66,897</t>
  </si>
  <si>
    <t>162751137</t>
  </si>
  <si>
    <t>Vodorovné přemístění výkopku nebo sypaniny po suchu na obvyklém dopravním prostředku, bez naložení výkopku, avšak se složením bez rozhrnutí z horniny třídy těžitelnosti II skupiny 4 a 5 na vzdálenost přes 9 000 do 10 000 m</t>
  </si>
  <si>
    <t>16</t>
  </si>
  <si>
    <t>9</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</si>
  <si>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</si>
  <si>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</si>
  <si>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18</t>
  </si>
  <si>
    <t>66,897*10</t>
  </si>
  <si>
    <t>171151103</t>
  </si>
  <si>
    <t>Uložení sypanin do násypů strojně s rozprostřením sypaniny ve vrstvách a s hrubým urovnáním zhutněných z hornin soudržných jakékoliv třídy těžitelnosti</t>
  </si>
  <si>
    <t>20</t>
  </si>
  <si>
    <t>11</t>
  </si>
  <si>
    <t>171201221</t>
  </si>
  <si>
    <t>Poplatek za uložení stavebního odpadu na skládce (skládkovné) zeminy a kamení zatříděného do Katalogu odpadů pod kódem 17 05 04</t>
  </si>
  <si>
    <t>t</t>
  </si>
  <si>
    <t>22</t>
  </si>
  <si>
    <t>66,897*1,5</t>
  </si>
  <si>
    <t>174111101</t>
  </si>
  <si>
    <t>Zásyp sypaninou z jakékoliv horniny ručně s uložením výkopku ve vrstvách se zhutněním jam, šachet, rýh nebo kolem objektů v těchto vykopávkách</t>
  </si>
  <si>
    <t>24</t>
  </si>
  <si>
    <t>1,5*1,6*1,1+2,5*1,6*1,9"kaverny, v.v. odhadem</t>
  </si>
  <si>
    <t>4,6*1,2*0,25+2,95*1,8/2*1,2"schodiště</t>
  </si>
  <si>
    <t>2,2*0,35*5,85+2,2*0,3*1,85+2,2*0,45*4,35"obsyp mikropiloty</t>
  </si>
  <si>
    <t>Zakládání</t>
  </si>
  <si>
    <t>13</t>
  </si>
  <si>
    <t>213141111</t>
  </si>
  <si>
    <t>Zřízení vrstvy z geotextilie filtrační, separační, odvodňovací, ochranné, výztužné nebo protierozní v rovině nebo ve sklonu do 1:5, šířky do 3 m</t>
  </si>
  <si>
    <t>26</t>
  </si>
  <si>
    <t>2,55*2,025"P.6</t>
  </si>
  <si>
    <t>M</t>
  </si>
  <si>
    <t>69311225</t>
  </si>
  <si>
    <t>geotextilie netkaná separační, ochranná, filtrační, drenážní PES 100g/m2</t>
  </si>
  <si>
    <t>28</t>
  </si>
  <si>
    <t>5,164*1,1845 "Přepočtené koeficientem množství</t>
  </si>
  <si>
    <t>15</t>
  </si>
  <si>
    <t>271572211</t>
  </si>
  <si>
    <t>Podsyp pod základové konstrukce se zhutněním a urovnáním povrchu ze štěrkopísku netříděného</t>
  </si>
  <si>
    <t>30</t>
  </si>
  <si>
    <t>(4,7+10,6+17,7)*0,05"1. PP</t>
  </si>
  <si>
    <t>2,2*2,025*0,2"výtah</t>
  </si>
  <si>
    <t>0,05*(2,85*1,35+4,9*5,95+6,45*5,85+1,9*3,95+1,65*2+3,5*2+0,5*1,65+1,4*0,25)"1. NP</t>
  </si>
  <si>
    <t>(10,25*2,05+10,55*2,75+3,4*1,3+3,5*1,3)*0,05"1.14</t>
  </si>
  <si>
    <t>273313711</t>
  </si>
  <si>
    <t>Základy z betonu prostého desky z betonu kamenem neprokládaného tř. C 20/25</t>
  </si>
  <si>
    <t>32</t>
  </si>
  <si>
    <t>2,2*2,025*0,2"v.č. 01, řez 1-1</t>
  </si>
  <si>
    <t>0,5*0,1*15,6"VZT</t>
  </si>
  <si>
    <t>17</t>
  </si>
  <si>
    <t>273321411</t>
  </si>
  <si>
    <t>Základy z betonu železového (bez výztuže) desky z betonu bez zvláštních nároků na prostředí tř. C 20/25</t>
  </si>
  <si>
    <t>34</t>
  </si>
  <si>
    <t>0,1*(10,6+17,7)"P.1</t>
  </si>
  <si>
    <t>(10,5*6+2,85*1,3+10,65*5,8+(2,8+2,1)*0,55-1,5*3,2)*0,1"1. NP</t>
  </si>
  <si>
    <t>58,995*0,1"P11</t>
  </si>
  <si>
    <t>273351121</t>
  </si>
  <si>
    <t>Bednění základů desek zřízení</t>
  </si>
  <si>
    <t>36</t>
  </si>
  <si>
    <t>(2,55+2,025*2)*0,45"výtah. šachta</t>
  </si>
  <si>
    <t>0,1*(1,9+0,17+10,75)"P11</t>
  </si>
  <si>
    <t>19</t>
  </si>
  <si>
    <t>273351122</t>
  </si>
  <si>
    <t>Bednění základů desek odstranění</t>
  </si>
  <si>
    <t>38</t>
  </si>
  <si>
    <t>273362021</t>
  </si>
  <si>
    <t>Výztuž základů desek ze svařovaných sítí z drátů typu KARI</t>
  </si>
  <si>
    <t>40</t>
  </si>
  <si>
    <t>3,423*(2,2*2,025+10,6+17,7)/1000*1,08"1. PP</t>
  </si>
  <si>
    <t>3,423*126,37/1000*1,08"1. NP</t>
  </si>
  <si>
    <t>58,995*3,423/1000*1,08"P.11</t>
  </si>
  <si>
    <t>274321411</t>
  </si>
  <si>
    <t>Základy z betonu železového (bez výztuže) pasy z betonu bez zvláštních nároků na prostředí tř. C 20/25</t>
  </si>
  <si>
    <t>42</t>
  </si>
  <si>
    <t>3,725*0,475*0,55+0,575*2,025*0,6"1. PP</t>
  </si>
  <si>
    <t>0,3*(6,025+0,17+0,3*2+10,15+6,2)*0,8"1.14</t>
  </si>
  <si>
    <t>274351121</t>
  </si>
  <si>
    <t>Bednění základů pasů rovné zřízení</t>
  </si>
  <si>
    <t>44</t>
  </si>
  <si>
    <t>(0,65+0,55)*3,725+(0,6*+0,55)*2,025+0,75*2*(6,025+0,17+1,95+1,9+10,75+10,15+6,2)</t>
  </si>
  <si>
    <t>23</t>
  </si>
  <si>
    <t>274351122</t>
  </si>
  <si>
    <t>Bednění základů pasů rovné odstranění</t>
  </si>
  <si>
    <t>46</t>
  </si>
  <si>
    <t>279232511</t>
  </si>
  <si>
    <t>Postupná podezdívka základového zdiva jakékoliv tloušťky, bez výkopu a zapažení na maltu cementovou cihlami pálenými</t>
  </si>
  <si>
    <t>CS ÚRS 2024 01</t>
  </si>
  <si>
    <t>48</t>
  </si>
  <si>
    <t>3,5*0,75*1,5"DZ 1.PP</t>
  </si>
  <si>
    <t>25</t>
  </si>
  <si>
    <t>282602112</t>
  </si>
  <si>
    <t>Injektování povrchové s dvojitým obturátorem mikropilot nebo kotev tlakem přes 0,60 do 2,0 MPa</t>
  </si>
  <si>
    <t>hod</t>
  </si>
  <si>
    <t>50</t>
  </si>
  <si>
    <t>28311r</t>
  </si>
  <si>
    <t>Mikropiloty trubkové vč. injektáže D 105 mm 10 vč. vyčištění vrtu, dodání a výroby cementové zálivky, sestavení mikropiloty a veškerých úprav po injektování. Trubka, hlava</t>
  </si>
  <si>
    <t>m</t>
  </si>
  <si>
    <t>52</t>
  </si>
  <si>
    <t>3,65*70</t>
  </si>
  <si>
    <t>Svislé a kompletní konstrukce</t>
  </si>
  <si>
    <t>27</t>
  </si>
  <si>
    <t>310238411</t>
  </si>
  <si>
    <t>Zazdívka otvorů ve zdivu nadzákladovém cihlami pálenými plochy přes 0,25 m2 do 1 m2 na maltu cementovou</t>
  </si>
  <si>
    <t>54</t>
  </si>
  <si>
    <t>1,2*0,55*0,8"1. PP</t>
  </si>
  <si>
    <t>310239411</t>
  </si>
  <si>
    <t>Zazdívka otvorů ve zdivu nadzákladovém cihlami pálenými plochy přes 1 m2 do 4 m2 na maltu cementovou</t>
  </si>
  <si>
    <t>56</t>
  </si>
  <si>
    <t>1,2*2,025*0,1"1. PP</t>
  </si>
  <si>
    <t>(2*1,625-0,8*2)*0,65"1. PP</t>
  </si>
  <si>
    <t>0,8*2*0,65"2. NP</t>
  </si>
  <si>
    <t>29</t>
  </si>
  <si>
    <t>311231297</t>
  </si>
  <si>
    <t>Zdivo z cihel pálených nosné z cihel děrovaných CDm 240x115x113 mm P 10 až 25, na maltu ze suché směsi 10 MPa</t>
  </si>
  <si>
    <t>58</t>
  </si>
  <si>
    <t>(2,55*3,3-1,25*2)"1. NP</t>
  </si>
  <si>
    <t>311235145</t>
  </si>
  <si>
    <t>Zdivo jednovrstvé z cihel děrovaných broušených na celoplošnou tenkovrstvou maltu, pevnost cihel přes P10 do P15, tl. zdiva 250 mm</t>
  </si>
  <si>
    <t>60</t>
  </si>
  <si>
    <t>2,025*1,2"1. PP</t>
  </si>
  <si>
    <t>(2,6+3,65)*6,05/2*2+0,17*3,1+1,15*2,6+4,7*4"1. NP</t>
  </si>
  <si>
    <t>4,7*3,6"2. NP</t>
  </si>
  <si>
    <t>31</t>
  </si>
  <si>
    <t>311235161</t>
  </si>
  <si>
    <t>Zdivo jednovrstvé z cihel děrovaných broušených na celoplošnou tenkovrstvou maltu, pevnost cihel přes P10 do P15, tl. zdiva 300 mm</t>
  </si>
  <si>
    <t>62</t>
  </si>
  <si>
    <t>2,05*(5,2+1,075+0,85+4)"1. PP</t>
  </si>
  <si>
    <t>(0,4+0,4)*4,1"1. NP</t>
  </si>
  <si>
    <t>3,35*(9,05+9,05)"3. NP</t>
  </si>
  <si>
    <t>311236231</t>
  </si>
  <si>
    <t>Zdivo jednovrstvé zvukově izolační z cihel děrovaných spojených na pero a drážku na maltu cementovou M10 s plně promaltovanými svislými kapsami, pevnost cihel do P15, tl. zdiva 300 mm</t>
  </si>
  <si>
    <t>64</t>
  </si>
  <si>
    <t>4,1*(6,15+1,6*2+1,9)-1,19*2,15"1. NP</t>
  </si>
  <si>
    <t>(1,6+1,9*2+1,8)*3,7-1,19*2,15"2. NP</t>
  </si>
  <si>
    <t>(1,6*2+1,9*2)*2,9-1,19*2,15-0,86*2"3. NP</t>
  </si>
  <si>
    <t>33</t>
  </si>
  <si>
    <t>311237111</t>
  </si>
  <si>
    <t>Zdivo jednovrstvé tepelně izolační z cihel děrovaných broušených na tenkovrstvou maltu, součinitel prostupu tepla U přes 0,26 do 0,30 W/m2K, tl. zdiva 300 mm</t>
  </si>
  <si>
    <t>66</t>
  </si>
  <si>
    <t>3,35*11,2-1,25*2-1,25*1,8*4"3. NP</t>
  </si>
  <si>
    <t>311238935</t>
  </si>
  <si>
    <t>Založení zdiva z broušených cihel na zakládací maltu, tlouštky zdiva přes 200 do 250 mm</t>
  </si>
  <si>
    <t>68</t>
  </si>
  <si>
    <t>1,2"1. PP</t>
  </si>
  <si>
    <t>6,05*2+0,17+1,4+2,2+4,65"1.NP</t>
  </si>
  <si>
    <t>35</t>
  </si>
  <si>
    <t>311238937</t>
  </si>
  <si>
    <t>Založení zdiva z broušených cihel na zakládací maltu, tlouštky zdiva přes 250 do 300 mm</t>
  </si>
  <si>
    <t>70</t>
  </si>
  <si>
    <t>5,2+1,075+4+0,85"1. PP</t>
  </si>
  <si>
    <t>0,2*2"1. NP</t>
  </si>
  <si>
    <t>317168012</t>
  </si>
  <si>
    <t>Překlady keramické ploché osazené do maltového lože, výšky překladu 71 mm šířky 115 mm, délky 1250 mm</t>
  </si>
  <si>
    <t>kus</t>
  </si>
  <si>
    <t>72</t>
  </si>
  <si>
    <t>7"1. NP</t>
  </si>
  <si>
    <t>7"2. NP</t>
  </si>
  <si>
    <t>37</t>
  </si>
  <si>
    <t>317168022</t>
  </si>
  <si>
    <t>Překlady keramické ploché osazené do maltového lože, výšky překladu 71 mm šířky 145 mm, délky 1250 mm</t>
  </si>
  <si>
    <t>74</t>
  </si>
  <si>
    <t>2"1. NP</t>
  </si>
  <si>
    <t>317168026</t>
  </si>
  <si>
    <t>Překlady keramické ploché osazené do maltového lože, výšky překladu 71 mm šířky 145 mm, délky 2250 mm</t>
  </si>
  <si>
    <t>76</t>
  </si>
  <si>
    <t>1"2. NP</t>
  </si>
  <si>
    <t>39</t>
  </si>
  <si>
    <t>317168053</t>
  </si>
  <si>
    <t>Překlady keramické vysoké osazené do maltového lože, šířky překladu 70 mm výšky 238 mm, délky 1500 mm</t>
  </si>
  <si>
    <t>78</t>
  </si>
  <si>
    <t>4"1. NP</t>
  </si>
  <si>
    <t>15"3. NP</t>
  </si>
  <si>
    <t>317941121</t>
  </si>
  <si>
    <t>Osazování ocelových válcovaných nosníků na zdivu I nebo IE nebo U nebo UE nebo L do č. 12 nebo výšky do 120 mm</t>
  </si>
  <si>
    <t>80</t>
  </si>
  <si>
    <t>1,2*8,34/1000"1. PP</t>
  </si>
  <si>
    <t>10,6*1/1000"1. NP</t>
  </si>
  <si>
    <t>10,6*1/1000"2. NP</t>
  </si>
  <si>
    <t>41</t>
  </si>
  <si>
    <t>13010816</t>
  </si>
  <si>
    <t>ocel profilová jakost S235JR (11 375) průřez U (UPN) 100</t>
  </si>
  <si>
    <t>82</t>
  </si>
  <si>
    <t>0,032*1,08 "Přepočtené koeficientem množství</t>
  </si>
  <si>
    <t>317941123</t>
  </si>
  <si>
    <t>Osazování ocelových válcovaných nosníků na zdivu I nebo IE nebo U nebo UE nebo L č. 14 až 22 nebo výšky do 220 mm</t>
  </si>
  <si>
    <t>84</t>
  </si>
  <si>
    <t>3*1,5*21,9/1000</t>
  </si>
  <si>
    <t>16*(6,35+6,4+10,9)/1000"pro ST 5</t>
  </si>
  <si>
    <t>43</t>
  </si>
  <si>
    <t>13010932</t>
  </si>
  <si>
    <t>ocel profilová jakost S235JR (11 375) průřez UPE 140</t>
  </si>
  <si>
    <t>86</t>
  </si>
  <si>
    <t>0,204*1,08+0,378</t>
  </si>
  <si>
    <t>13010720</t>
  </si>
  <si>
    <t>ocel profilová jakost S235JR (11 375) průřez I (IPN) 180</t>
  </si>
  <si>
    <t>88</t>
  </si>
  <si>
    <t>45</t>
  </si>
  <si>
    <t>317944321</t>
  </si>
  <si>
    <t>Válcované nosníky dodatečně osazované do připravených otvorů bez zazdění hlav do č. 12</t>
  </si>
  <si>
    <t>90</t>
  </si>
  <si>
    <t>(5*1*8,34+5*1*8,34*2)*1,08/1000"1. PP</t>
  </si>
  <si>
    <t>2*0,9*11,1/1000*1,08"1. NP</t>
  </si>
  <si>
    <t>4*1,3*8,34/1000*1,08</t>
  </si>
  <si>
    <t>92</t>
  </si>
  <si>
    <t>2*0,9*11,1/1000*1,08</t>
  </si>
  <si>
    <t>47</t>
  </si>
  <si>
    <t>317944323</t>
  </si>
  <si>
    <t>Válcované nosníky dodatečně osazované do připravených otvorů bez zazdění hlav č. 14 až 22</t>
  </si>
  <si>
    <t>94</t>
  </si>
  <si>
    <t>14,4*9*1,4/1000*1,08"1. PP</t>
  </si>
  <si>
    <t>(26,2*(4*2,3+4*3,9)+10,6*1+17,9*(5*2,95+1,85*2+5*1,55))/1000*1,08"1. NP</t>
  </si>
  <si>
    <t>0,36248"strop -0,2</t>
  </si>
  <si>
    <t>(315,36+241,04+277,45)/1000*1,08"2. NP</t>
  </si>
  <si>
    <t>342241161</t>
  </si>
  <si>
    <t>Příčky nebo přizdívky jednoduché z cihel nebo příčkovek pálených na maltu MVC nebo MC plných P7,5 až P15 dl. 290 mm (290x140x65 mm), tl. o tl. 65 mm</t>
  </si>
  <si>
    <t>96</t>
  </si>
  <si>
    <t>2,05*(5,3+1,675+4,1+0,45)"1. PP</t>
  </si>
  <si>
    <t>49</t>
  </si>
  <si>
    <t>342241162</t>
  </si>
  <si>
    <t>Příčky nebo přizdívky jednoduché z cihel nebo příčkovek pálených na maltu MVC nebo MC plných P7,5 až P15 dl. 290 mm (290x140x65 mm), tl. o tl. 140 mm</t>
  </si>
  <si>
    <t>98</t>
  </si>
  <si>
    <t>0,3*2*2"1. NP okna</t>
  </si>
  <si>
    <t>342244211</t>
  </si>
  <si>
    <t>Příčky jednoduché z cihel děrovaných broušených, na tenkovrstvou maltu, pevnost cihel do P15, tl. příčky 115 mm</t>
  </si>
  <si>
    <t>100</t>
  </si>
  <si>
    <t>3,95*(0,15+3,725+5,55+0,125+2,025+6+1,025*2+0,125*2+4,2+0,8+2,825+1,675+0,125+0,4+0,95+1,5+2,85+1,35)-3,95*(3,95+1,8)"1. NP</t>
  </si>
  <si>
    <t>-(1*0,58+0,8*1,97*4+0,9*2,2+0,7*1,97*3+0,8*2,5+1,25*1,97)</t>
  </si>
  <si>
    <t>1,95*3,65/2+(2,6+2)*0,65/2+1,05*1,95</t>
  </si>
  <si>
    <t>2,15*(1,35+0,975)-0,9*1,97"1. PP</t>
  </si>
  <si>
    <t>3,6*(6+1,025*3+0,15+5,95+0,8+2,875+0,45+1,15+1,925+3,725+2,85+1,35)-0,7*1,97*2-0,8*1,97*4-0,8*2,5-1,25*1,97"2. NP</t>
  </si>
  <si>
    <t>51</t>
  </si>
  <si>
    <t>342244221</t>
  </si>
  <si>
    <t>Příčky jednoduché z cihel děrovaných broušených, na tenkovrstvou maltu, pevnost cihel do P15, tl. příčky 140 mm</t>
  </si>
  <si>
    <t>102</t>
  </si>
  <si>
    <t>3,95*1,875"1. NP</t>
  </si>
  <si>
    <t>3,6*(1,925*2+3,85)-2*0,5"2. NP</t>
  </si>
  <si>
    <t>342244301</t>
  </si>
  <si>
    <t>Příčky jednoduché z cihel děrovaných zvukově izolační na maltu MC, pevnost cihel do P15, tl. příčky 115 mm</t>
  </si>
  <si>
    <t>104</t>
  </si>
  <si>
    <t>4,1*(3,95+1,8)"1. NP</t>
  </si>
  <si>
    <t>3,6*(2+4,25)"2. NP</t>
  </si>
  <si>
    <t>53</t>
  </si>
  <si>
    <t>342291112</t>
  </si>
  <si>
    <t>Ukotvení příček polyuretanovou pěnou, tl. příčky přes 100 mm</t>
  </si>
  <si>
    <t>106</t>
  </si>
  <si>
    <t>2,4*2"1. PP</t>
  </si>
  <si>
    <t>4*12"1. NP</t>
  </si>
  <si>
    <t>3,65*12"2. NP</t>
  </si>
  <si>
    <t>346272256</t>
  </si>
  <si>
    <t>Přizdívky z pórobetonových tvárnic objemová hmotnost do 500 kg/m3, na tenké maltové lože, tloušťka přizdívky 150 mm</t>
  </si>
  <si>
    <t>108</t>
  </si>
  <si>
    <t>1*(1,025*2+0,65+1,05*4+1+1+0,9)"za WC</t>
  </si>
  <si>
    <t>55</t>
  </si>
  <si>
    <t>346481111</t>
  </si>
  <si>
    <t>Zaplentování rýh, potrubí, válcovaných nosníků, výklenků nebo nik jakéhokoliv tvaru, na maltu ve stěnách nebo před stěnami rabicovým pletivem</t>
  </si>
  <si>
    <t>110</t>
  </si>
  <si>
    <t>0,65*1+0,2*1,35*2"1. PP</t>
  </si>
  <si>
    <t>0,6*1,25+0,2*1,55+0,55*1,875+0,25*2,3*2+0,55*1,65+0,1*1,19*0,55+3,65*0,25+0,25*(2+1,4)"1.NP</t>
  </si>
  <si>
    <t>0,3*(1,35+1,05)+0,3*(1,1+0,6)+0,2*(2,5+0,6+1,1)</t>
  </si>
  <si>
    <t>0,65*1,25*2+0,2*1,55*2*2+0,2*1+1*0,15+3,6*(0,2+3,2*0,2)+1,9*0,15+1,6*0,2+1,2*0,3+1*0,5+0,2*1,3*2+1,7*0,5+0,2*2,3*2"2. NP</t>
  </si>
  <si>
    <t>Vodorovné konstrukce</t>
  </si>
  <si>
    <t>411321414</t>
  </si>
  <si>
    <t>Stropy z betonu železového (bez výztuže) stropů deskových, plochých střech, desek balkonových, desek hřibových stropů včetně hlavic hřibových sloupů tř. C 25/30</t>
  </si>
  <si>
    <t>112</t>
  </si>
  <si>
    <t>(2,85*2,3+1,4*1,2+1,075*1,44)*0,1"-0,200</t>
  </si>
  <si>
    <t>(2,85*1,35+7,75*6+2,89*1,3+2*5,85+1,9*4+6,5*5,85)*0,1"+3,9</t>
  </si>
  <si>
    <t>11,143"+7,65</t>
  </si>
  <si>
    <t>(10,6+11,15)*8,65/2*0,1"+1,11, +10,6</t>
  </si>
  <si>
    <t>57</t>
  </si>
  <si>
    <t>411354247</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</si>
  <si>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</si>
  <si>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114</t>
  </si>
  <si>
    <t>9,783"-0,200</t>
  </si>
  <si>
    <t>111,143*2"+3,9+7,65</t>
  </si>
  <si>
    <t>94,069"+11,1</t>
  </si>
  <si>
    <t>411354311</t>
  </si>
  <si>
    <t>Podpěrná konstrukce stropů - desek, kleneb a skořepin výška podepření do 4 m tloušťka stropu přes 5 do 15 cm zřízení</t>
  </si>
  <si>
    <t>116</t>
  </si>
  <si>
    <t>9,783+111,143*2+94,069</t>
  </si>
  <si>
    <t>59</t>
  </si>
  <si>
    <t>411354312</t>
  </si>
  <si>
    <t>Podpěrná konstrukce stropů - desek, kleneb a skořepin výška podepření do 4 m tloušťka stropu přes 5 do 15 cm odstranění</t>
  </si>
  <si>
    <t>118</t>
  </si>
  <si>
    <t>326,138</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</si>
  <si>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</si>
  <si>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</si>
  <si>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120</t>
  </si>
  <si>
    <t>0,888*(1,35*5+1,2*9+2,3*13)/1000*1,08"-0,200</t>
  </si>
  <si>
    <t>9,783*15*0,8*0,888/1000*1,08"spřah. trny</t>
  </si>
  <si>
    <t>0,888*(14*1,35+39*6+7*2,71+10*5,85+5*4+10*5,85)*2/1000*1,08"+3,9+7,65</t>
  </si>
  <si>
    <t>111,143*2*15*0,8*0,888/1000*1,08"spřah. trny</t>
  </si>
  <si>
    <t>0,888*8,65*5*10,6/1000*1,08"+11,1</t>
  </si>
  <si>
    <t>94,069*6*0,8*0,888/1000*1,08"spřah. trny</t>
  </si>
  <si>
    <t>61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</si>
  <si>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</si>
  <si>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</si>
  <si>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122</t>
  </si>
  <si>
    <t>9,783*3,423/1000*1,08"-0,200</t>
  </si>
  <si>
    <t>111,143*2*3,423/1000*1,08"+3,9+7,65</t>
  </si>
  <si>
    <t>94,069*2*3,423/1000*1,08"+11,1</t>
  </si>
  <si>
    <t>413941123</t>
  </si>
  <si>
    <t>Osazování ocelových válcovaných nosníků ve stropech I nebo IE nebo U nebo UE nebo L č. 14 až 22 nebo výšky přes 120 do 220 mm</t>
  </si>
  <si>
    <t>124</t>
  </si>
  <si>
    <t>20*25,3/1000"adekv. pol.</t>
  </si>
  <si>
    <t>0,363"-0,200</t>
  </si>
  <si>
    <t>10,475"+3,9+7,65</t>
  </si>
  <si>
    <t>63</t>
  </si>
  <si>
    <t>13010718</t>
  </si>
  <si>
    <t>ocel profilová jakost S235JR (11 375) průřez I (IPN) 160</t>
  </si>
  <si>
    <t>126</t>
  </si>
  <si>
    <t>362,48/1000*1,08"-0,200 strop 1. PP</t>
  </si>
  <si>
    <t>13010826</t>
  </si>
  <si>
    <t>ocel profilová jakost S235JR (11 375) průřez U (UPN) 200</t>
  </si>
  <si>
    <t>128</t>
  </si>
  <si>
    <t>506/1000*1,08"U č. 200 1. PP</t>
  </si>
  <si>
    <t>(5271,8+5203,16)/1000*1,08"U č. 200 +3,9+7,65</t>
  </si>
  <si>
    <t>65</t>
  </si>
  <si>
    <t>417321414</t>
  </si>
  <si>
    <t>Ztužující pásy a věnce z betonu železového (bez výztuže) tř. C 20/25</t>
  </si>
  <si>
    <t>130</t>
  </si>
  <si>
    <t>0,15*0,25*(2,2+4,9+1,4+1+5,05)"1. NP</t>
  </si>
  <si>
    <t>0,3*0,2*(1,8+1,6*2+2,2)*2+0,3*0,2*(1,6*2+2,2*2)"výtah. šachta</t>
  </si>
  <si>
    <t>417351115</t>
  </si>
  <si>
    <t>Bednění bočnic ztužujících pásů a věnců včetně vzpěr zřízení</t>
  </si>
  <si>
    <t>132</t>
  </si>
  <si>
    <t>0,15*(0,25*2+2,2+2+0,25+0,17+4,1+1,4+1,15+1*2+4,8)"1. NP</t>
  </si>
  <si>
    <t>0,2*(1,8*2+2,2*2+2,2*2+1,9*2+1,6*4*2+1,6*4+2,2*4)"výtah. šachta</t>
  </si>
  <si>
    <t>67</t>
  </si>
  <si>
    <t>417351116</t>
  </si>
  <si>
    <t>Bednění bočnic ztužujících pásů a věnců včetně vzpěr odstranění</t>
  </si>
  <si>
    <t>134</t>
  </si>
  <si>
    <t>417361821</t>
  </si>
  <si>
    <t>Výztuž ztužujících pásů a věnců z betonářské oceli 10 505 (R) nebo BSt 500</t>
  </si>
  <si>
    <t>136</t>
  </si>
  <si>
    <t>5,6*(2,1+0,25+0,17+4,1+1,4+1+5,1)/1000*1,08"1. NP</t>
  </si>
  <si>
    <t>5,6*(1,8*2+2*2*2+2,2*2+2,2*4)/1000*1,08"výtah. šachta</t>
  </si>
  <si>
    <t>69</t>
  </si>
  <si>
    <t>430321414</t>
  </si>
  <si>
    <t>Schodišťové konstrukce a rampy z betonu železového (bez výztuže) stupně, schodnice, ramena, podesty s nosníky tř. C 25/30</t>
  </si>
  <si>
    <t>138</t>
  </si>
  <si>
    <t>1,075*4,25*0,17"1. PP</t>
  </si>
  <si>
    <t>0,55*0,2*2*2"1.01, 1.02</t>
  </si>
  <si>
    <t>1,2*4,15*0,2*2+1,1*2,55*0,14"1. - 2. NP</t>
  </si>
  <si>
    <t>1,2*4,15*0,2*2+1,1*2,55*0,14"2.-3. NP</t>
  </si>
  <si>
    <t>430361821</t>
  </si>
  <si>
    <t>Výztuž schodišťových konstrukcí a ramp stupňů, schodnic, ramen, podest s nosníky z betonářské oceli 10 505 (R) nebo BSt 500</t>
  </si>
  <si>
    <t>140</t>
  </si>
  <si>
    <t>3,96</t>
  </si>
  <si>
    <t>71</t>
  </si>
  <si>
    <t>431351121</t>
  </si>
  <si>
    <t>Bednění podest, podstupňových desek a ramp včetně podpěrné konstrukce výšky do 4 m půdorysně přímočarých zřízení</t>
  </si>
  <si>
    <t>142</t>
  </si>
  <si>
    <t>4,2*1,2*4+2,55*1,1*2"1. NP-3. NP</t>
  </si>
  <si>
    <t>431351122</t>
  </si>
  <si>
    <t>Bednění podest, podstupňových desek a ramp včetně podpěrné konstrukce výšky do 4 m půdorysně přímočarých odstranění</t>
  </si>
  <si>
    <t>144</t>
  </si>
  <si>
    <t>73</t>
  </si>
  <si>
    <t>433351131</t>
  </si>
  <si>
    <t>Bednění schodnic včetně podpěrné konstrukce výšky do 4 m půdorysně přímočarých zřízení</t>
  </si>
  <si>
    <t>146</t>
  </si>
  <si>
    <t>4,2*0,3*2*2</t>
  </si>
  <si>
    <t>433351132</t>
  </si>
  <si>
    <t>Bednění schodnic včetně podpěrné konstrukce výšky do 4 m půdorysně přímočarých odstranění</t>
  </si>
  <si>
    <t>148</t>
  </si>
  <si>
    <t>75</t>
  </si>
  <si>
    <t>434351141</t>
  </si>
  <si>
    <t>Bednění stupňů betonovaných na podstupňové desce nebo na terénu půdorysně přímočarých zřízení</t>
  </si>
  <si>
    <t>150</t>
  </si>
  <si>
    <t>1,075*2,2"1. PP</t>
  </si>
  <si>
    <t>(2*0,15*3*2+1,2*0,15*26)*2"1. NP-3. NP</t>
  </si>
  <si>
    <t>434351142</t>
  </si>
  <si>
    <t>Bednění stupňů betonovaných na podstupňové desce nebo na terénu půdorysně přímočarých odstranění</t>
  </si>
  <si>
    <t>152</t>
  </si>
  <si>
    <t>Výtah, plošina přímá</t>
  </si>
  <si>
    <t>77</t>
  </si>
  <si>
    <t>51112r1</t>
  </si>
  <si>
    <t>Výtah - viz příloha</t>
  </si>
  <si>
    <t>kpl</t>
  </si>
  <si>
    <t>154</t>
  </si>
  <si>
    <t>51112r2</t>
  </si>
  <si>
    <t>Plošina přímá - viz příloha</t>
  </si>
  <si>
    <t>156</t>
  </si>
  <si>
    <t>Úpravy povrchů, podlahy a osazování výplní</t>
  </si>
  <si>
    <t>79</t>
  </si>
  <si>
    <t>611321141</t>
  </si>
  <si>
    <t>Omítka vápenocementová vnitřních ploch nanášená ručně dvouvrstvá, tloušťky jádrové omítky do 10 mm a tloušťky štuku do 3 mm štuková vodorovných konstrukcí stropů rovných</t>
  </si>
  <si>
    <t>158</t>
  </si>
  <si>
    <t>8,9+1,2"1. PP</t>
  </si>
  <si>
    <t>611321143</t>
  </si>
  <si>
    <t>Omítka vápenocementová vnitřních ploch nanášená ručně dvouvrstvá, tloušťky jádrové omítky do 10 mm a tloušťky štuku do 3 mm štuková vodorovných konstrukcí kleneb nebo skořepin</t>
  </si>
  <si>
    <t>160</t>
  </si>
  <si>
    <t>1*2,4*(3+0,25)+1*3,35*(2,8+0,25)+1*2,85*(2,3+0,25)"1. PP</t>
  </si>
  <si>
    <t>81</t>
  </si>
  <si>
    <t>6113311r1</t>
  </si>
  <si>
    <t>Betonová stěrka vnitřních ploch nanášená ručně s reliéfními vzory not, houslových klíčů, notové osnovy vč. vyrovnávacího podkladu, penetarce - schodišťový trakt, vstup</t>
  </si>
  <si>
    <t>162</t>
  </si>
  <si>
    <t>4,15*1,075+4,15*1,2*2+4,15*1,15*2+0,85*2,55+1,1*2,55"schodiště</t>
  </si>
  <si>
    <t>5,05*11,3*2+2,55*11,3-1*0,14*4-4*0,15*4</t>
  </si>
  <si>
    <t>-(1,1*2,1+0,6*0,85+1,25*2+1,25*2)</t>
  </si>
  <si>
    <t>0,25*(1,35+1,075)+0,25*(1,1+0,6)+0,65*1,25+0,3*1,25</t>
  </si>
  <si>
    <t>0,3*3,25*2+3,85*(1,775*2+2)+0,3*3,7*2+0,3*3,5*2+(3,525*2+0,35)*3,4+0,4*2,35*2"1.01</t>
  </si>
  <si>
    <t>-1,1*3,25</t>
  </si>
  <si>
    <t>612316121</t>
  </si>
  <si>
    <t>Omítka sanační vápenná vnitřních ploch jednovrstvá jednovrstvá, tloušťky do 20 mm nanášená ručně svislých konstrukcí stěn</t>
  </si>
  <si>
    <t>164</t>
  </si>
  <si>
    <t>1,9*(2,8+2,4+0,1+3,25+3+0,15*2)+1,625*0,65*2+1,8*0,15*2+2,85-1,2+2,3-1,2"1. PP</t>
  </si>
  <si>
    <t>3,4*3,5"1. NP</t>
  </si>
  <si>
    <t>83</t>
  </si>
  <si>
    <t>612316191</t>
  </si>
  <si>
    <t>Omítka sanační vápenná vnitřních ploch jednovrstvá jednovrstvá, tloušťky do 20 mm Příplatek k cenám za každých dalších i započatých 5 mm tloušťky omítky přes 20 mm stěn</t>
  </si>
  <si>
    <t>166</t>
  </si>
  <si>
    <t>612321141</t>
  </si>
  <si>
    <t>Omítka vápenocementová vnitřních ploch nanášená ručně dvouvrstvá, tloušťky jádrové omítky do 10 mm a tloušťky štuku do 3 mm štuková svislých konstrukcí stěn</t>
  </si>
  <si>
    <t>168</t>
  </si>
  <si>
    <t>(1,936+0,8+0,85)*2,2"1. PP</t>
  </si>
  <si>
    <t>3,4*2*(2,55+1,025+1,5+1,025*2+1,175+1,65+4,675+2,825+0,8+3,95+1,7+8,225+5,85+3,5+1,875+2,25+1,5+2,85+1,35)"1. NP</t>
  </si>
  <si>
    <t>3,4*(2,85+3,65+1,35+1,925+1,65+2+4,1)+3,85*(3*2+2)+0,3*3,55*2+0,3*3,4+(2,5+3,5)*6,05/2+(2,5+3,5)*7/2+0,17*2,8+(1,15+0,25)*2,5</t>
  </si>
  <si>
    <t>-(1,25*2+1,1*2*4+1,1*3,25+1,19*2,15+0,8*2,5*2+1,25*1,97*2)</t>
  </si>
  <si>
    <t>-2*(0,8*1,97*5+0,7*1,97*3+0,9*1,97+1,55*3)</t>
  </si>
  <si>
    <t>0,5*(2,1*2+0,85*2)+0,6*(1,25+2*2)+0,65*(0,65*2+1,4)+0,25*(1,4+3,25*2)+0,35*(1,6+3*2+1,19)+2,15*2+0,55*(1,7+2,4*2)+0,35*(0,6+0,2*2)</t>
  </si>
  <si>
    <t>3,5*2*(1,025+1,5+1,175+1,025*2+1,65+1,275+1,3+2,85+0,8+2,55+4,675+2,875+0,8+3,95+1,7+1,925+1,05+2,85+1,35+2,85+1,35)"2. NP</t>
  </si>
  <si>
    <t>3,5*3,975</t>
  </si>
  <si>
    <t>3,5*2*(1,775+2+3,5+1,925+2+3,725*2+2,075+8,625)</t>
  </si>
  <si>
    <t>-(1,25*2*2+1,1*2*5)-2*(0,7*1,97*2+0,8*1,97*5+2*0,5+0,9*1,97+0,8*2,5+1,25*1,97)</t>
  </si>
  <si>
    <t>0,65*(1,25+2*2)+0,6*(1,25+2*2)+0,65*(1,45+2*2)+0,15*(0,65+0,65*2)+0,15*3,2+0,2*(1,4+1,19)+0,5*(1+1,7+2,95*2+2*2)</t>
  </si>
  <si>
    <t>3,35*(2,55+3,55+3,9)-1,25*2-1,25*1,8*4+03*(1,25*5+2*2*5)+1* (0,9+1,05*4+1*2)"3. NP</t>
  </si>
  <si>
    <t>85</t>
  </si>
  <si>
    <t>6123211r</t>
  </si>
  <si>
    <t>Příprava pod zateplení fasád, přetmelení, očištění</t>
  </si>
  <si>
    <t>170</t>
  </si>
  <si>
    <t>10,7*11,645+10,37*0,35-(1,2*2,1+0,6*0,85+1,25*2*6+1,25*1,8*4)</t>
  </si>
  <si>
    <t>612321r2</t>
  </si>
  <si>
    <t>Zkoušky přídržnosti ETICS stěny</t>
  </si>
  <si>
    <t>172</t>
  </si>
  <si>
    <t>87</t>
  </si>
  <si>
    <t>612321r3</t>
  </si>
  <si>
    <t>Trhací zkoušky zateplení stěny</t>
  </si>
  <si>
    <t>174</t>
  </si>
  <si>
    <t>612325121</t>
  </si>
  <si>
    <t>Vápenocementová omítka rýh štuková ve stěnách, šířky rýhy do 150 mm</t>
  </si>
  <si>
    <t>176</t>
  </si>
  <si>
    <t>15*0,1</t>
  </si>
  <si>
    <t>89</t>
  </si>
  <si>
    <t>617321141</t>
  </si>
  <si>
    <t>Omítka vápenocementová vnitřních ploch nanášená ručně dvouvrstvá, tloušťky jádrové omítky do 10 mm a tloušťky štuku do 3 mm štuková uzavřených nebo omezených prostor světlíků nebo výtahových šachet</t>
  </si>
  <si>
    <t>178</t>
  </si>
  <si>
    <t>1,6*4*10,8-1,19*2,15*3+1,6*1,6</t>
  </si>
  <si>
    <t>621151031</t>
  </si>
  <si>
    <t>Penetrační nátěr vnějších pastovitých tenkovrstvých omítek silikonový podhledů</t>
  </si>
  <si>
    <t>180</t>
  </si>
  <si>
    <t>0,2*(1,2+0,6+1,25*10)+5,14</t>
  </si>
  <si>
    <t>91</t>
  </si>
  <si>
    <t>622151031</t>
  </si>
  <si>
    <t>Penetrační nátěr vnějších pastovitých tenkovrstvých omítek silikonový stěn</t>
  </si>
  <si>
    <t>182</t>
  </si>
  <si>
    <t>(10,65+1,3*2)*8,25+11,2*2,65+0,2*(2,1*2+0,85*2+2*2*6+1,8*2*4)-(1,2*2+0,6*0,85+1,25*2*6+1,25*1,8*4)"do dvora</t>
  </si>
  <si>
    <t>112,96"do Kutnohorské ul.</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</si>
  <si>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</si>
  <si>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</si>
  <si>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184</t>
  </si>
  <si>
    <t>(10,65+1,3*2)*8,35+11,2*3,15-(1,2*2,1+0,6*0,85+1,25*2*6+1,25*1,8*4)"ZA3</t>
  </si>
  <si>
    <t>(10,65+1,3*2)*1,1"ZA4</t>
  </si>
  <si>
    <t>93</t>
  </si>
  <si>
    <t>28376451</t>
  </si>
  <si>
    <t>deska XPS hrana polodrážková a hladký povrch 300kPA λ=0,035 tl 200mm</t>
  </si>
  <si>
    <t>186</t>
  </si>
  <si>
    <t>14,575*1,05 "Přepočtené koeficientem množství</t>
  </si>
  <si>
    <t>63151535</t>
  </si>
  <si>
    <t>deska tepelně izolační minerální kontaktních fasád kolmé vlákno λ=0,040-0,041 tl 200mm</t>
  </si>
  <si>
    <t>188</t>
  </si>
  <si>
    <t>118,888*1,05 "Přepočtené koeficientem množství</t>
  </si>
  <si>
    <t>95</t>
  </si>
  <si>
    <t>622252001</t>
  </si>
  <si>
    <t>Montáž profilů kontaktního zateplení zakládacích soklových připevněných hmoždinkami</t>
  </si>
  <si>
    <t>190</t>
  </si>
  <si>
    <t>10,65+1,3*2</t>
  </si>
  <si>
    <t>59051659</t>
  </si>
  <si>
    <t>profil zakládací Al tl 1,0mm pro ETICS pro izolant tl 200mm</t>
  </si>
  <si>
    <t>192</t>
  </si>
  <si>
    <t>13,25*1,05 "Přepočtené koeficientem množství</t>
  </si>
  <si>
    <t>97</t>
  </si>
  <si>
    <t>622252002</t>
  </si>
  <si>
    <t>Montáž profilů kontaktního zateplení ostatních stěnových, dilatačních apod. lepených do tmelu</t>
  </si>
  <si>
    <t>194</t>
  </si>
  <si>
    <t>0,6+1,25*10"parapet</t>
  </si>
  <si>
    <t>13,1+1,2"podhled s okapničkou</t>
  </si>
  <si>
    <t>2,1*2+0,85*2+2*2*6+1,8*2*4"rohový</t>
  </si>
  <si>
    <t>44,3"okenní</t>
  </si>
  <si>
    <t>63127466</t>
  </si>
  <si>
    <t>profil rohový Al 23x23mm s výztužnou tkaninou š 100mm pro ETICS</t>
  </si>
  <si>
    <t>196</t>
  </si>
  <si>
    <t>99</t>
  </si>
  <si>
    <t>59051510</t>
  </si>
  <si>
    <t>profil začišťovací s okapnicí PVC s výztužnou tkaninou pro nadpraží ETICS</t>
  </si>
  <si>
    <t>198</t>
  </si>
  <si>
    <t>14,3*1,05 "Přepočtené koeficientem množství</t>
  </si>
  <si>
    <t>59051512</t>
  </si>
  <si>
    <t>profil začišťovací s okapnicí PVC s výztužnou tkaninou pro parapet ETICS</t>
  </si>
  <si>
    <t>200</t>
  </si>
  <si>
    <t>11,9*1,05 "Přepočtené koeficientem množství</t>
  </si>
  <si>
    <t>101</t>
  </si>
  <si>
    <t>63127416</t>
  </si>
  <si>
    <t>profil rohový PVC 23x23mm s výztužnou tkaninou š 100mm pro ETICS</t>
  </si>
  <si>
    <t>202</t>
  </si>
  <si>
    <t>44,3*1,05 "Přepočtené koeficientem množství</t>
  </si>
  <si>
    <t>622326658</t>
  </si>
  <si>
    <t>Oprava vápenocementové omítky s celoplošným přeštukováním vnějších ploch stupně členitosti 5, v rozsahu opravované plochy přes 65 do 80%</t>
  </si>
  <si>
    <t>204</t>
  </si>
  <si>
    <t>11,8*10,225-(1,1*3,25+1,1*2*4+1,1*2*5)"do Kutnohorské ul.</t>
  </si>
  <si>
    <t>0,5*3,25*2+0,4*2*2*4+0,3*2*2*5"ostění</t>
  </si>
  <si>
    <t>0,2*1,35*5+0,3*1,1+0,15*1,1*4+0,1*1,45*5+0,15*1,3*5+0,2*1,1*5"podhledy</t>
  </si>
  <si>
    <t>103</t>
  </si>
  <si>
    <t>625681012</t>
  </si>
  <si>
    <t>Ochrana proti holubům hrotový systém dvouřadý, účinná šíře 15 cm</t>
  </si>
  <si>
    <t>206</t>
  </si>
  <si>
    <t>11,4*2+1,1*4+1,1*5+1,25*3+1,25*5</t>
  </si>
  <si>
    <t>629991011</t>
  </si>
  <si>
    <t>Zakrytí vnějších ploch před znečištěním včetně pozdějšího odkrytí výplní otvorů a svislých ploch fólií přilepenou lepící páskou</t>
  </si>
  <si>
    <t>208</t>
  </si>
  <si>
    <t>1,1*3,25+1,1*2*4+1,2*2,1+0,6*0,85+1,25*2*2+1,1*2*5+1,25*2*3+1,25*2*5</t>
  </si>
  <si>
    <t>105</t>
  </si>
  <si>
    <t>631311135</t>
  </si>
  <si>
    <t>Mazanina z betonu prostého bez zvýšených nároků na prostředí tl. přes 120 do 240 mm tř. C 20/25</t>
  </si>
  <si>
    <t>210</t>
  </si>
  <si>
    <t>2,55*2,025*0,35"P.6</t>
  </si>
  <si>
    <t>631319013</t>
  </si>
  <si>
    <t>Příplatek k cenám mazanin za úpravu povrchu mazaniny přehlazením, mazanina tl. přes 120 do 240 mm</t>
  </si>
  <si>
    <t>212</t>
  </si>
  <si>
    <t>107</t>
  </si>
  <si>
    <t>631319175</t>
  </si>
  <si>
    <t>Příplatek k cenám mazanin za stržení povrchu spodní vrstvy mazaniny latí před vložením výztuže nebo pletiva pro tl. obou vrstev mazaniny přes 120 do 240 mm</t>
  </si>
  <si>
    <t>214</t>
  </si>
  <si>
    <t>631342223</t>
  </si>
  <si>
    <t>Cementová litá pěna - pěnobeton tl. přes 80 do 120 mm, objemové hmotnosti 900 kg/m3</t>
  </si>
  <si>
    <t>216</t>
  </si>
  <si>
    <t>(15,65+12,4)*0,1"P.8C, P.9B</t>
  </si>
  <si>
    <t>109</t>
  </si>
  <si>
    <t>631362021</t>
  </si>
  <si>
    <t>Výztuž mazanin ze svařovaných sítí z drátů typu KARI</t>
  </si>
  <si>
    <t>218</t>
  </si>
  <si>
    <t>2,55*2,025*3,423/1000*1,08"P.6</t>
  </si>
  <si>
    <t>632451254</t>
  </si>
  <si>
    <t>Potěr cementový samonivelační litý tř. C 30, tl. přes 45 do 50 mm</t>
  </si>
  <si>
    <t>220</t>
  </si>
  <si>
    <t>27,8+24,8"P.1, P.4</t>
  </si>
  <si>
    <t>8,76"P.8A</t>
  </si>
  <si>
    <t>15,64"P.8B</t>
  </si>
  <si>
    <t>16,65"P.8C</t>
  </si>
  <si>
    <t>11,7"P.9A</t>
  </si>
  <si>
    <t>12,4"P.9B</t>
  </si>
  <si>
    <t>25,25"P10</t>
  </si>
  <si>
    <t>57,4"P.11</t>
  </si>
  <si>
    <t>12,5"P.12</t>
  </si>
  <si>
    <t>105,305"P.13</t>
  </si>
  <si>
    <t>60,2"P.14</t>
  </si>
  <si>
    <t>21,978"P.15</t>
  </si>
  <si>
    <t>5,94"P.16</t>
  </si>
  <si>
    <t>111</t>
  </si>
  <si>
    <t>632451293</t>
  </si>
  <si>
    <t>Potěr cementový samonivelační litý Příplatek k cenám za každých dalších i započatých 5 mm tloušťky přes 50 mm tř. C 30</t>
  </si>
  <si>
    <t>222</t>
  </si>
  <si>
    <t>24,8*6"P.4+P.4*</t>
  </si>
  <si>
    <t>12,5*4"P.12</t>
  </si>
  <si>
    <t>105,305*4"P.13</t>
  </si>
  <si>
    <t>60,2*4"P.14</t>
  </si>
  <si>
    <t>21,978*4"P.15</t>
  </si>
  <si>
    <t>5,94*4"P.16</t>
  </si>
  <si>
    <t>642942111</t>
  </si>
  <si>
    <t>Osazování zárubní nebo rámů kovových dveřních lisovaných nebo z úhelníků bez dveřních křídel na cementovou maltu, plochy otvoru do 2,5 m2</t>
  </si>
  <si>
    <t>224</t>
  </si>
  <si>
    <t>113</t>
  </si>
  <si>
    <t>5533148r</t>
  </si>
  <si>
    <t>zárubeň jednokřídlá ocelová pro zdění atyp. 860/2000 mm</t>
  </si>
  <si>
    <t>226</t>
  </si>
  <si>
    <t>Ostatní konstrukce a práce, bourání</t>
  </si>
  <si>
    <t>941111122</t>
  </si>
  <si>
    <t>Lešení řadové trubkové lehké pracovní s podlahami s provozním zatížením tř. 3 do 200 kg/m2 šířky tř. W09 od 0,9 do 1,2 m, výšky výšky přes 10 do 25 m montáž</t>
  </si>
  <si>
    <t>228</t>
  </si>
  <si>
    <t>11,8*10,175"do ulice</t>
  </si>
  <si>
    <t>(10,5+1,3*2+0,9*2)*9,6+(4,05+1,3*2)*1,5+4,05*0,9"do dvora</t>
  </si>
  <si>
    <t>1*2*10,9"komín</t>
  </si>
  <si>
    <t>115</t>
  </si>
  <si>
    <t>941111222</t>
  </si>
  <si>
    <t>Lešení řadové trubkové lehké pracovní s podlahami s provozním zatížením tř. 3 do 200 kg/m2 šířky tř. W09 od 0,9 do 1,2 m, výšky výšky přes 10 do 25 m příplatek k ceně za každý den použití</t>
  </si>
  <si>
    <t>230</t>
  </si>
  <si>
    <t>298,525*90</t>
  </si>
  <si>
    <t>941111822</t>
  </si>
  <si>
    <t>Lešení řadové trubkové lehké pracovní s podlahami s provozním zatížením tř. 3 do 200 kg/m2 šířky tř. W09 od 0,9 do 1,2 m, výšky výšky přes 10 do 25 m demontáž</t>
  </si>
  <si>
    <t>232</t>
  </si>
  <si>
    <t>117</t>
  </si>
  <si>
    <t>944511111</t>
  </si>
  <si>
    <t>Síť ochranná zavěšená na konstrukci lešení z textilie z umělých vláken montáž</t>
  </si>
  <si>
    <t>234</t>
  </si>
  <si>
    <t>120,065+01*2*10,175"do ulice</t>
  </si>
  <si>
    <t>944511211</t>
  </si>
  <si>
    <t>Síť ochranná zavěšená na konstrukci lešení z textilie z umělých vláken příplatek k ceně za každý den použití</t>
  </si>
  <si>
    <t>236</t>
  </si>
  <si>
    <t>140,415*90</t>
  </si>
  <si>
    <t>119</t>
  </si>
  <si>
    <t>944511811</t>
  </si>
  <si>
    <t>Síť ochranná zavěšená na konstrukci lešení z textilie z umělých vláken demontáž</t>
  </si>
  <si>
    <t>238</t>
  </si>
  <si>
    <t>946111111</t>
  </si>
  <si>
    <t>Věže pojízdné trubkové nebo dílcové s maximálním zatížením podlahy do 200 kg/m2 šířky od 0,6 do 0,9 m, délky do 3,2 m výšky do 1,5 m montáž</t>
  </si>
  <si>
    <t>240</t>
  </si>
  <si>
    <t>121</t>
  </si>
  <si>
    <t>946111211</t>
  </si>
  <si>
    <t>Věže pojízdné trubkové nebo dílcové s maximálním zatížením podlahy do 200 kg/m2 šířky od 0,6 do 0,9 m, délky do 3,2 m výšky do 1,5 m příplatek k ceně za každý den použití</t>
  </si>
  <si>
    <t>242</t>
  </si>
  <si>
    <t>6*30</t>
  </si>
  <si>
    <t>946111811</t>
  </si>
  <si>
    <t>Věže pojízdné trubkové nebo dílcové s maximálním zatížením podlahy do 200 kg/m2 šířky od 0,6 do 0,9 m, délky do 3,2 m výšky do 1,5 m demontáž</t>
  </si>
  <si>
    <t>244</t>
  </si>
  <si>
    <t>123</t>
  </si>
  <si>
    <t>949311112</t>
  </si>
  <si>
    <t>Lešení trubkové do šachet (výtahových, potrubních) o půdorysné ploše do 6 m2, výšky přes 10 do 20 m montáž</t>
  </si>
  <si>
    <t>246</t>
  </si>
  <si>
    <t>949311212</t>
  </si>
  <si>
    <t>Lešení trubkové do šachet (výtahových, potrubních) o půdorysné ploše do 6 m2, výšky přes 10 do 20 m příplatek k ceně za každý den použití</t>
  </si>
  <si>
    <t>248</t>
  </si>
  <si>
    <t>10,800*30</t>
  </si>
  <si>
    <t>125</t>
  </si>
  <si>
    <t>949311812</t>
  </si>
  <si>
    <t>Lešení trubkové do šachet (výtahových, potrubních) o půdorysné ploše do 6 m2, výšky přes 10 do 20 m demontáž</t>
  </si>
  <si>
    <t>250</t>
  </si>
  <si>
    <t>949411121</t>
  </si>
  <si>
    <t>Věže schodišťové a výstupové z trubkového lešení o půdorysné ploše přes 10 do 15 m2, výšky do 10 m montáž</t>
  </si>
  <si>
    <t>252</t>
  </si>
  <si>
    <t>127</t>
  </si>
  <si>
    <t>949411221</t>
  </si>
  <si>
    <t>Věže schodišťové a výstupové z trubkového lešení o půdorysné ploše přes 10 do 15 m2, výšky do 10 m příplatek k ceně za každý den použití</t>
  </si>
  <si>
    <t>254</t>
  </si>
  <si>
    <t>7,350*40</t>
  </si>
  <si>
    <t>949411821</t>
  </si>
  <si>
    <t>Věže schodišťové a výstupové z trubkového lešení o půdorysné ploše přes 10 do 15 m2, výšky do 10 m demontáž</t>
  </si>
  <si>
    <t>256</t>
  </si>
  <si>
    <t>129</t>
  </si>
  <si>
    <t>952901111</t>
  </si>
  <si>
    <t>Vyčištění budov nebo objektů před předáním do užívání budov bytové nebo občanské výstavby, světlé výšky podlaží do 4 m</t>
  </si>
  <si>
    <t>258</t>
  </si>
  <si>
    <t>4,7+10,6+17,7"1. PP</t>
  </si>
  <si>
    <t>10,8+14+4,7+11,5+2,6+17,1+1,7+1,2+1,6+7,3+12,4+40,9+7,2+57,4"1. NP</t>
  </si>
  <si>
    <t>11,5+6,4+11,5+3,6+2,4+17,5+1,7+1,2+1,6+7,3+12,6+42,6+6,8+7,6"2. NP</t>
  </si>
  <si>
    <t>11,5+6,1+3+2,6+16,6+17,2+17,9+3,7+1,7+2,1+1,8+1,8+1,9+1,9+1,9+1,5+18,3</t>
  </si>
  <si>
    <t>953731113</t>
  </si>
  <si>
    <t>Odvětrání svislé plastovými troubami ve stropních prostupech s obetonováním vnitřního průměru přes 80 do 110 mm</t>
  </si>
  <si>
    <t>260</t>
  </si>
  <si>
    <t>4*12,5</t>
  </si>
  <si>
    <t>131</t>
  </si>
  <si>
    <t>953731311</t>
  </si>
  <si>
    <t>Odvětrání svislé plastovými troubami montáž větrací hlavice, vnitřního průměru do 160 mm</t>
  </si>
  <si>
    <t>262</t>
  </si>
  <si>
    <t>28612264</t>
  </si>
  <si>
    <t>hlavice ventilační plastová PP DN 110</t>
  </si>
  <si>
    <t>264</t>
  </si>
  <si>
    <t>133</t>
  </si>
  <si>
    <t>962031132</t>
  </si>
  <si>
    <t>Bourání příček nebo přizdívek z cihel pálených plných nebo dutých, tl. do 100 mm</t>
  </si>
  <si>
    <t>266</t>
  </si>
  <si>
    <t>2,8*1,95+2,8*0,15+1,2*1,95+1,2*0,075-0,8*1,97-0,9*1,95"1. PP</t>
  </si>
  <si>
    <t>3,55*(3,2+1,5+1,25+1,5+3,35)-(1,1*1,97+0,8*1,97*3)"1. NP</t>
  </si>
  <si>
    <t>2,65*(2,8+2+2,35+2,55+3+1,4*2+3,2+2,4)-0,8*1,97*6-0,6*1,97*2"3. NP</t>
  </si>
  <si>
    <t>962031133</t>
  </si>
  <si>
    <t>Bourání příček nebo přizdívek z cihel pálených plných nebo dutých, tl. přes 100 do 150 mm</t>
  </si>
  <si>
    <t>268</t>
  </si>
  <si>
    <t>1,9*2,8-1,05*2,15+3,35*2,35-0,6*1,97"1. NP</t>
  </si>
  <si>
    <t>3,5*(3,15+3,25+1,15+5,9)-0,7*1,97*2-1,05*2,15"2. NP</t>
  </si>
  <si>
    <t>2,65*(1,65+1,5+1,4+2,95)"3. NP</t>
  </si>
  <si>
    <t>135</t>
  </si>
  <si>
    <t>962032230</t>
  </si>
  <si>
    <t>Bourání zdiva nadzákladového z cihel pálených plných nebo lícových nebo vápenopískových, na maltu vápennou nebo vápenocementovou, objemu do 1 m3</t>
  </si>
  <si>
    <t>270</t>
  </si>
  <si>
    <t>(1,1*3,25-1,15*2,1)*0,6"1. NP vstup ulice</t>
  </si>
  <si>
    <t>2,3*3,5*0,35*2-0,35*1,05*2,15*2+2,2*3,5*0,2+1,05*3,5*0,25"2. NP</t>
  </si>
  <si>
    <t>962032231</t>
  </si>
  <si>
    <t>Bourání zdiva nadzákladového z cihel pálených plných nebo lícových nebo vápenopískových, na maltu vápennou nebo vápenocementovou, objemu přes 1 m3</t>
  </si>
  <si>
    <t>272</t>
  </si>
  <si>
    <t>1,2*2,15*0,55"1. PP</t>
  </si>
  <si>
    <t>3,35*0,35*(5,85*2)-0,35*(0,9*1,97-0,8*1,97)+3,35*0,55*(2,15+2,5)-0,55*0,8*1,97+3,35*0,55*(1,1+0,4)+3,35*0,55*(4,3+4,6)"1. NP</t>
  </si>
  <si>
    <t>3,35*(2,45+1,55)*0,35-0,35*1,05*2,15*2</t>
  </si>
  <si>
    <t>3,5*0,5*(3,7+1,875)-0,5*1,05*2,15*2+3,5*0,55*3,55*2"2. NP</t>
  </si>
  <si>
    <t>2,65*(3,25+3,25)*0,65+2,65*0,6*(4,05+1,3*2)-1,25*2*0,6+0,6*4,05*0,9"3. NP</t>
  </si>
  <si>
    <t>2,65*0,55*(3,55*2+2,85)-1,1*2,15*0,55+0,5*(3,1+1,75)*3,25/2+0,45*(3,1+1,75)*3,25/2+(1*0,85+0,5*0,1)*2,65</t>
  </si>
  <si>
    <t>137</t>
  </si>
  <si>
    <t>962032641</t>
  </si>
  <si>
    <t>Bourání zdiva nadzákladového komínového z cihel pálených, šamotových nebo vápenopískových, na maltu cementovou</t>
  </si>
  <si>
    <t>274</t>
  </si>
  <si>
    <t>0,45*0,45*15,2+0,6*0,9*2,5</t>
  </si>
  <si>
    <t>963023712</t>
  </si>
  <si>
    <t>Vybourání schodišťových stupňů oblých, rovných nebo kosých ze zdi cihelné oboustranně</t>
  </si>
  <si>
    <t>276</t>
  </si>
  <si>
    <t>1,2*10+1,2*45+1,6*4</t>
  </si>
  <si>
    <t>139</t>
  </si>
  <si>
    <t>963053936</t>
  </si>
  <si>
    <t>Bourání železobetonových monolitických schodišťových ramen samonosných</t>
  </si>
  <si>
    <t>278</t>
  </si>
  <si>
    <t>(3,6*3+5)*1,35+2,85*1,4+2,85*1</t>
  </si>
  <si>
    <t>965041r</t>
  </si>
  <si>
    <t>Bourání perlitbeton</t>
  </si>
  <si>
    <t>280</t>
  </si>
  <si>
    <t>(7,3+6,6+10,5+18,4+22,5+22,9+17,7+1,3+2)*0,075"3. NP</t>
  </si>
  <si>
    <t>141</t>
  </si>
  <si>
    <t>965043331</t>
  </si>
  <si>
    <t>Bourání mazanin betonových s potěrem nebo teracem tl. do 100 mm, plochy do 4 m2</t>
  </si>
  <si>
    <t>282</t>
  </si>
  <si>
    <t>0,05*(4+3,7)"1. NP</t>
  </si>
  <si>
    <t>0,1*(2,9+1,1)"2.08, 1.1</t>
  </si>
  <si>
    <t>0,017*(7,3+6,6+1,3+2)"3. NP</t>
  </si>
  <si>
    <t>965043341</t>
  </si>
  <si>
    <t>Bourání mazanin betonových s potěrem nebo teracem tl. do 100 mm, plochy přes 4 m2</t>
  </si>
  <si>
    <t>284</t>
  </si>
  <si>
    <t>0,55*(19,8+5)"2.04, 2.02</t>
  </si>
  <si>
    <t>143</t>
  </si>
  <si>
    <t>965043421</t>
  </si>
  <si>
    <t>Bourání mazanin betonových s potěrem nebo teracem tl. do 150 mm, plochy do 1 m2</t>
  </si>
  <si>
    <t>286</t>
  </si>
  <si>
    <t>0,9*0,35*0,35"základ 1. PP</t>
  </si>
  <si>
    <t>965043441</t>
  </si>
  <si>
    <t>Bourání mazanin betonových s potěrem nebo teracem tl. do 150 mm, plochy přes 4 m2</t>
  </si>
  <si>
    <t>288</t>
  </si>
  <si>
    <t>(15,1+9,1)*0,2"1. PP místnosti</t>
  </si>
  <si>
    <t>5,7*0,475*0,35"1. PP základ</t>
  </si>
  <si>
    <t>2,85*1,5*0,2"1. NP vstup ze dvora</t>
  </si>
  <si>
    <t>0,05*2*(25,2+25,8)+0,05*11,4"1. NP</t>
  </si>
  <si>
    <t>145</t>
  </si>
  <si>
    <t>965081213</t>
  </si>
  <si>
    <t>Bourání podlah z dlaždic bez podkladního lože nebo mazaniny, s jakoukoliv výplní spár keramických nebo xylolitových tl. do 10 mm, plochy přes 1 m2</t>
  </si>
  <si>
    <t>290</t>
  </si>
  <si>
    <t>6,05+10,6+14,1+8,7+3,9+4+3,7"1. NP</t>
  </si>
  <si>
    <t>14,1+5+16,6+2,9+1,1"2. NP</t>
  </si>
  <si>
    <t>12,6+7,3+6,6+1,3+2"3. NP</t>
  </si>
  <si>
    <t>965081413</t>
  </si>
  <si>
    <t>Bourání litých podlah xylolitových, plochy přes 1 m2</t>
  </si>
  <si>
    <t>292</t>
  </si>
  <si>
    <t>20,4"1.03</t>
  </si>
  <si>
    <t>147</t>
  </si>
  <si>
    <t>965083121</t>
  </si>
  <si>
    <t>Odstranění násypu mezi stropními trámy tl. do 200 mm, plochy do 2 m2</t>
  </si>
  <si>
    <t>294</t>
  </si>
  <si>
    <t>0,125*(2,9+1,1)"2. NP</t>
  </si>
  <si>
    <t>965083122</t>
  </si>
  <si>
    <t>Odstranění násypu mezi stropními trámy tl. do 200 mm, plochy přes 2 m2</t>
  </si>
  <si>
    <t>296</t>
  </si>
  <si>
    <t>0,2*(4+11,4+3,7)"1.08, 1.09,1.10</t>
  </si>
  <si>
    <t>0,18*(26,9+36,6+21,6+19,8)+0,125*5"2. NP</t>
  </si>
  <si>
    <t>149</t>
  </si>
  <si>
    <t>968062374</t>
  </si>
  <si>
    <t>Vybourání dřevěných rámů oken s křídly, dveřních zárubní, vrat, stěn, ostění nebo obkladů rámů oken s křídly zdvojených, plochy do 1 m2</t>
  </si>
  <si>
    <t>298</t>
  </si>
  <si>
    <t>1,2*0,55"1. PP</t>
  </si>
  <si>
    <t>0,75*0,55"1. NP</t>
  </si>
  <si>
    <t>968062376</t>
  </si>
  <si>
    <t>Vybourání dřevěných rámů oken s křídly, dveřních zárubní, vrat, stěn, ostění nebo obkladů rámů oken s křídly zdvojených, plochy do 4 m2</t>
  </si>
  <si>
    <t>300</t>
  </si>
  <si>
    <t>1,1*2*4+1,4*2,1*2"1. NP</t>
  </si>
  <si>
    <t>1,25*2*3+1,1*2*5"2. NP</t>
  </si>
  <si>
    <t>151</t>
  </si>
  <si>
    <t>968062456</t>
  </si>
  <si>
    <t>Vybourání dřevěných rámů oken s křídly, dveřních zárubní, vrat, stěn, ostění nebo obkladů dveřních zárubní, plochy přes 2 m2</t>
  </si>
  <si>
    <t>302</t>
  </si>
  <si>
    <t>968072455</t>
  </si>
  <si>
    <t>Vybourání kovových rámů oken s křídly, dveřních zárubní, vrat, stěn, ostění nebo obkladů dveřních zárubní, plochy do 2 m2</t>
  </si>
  <si>
    <t>304</t>
  </si>
  <si>
    <t>0,8*1,97+0,9*1,95"1. PP</t>
  </si>
  <si>
    <t>1,1*1,95+0,8*1,97*5+0,9*1,97+0,6*1,97+1,1*1,97"1. NP</t>
  </si>
  <si>
    <t>0,7*1,97*2"2. NP</t>
  </si>
  <si>
    <t>153</t>
  </si>
  <si>
    <t>968072456</t>
  </si>
  <si>
    <t>Vybourání kovových rámů oken s křídly, dveřních zárubní, vrat, stěn, ostění nebo obkladů dveřních zárubní, plochy přes 2 m2</t>
  </si>
  <si>
    <t>306</t>
  </si>
  <si>
    <t>1,2*3,45+1,05*2,15"1. NP</t>
  </si>
  <si>
    <t>971033331</t>
  </si>
  <si>
    <t>Vybourání otvorů ve zdivu základovém nebo nadzákladovém z cihel, tvárnic, příčkovek z cihel pálených na maltu vápennou nebo vápenocementovou plochy do 0,09 m2, tl. do 150 mm</t>
  </si>
  <si>
    <t>308</t>
  </si>
  <si>
    <t>16"pro I 160, strop -0,2</t>
  </si>
  <si>
    <t>155</t>
  </si>
  <si>
    <t>971033351</t>
  </si>
  <si>
    <t>Vybourání otvorů ve zdivu základovém nebo nadzákladovém z cihel, tvárnic, příčkovek z cihel pálených na maltu vápennou nebo vápenocementovou plochy do 0,09 m2, tl. do 450 mm</t>
  </si>
  <si>
    <t>310</t>
  </si>
  <si>
    <t>1"1.02</t>
  </si>
  <si>
    <t>9710422r1</t>
  </si>
  <si>
    <t>Vybourání otvorů v základu pro profese</t>
  </si>
  <si>
    <t>312</t>
  </si>
  <si>
    <t>157</t>
  </si>
  <si>
    <t>974031153</t>
  </si>
  <si>
    <t>Vysekání rýh ve zdivu cihelném na maltu vápennou nebo vápenocementovou do hl. 100 mm a šířky do 100 mm</t>
  </si>
  <si>
    <t>314</t>
  </si>
  <si>
    <t>974031664</t>
  </si>
  <si>
    <t>Vysekání rýh ve zdivu cihelném na maltu vápennou nebo vápenocementovou pro vtahování nosníků do zdí, před vybouráním otvoru do hl. 150 mm, při v. nosníku do 150 mm</t>
  </si>
  <si>
    <t>316</t>
  </si>
  <si>
    <t>1,4*9+1*5"1. PP</t>
  </si>
  <si>
    <t>0,9"1. NP</t>
  </si>
  <si>
    <t>159</t>
  </si>
  <si>
    <t>974031666</t>
  </si>
  <si>
    <t>Vysekání rýh ve zdivu cihelném na maltu vápennou nebo vápenocementovou pro vtahování nosníků do zdí, před vybouráním otvoru do hl. 150 mm, při v. nosníku do 250 mm</t>
  </si>
  <si>
    <t>318</t>
  </si>
  <si>
    <t>2*(1,85*2+1,6*5)"pro kci stropu</t>
  </si>
  <si>
    <t>977331113</t>
  </si>
  <si>
    <t>Zvětšení komínového průduchu frézováním zdiva z cihel plných pálených maximální hloubky frézování přes 10 do 30 mm</t>
  </si>
  <si>
    <t>320</t>
  </si>
  <si>
    <t>12,5*3</t>
  </si>
  <si>
    <t>161</t>
  </si>
  <si>
    <t>978011191</t>
  </si>
  <si>
    <t>Otlučení vápenných nebo vápenocementových omítek vnitřních ploch stropů, v rozsahu přes 50 do 100 %</t>
  </si>
  <si>
    <t>322</t>
  </si>
  <si>
    <t>1*3,15*(0,15+1,2)"1. PP</t>
  </si>
  <si>
    <t>1*3,25*(0,3+2,8)+1*3*(0,3+2,4)+1*2*(0,3+0,65)+1*2,3*(0,3+2,85)"1. PP</t>
  </si>
  <si>
    <t>978012191</t>
  </si>
  <si>
    <t>Otlučení vápenných nebo vápenocementových omítek vnitřních ploch stropů rákosovaných, v rozsahu přes 50 do 100 %</t>
  </si>
  <si>
    <t>324</t>
  </si>
  <si>
    <t>5+16,6+19,8+26,9+36,6+21,6+2,9+1,1"2. NP</t>
  </si>
  <si>
    <t>127,8"1. NP</t>
  </si>
  <si>
    <t>163</t>
  </si>
  <si>
    <t>978013191</t>
  </si>
  <si>
    <t>Otlučení vápenných nebo vápenocementových omítek vnitřních ploch stěn s vyškrabáním spar, s očištěním zdiva, v rozsahu přes 50 do 100 %</t>
  </si>
  <si>
    <t>326</t>
  </si>
  <si>
    <t>1,9*2*(2,8+3,25)+1,75*2*(3+2,4+0,65)+1,8*2*(2,85+1,3)+1,95*(2*3,15+1,2)"1. PP</t>
  </si>
  <si>
    <t>-(1,2*0,55+0,8*1,97*2+2*1,875*2+0,9*1,95*2)</t>
  </si>
  <si>
    <t>3,35*2*(3,4+6+4,1+5,85+4,3+5,85+1,5+2,35+1,55+2,35+3,2+3,55+2,55)+3,35*(1,5*2+1,15*2+1,6+3,25+1,55+2,45+1,35)"1. NP</t>
  </si>
  <si>
    <t>3,35*(2,85+1,5+1,7+1,25)+3,1*3,35*2-1,4*2,1*2-0,75*0,55-1,1*1,95-1,1*1,97-0,8*1,97*10</t>
  </si>
  <si>
    <t>-1,05*2,15*4-0,9*1,97*2</t>
  </si>
  <si>
    <t>3,5*2*(3,55+6+6+3,26+5,9*2+6,1+4,5+2,2+0,9+1,3+1+1,3)+3,5*(2,85*2+4,9*2)"2. NP</t>
  </si>
  <si>
    <t>-(1,25*2*3+1,1*2*5+1,05*2,15*4+0,7*1,97*4+1,05*2,15*6)</t>
  </si>
  <si>
    <t>2,65*(3,1+4,7+1,65+3,2*2+7,55+0,2*2+5,9+3,85+5,9+6,55+3,05+2,95+3+2,2+4*2+2,7*2+3,05+3,45)"3. NP</t>
  </si>
  <si>
    <t>2,65*(4,3*2+2,8*2+2,9*2)-(1,45*2,1+0,8*1,97*7*2+1,1*2,15*2+0,6*1,97*4)</t>
  </si>
  <si>
    <t>978015391</t>
  </si>
  <si>
    <t>Otlučení vápenných nebo vápenocementových omítek vnějších ploch s vyškrabáním spar a s očištěním zdiva stupně členitosti 1 a 2, v rozsahu přes 80 do 100 %</t>
  </si>
  <si>
    <t>328</t>
  </si>
  <si>
    <t>(11,2+1,3*2)*9,4-1,25*2*6-0,75*0,55-1,1*1,95</t>
  </si>
  <si>
    <t>165</t>
  </si>
  <si>
    <t>978059541</t>
  </si>
  <si>
    <t>Odsekání obkladů stěn včetně otlučení podkladní omítky až na zdivo z obkládaček vnitřních, z jakýchkoliv materiálů, plochy přes 1 m2</t>
  </si>
  <si>
    <t>330</t>
  </si>
  <si>
    <t>2*(2,35+1,55)*2,1-0,6*2,1"1.10</t>
  </si>
  <si>
    <t>1,8*2*(1,3+2,2+0,9+1)-1,8*0,7*2"2.08, 1.1</t>
  </si>
  <si>
    <t>1,8*2*(1,85+0,9+1,4*2)-1,8*0,6*3"3. NP</t>
  </si>
  <si>
    <t>985221023</t>
  </si>
  <si>
    <t>Postupné rozebírání zdiva pro další použití cihelného, objemu přes 3 m3</t>
  </si>
  <si>
    <t>332</t>
  </si>
  <si>
    <t>3,5*0,75*1,5"DZ</t>
  </si>
  <si>
    <t>167</t>
  </si>
  <si>
    <t>985331215</t>
  </si>
  <si>
    <t>Dodatečné vlepování betonářské výztuže včetně vyvrtání a vyčištění otvoru chemickou maltou průměr výztuže 16 mm</t>
  </si>
  <si>
    <t>334</t>
  </si>
  <si>
    <t>(0,6*3*2+2*0,2*2)*2</t>
  </si>
  <si>
    <t>13021015</t>
  </si>
  <si>
    <t>tyč ocelová kruhová žebírková DIN 488 jakost B500B (10 505) výztuž do betonu D 16mm</t>
  </si>
  <si>
    <t>336</t>
  </si>
  <si>
    <t>8,8*0,00163 "Přepočtené koeficientem množství</t>
  </si>
  <si>
    <t>169</t>
  </si>
  <si>
    <t>9854211r1</t>
  </si>
  <si>
    <t>SAH - sanace stáv. zdiva - infulzní clona horizontální</t>
  </si>
  <si>
    <t>338</t>
  </si>
  <si>
    <t>0,65*3,95+0,6*(4,05+0,7+1,2)+0,65*(0,9+1,2)+0,45*1,4+0,6*10,7+0,4*5,85+0,7*6,5+0,55*(0,72+2,05+1,125)+0,5*9</t>
  </si>
  <si>
    <t>9854211r2</t>
  </si>
  <si>
    <t>SAV - dodávka a montáž  - infuzní clona vertikální , šachovnicová, včetně přípravy podkladu pro injektáž</t>
  </si>
  <si>
    <t>340</t>
  </si>
  <si>
    <t>171</t>
  </si>
  <si>
    <t>985422r1</t>
  </si>
  <si>
    <t>TS Tlaková injektáž cementovou maltou - sanační práce</t>
  </si>
  <si>
    <t>342</t>
  </si>
  <si>
    <t>985441213</t>
  </si>
  <si>
    <t>Přídavná šroubovitá nerezová výztuž pro sanaci trhlin v drážce včetně vyfrézování a zalití kotevní maltou v cihelném nebo kamenném zdivu hloubky přes 70 do 120 mm 1 táhlo průměru 8 mm</t>
  </si>
  <si>
    <t>344</t>
  </si>
  <si>
    <t>173</t>
  </si>
  <si>
    <t>985622222</t>
  </si>
  <si>
    <t>Spínání objektů táhly vložení a dodání táhla z betonářské oceli spojované napínacími maticemi, průměru přes 20 do 28 mm</t>
  </si>
  <si>
    <t>346</t>
  </si>
  <si>
    <t>(47+0,3*18)*2</t>
  </si>
  <si>
    <t>985622411</t>
  </si>
  <si>
    <t>Spínání objektů táhly kotevní oblast včetně jejího vysekání, vyčištění a zapravení po vložení táhla s kotevní deskou rozměru do 300x300x25 mm</t>
  </si>
  <si>
    <t>348</t>
  </si>
  <si>
    <t>8*2</t>
  </si>
  <si>
    <t>997</t>
  </si>
  <si>
    <t>Přesun sutě</t>
  </si>
  <si>
    <t>175</t>
  </si>
  <si>
    <t>997013214</t>
  </si>
  <si>
    <t>Vnitrostaveništní doprava suti a vybouraných hmot vodorovně do 50 m s naložením ručně pro budovy a haly výšky přes 12 do 15 m</t>
  </si>
  <si>
    <t>350</t>
  </si>
  <si>
    <t>997013501</t>
  </si>
  <si>
    <t>Odvoz suti a vybouraných hmot na skládku nebo meziskládku se složením, na vzdálenost do 1 km</t>
  </si>
  <si>
    <t>352</t>
  </si>
  <si>
    <t>177</t>
  </si>
  <si>
    <t>997013509</t>
  </si>
  <si>
    <t>Odvoz suti a vybouraných hmot na skládku nebo meziskládku se složením, na vzdálenost Příplatek k ceně za každý další započatý 1 km přes 1 km</t>
  </si>
  <si>
    <t>354</t>
  </si>
  <si>
    <t>554,652*19</t>
  </si>
  <si>
    <t>997013601</t>
  </si>
  <si>
    <t>Poplatek za uložení stavebního odpadu na skládce (skládkovné) z prostého betonu zatříděného do Katalogu odpadů pod kódem 17 01 01</t>
  </si>
  <si>
    <t>356</t>
  </si>
  <si>
    <t>26,788+12,169+13,104+2,369+30,008+0,242+27,089+0,18</t>
  </si>
  <si>
    <t>179</t>
  </si>
  <si>
    <t>997013603</t>
  </si>
  <si>
    <t>Poplatek za uložení stavebního odpadu na skládce (skládkovné) cihelného zatříděného do Katalogu odpadů pod kódem 17 01 02</t>
  </si>
  <si>
    <t>358</t>
  </si>
  <si>
    <t>14,574+18,711+12,978+201,128+7,399+0,27+0,777+1,521+0,825+7,679</t>
  </si>
  <si>
    <t>997013631</t>
  </si>
  <si>
    <t>Poplatek za uložení stavebního odpadu na skládce (skládkovné) směsného stavebního a demoličního zatříděného do Katalogu odpadů pod kódem 17 09 04</t>
  </si>
  <si>
    <t>360</t>
  </si>
  <si>
    <t>554,652-265,862-111,949-40,564-0,585-6-0,882</t>
  </si>
  <si>
    <t>181</t>
  </si>
  <si>
    <t>997013645</t>
  </si>
  <si>
    <t>Poplatek za uložení stavebního odpadu na skládce (skládkovné) asfaltového bez obsahu dehtu zatříděného do Katalogu odpadů pod kódem 17 03 02</t>
  </si>
  <si>
    <t>362</t>
  </si>
  <si>
    <t>0,437+0,148</t>
  </si>
  <si>
    <t>997013811</t>
  </si>
  <si>
    <t>Poplatek za uložení stavebního odpadu na skládce (skládkovné) dřevěného zatříděného do Katalogu odpadů pod kódem 17 02 01</t>
  </si>
  <si>
    <t>364</t>
  </si>
  <si>
    <t>183</t>
  </si>
  <si>
    <t>997013813</t>
  </si>
  <si>
    <t>Poplatek za uložení stavebního odpadu na skládce (skládkovné) z plastických hmot zatříděného do Katalogu odpadů pod kódem 17 02 03</t>
  </si>
  <si>
    <t>366</t>
  </si>
  <si>
    <t>997013814</t>
  </si>
  <si>
    <t>Poplatek za uložení stavebního odpadu na skládce (skládkovné) z izolačních materiálů zatříděného do Katalogu odpadů pod kódem 17 06 04</t>
  </si>
  <si>
    <t>368</t>
  </si>
  <si>
    <t>998</t>
  </si>
  <si>
    <t>Přesun hmot</t>
  </si>
  <si>
    <t>185</t>
  </si>
  <si>
    <t>998011010</t>
  </si>
  <si>
    <t>Přesun hmot pro budovy občanské výstavby, bydlení, výrobu a služby s nosnou svislou konstrukcí zděnou z cihel, tvárnic nebo kamene vodorovná dopravní vzdálenost do 100 m s omezením mechanizace pro budovy výšky přes 12 do 24 m</t>
  </si>
  <si>
    <t>370</t>
  </si>
  <si>
    <t>PSV</t>
  </si>
  <si>
    <t>Práce a dodávky PSV</t>
  </si>
  <si>
    <t>711</t>
  </si>
  <si>
    <t>Izolace proti vodě, vlhkosti a plynům</t>
  </si>
  <si>
    <t>711111001</t>
  </si>
  <si>
    <t>Provedení izolace proti zemní vlhkosti natěradly a tmely za studena na ploše vodorovné V nátěrem penetračním</t>
  </si>
  <si>
    <t>372</t>
  </si>
  <si>
    <t>15,65"P.8C</t>
  </si>
  <si>
    <t>94,069-1,6*1,6"strop+11,1</t>
  </si>
  <si>
    <t>187</t>
  </si>
  <si>
    <t>11163150</t>
  </si>
  <si>
    <t>lak penetrační asfaltový</t>
  </si>
  <si>
    <t>374</t>
  </si>
  <si>
    <t>138,102*0,0003 "Přepočtené koeficientem množství</t>
  </si>
  <si>
    <t>711122131</t>
  </si>
  <si>
    <t>Provedení izolace proti zemní vlhkosti natěradly a tmely za horka na ploše svislé S nátěrem asfaltovým</t>
  </si>
  <si>
    <t>376</t>
  </si>
  <si>
    <t>(3,15+3,85)*4,9/2+(3+3,85)*5,3/2"DT</t>
  </si>
  <si>
    <t>189</t>
  </si>
  <si>
    <t>11163152</t>
  </si>
  <si>
    <t>lak hydroizolační asfaltový</t>
  </si>
  <si>
    <t>378</t>
  </si>
  <si>
    <t>35,303*0,00187 "Přepočtené koeficientem množství</t>
  </si>
  <si>
    <t>711131811</t>
  </si>
  <si>
    <t>Odstranění izolace proti zemní vlhkosti na ploše vodorovné V</t>
  </si>
  <si>
    <t>380</t>
  </si>
  <si>
    <t>109,2"3. NP</t>
  </si>
  <si>
    <t>191</t>
  </si>
  <si>
    <t>711141559</t>
  </si>
  <si>
    <t>Provedení izolace proti zemní vlhkosti pásy přitavením NAIP na ploše vodorovné V</t>
  </si>
  <si>
    <t>382</t>
  </si>
  <si>
    <t>(1,075+0,4*2)*(1,936+3,264+0,4)+0,4*0,45+1*1,2+2,3*2,85+1,2*0,35+2*0,65+3,35*2,8+2,4*3"1. PP</t>
  </si>
  <si>
    <t>126,37"1. NP</t>
  </si>
  <si>
    <t>63,387"P.11</t>
  </si>
  <si>
    <t>9,783"-0,200 Sklobit</t>
  </si>
  <si>
    <t>8,76+15,65+12,4"Sklobit</t>
  </si>
  <si>
    <t>91,509"+11,1 Sklobit</t>
  </si>
  <si>
    <t>28322004</t>
  </si>
  <si>
    <t>fólie hydroizolační pro spodní stavbu mPVC tl 1,5mm</t>
  </si>
  <si>
    <t>384</t>
  </si>
  <si>
    <t>193</t>
  </si>
  <si>
    <t>62832000</t>
  </si>
  <si>
    <t>pás asfaltový natavitelný oxidovaný s vložkou ze skleněné rohože typu V60 s jemnozrnným minerálním posypem tl 3,0mm</t>
  </si>
  <si>
    <t>386</t>
  </si>
  <si>
    <t>91,509"+11,1</t>
  </si>
  <si>
    <t>138,102*1,15 "Přepočtené koeficientem množství</t>
  </si>
  <si>
    <t>711142559</t>
  </si>
  <si>
    <t>Provedení izolace proti zemní vlhkosti pásy přitavením NAIP na ploše svislé S</t>
  </si>
  <si>
    <t>388</t>
  </si>
  <si>
    <t>2,15*(5,5+4+1,65+0,55)+1,5*2,75"1. PP</t>
  </si>
  <si>
    <t>195</t>
  </si>
  <si>
    <t>390</t>
  </si>
  <si>
    <t>392</t>
  </si>
  <si>
    <t>35,303"DT</t>
  </si>
  <si>
    <t>197</t>
  </si>
  <si>
    <t>394</t>
  </si>
  <si>
    <t>35,303*1,221 "Přepočtené koeficientem množství</t>
  </si>
  <si>
    <t>711412r4</t>
  </si>
  <si>
    <t>Chemická injektáž tl. zdiva 600-900 mm vertikální</t>
  </si>
  <si>
    <t>396</t>
  </si>
  <si>
    <t>39,818</t>
  </si>
  <si>
    <t>199</t>
  </si>
  <si>
    <t>998711113</t>
  </si>
  <si>
    <t>Přesun hmot pro izolace proti vodě, vlhkosti a plynům stanovený z hmotnosti přesunovaného materiálu vodorovná dopravní vzdálenost do 50 m s omezením mechanizace v objektech výšky přes 12 do 60 m</t>
  </si>
  <si>
    <t>398</t>
  </si>
  <si>
    <t>712</t>
  </si>
  <si>
    <t>Povlakové krytiny</t>
  </si>
  <si>
    <t>712431801</t>
  </si>
  <si>
    <t>Odstranění povlakové krytiny střech šikmých přes 10° do 30° z pásů uložených na sucho AIP nebo NAIP</t>
  </si>
  <si>
    <t>400</t>
  </si>
  <si>
    <t>713</t>
  </si>
  <si>
    <t>Izolace tepelné</t>
  </si>
  <si>
    <t>201</t>
  </si>
  <si>
    <t>713110811</t>
  </si>
  <si>
    <t>Odstranění tepelné izolace stropů nebo podhledů z rohoží, pásů, dílců, desek, bloků volně kladených z vláknitých materiálů suchých, tloušťka izolace do 100 mm</t>
  </si>
  <si>
    <t>402</t>
  </si>
  <si>
    <t>109,2+12,6"3. NP</t>
  </si>
  <si>
    <t>713110814</t>
  </si>
  <si>
    <t>Odstranění tepelné izolace stropů nebo podhledů z rohoží, pásů, dílců, desek, bloků volně kladených z vláknitých materiálů nasáklých vodou, tloušťka izolace přes 100 mm</t>
  </si>
  <si>
    <t>404</t>
  </si>
  <si>
    <t>12,6+(10,15+10,6)*6,3/2"3. NP</t>
  </si>
  <si>
    <t>203</t>
  </si>
  <si>
    <t>713110833</t>
  </si>
  <si>
    <t>Odstranění tepelné izolace stropů nebo podhledů z rohoží, pásů, dílců, desek, bloků připevněných přibitím nebo nastřelením z vláknitých materiálů suchých, tloušťka izolace přes 100 mm</t>
  </si>
  <si>
    <t>406</t>
  </si>
  <si>
    <t>3,2*(3,55+3,65+2,65+3,1+3,05)"3. NP</t>
  </si>
  <si>
    <t>713110r</t>
  </si>
  <si>
    <t>Odstranění asfaltové lepenky nad izolací tepelnou půda</t>
  </si>
  <si>
    <t>408</t>
  </si>
  <si>
    <t>5,9*10,5+9,45*0,5+7,2*2,45+3,1*3,4+3,25*2,55+2,85*4,35</t>
  </si>
  <si>
    <t>205</t>
  </si>
  <si>
    <t>7131131r</t>
  </si>
  <si>
    <t>Tepelná izolace lehkou stříkanou PUR pěnou s otevřenou buněčnou strukturou, objemové hmotnosti 10 kg/m3 stropů</t>
  </si>
  <si>
    <t>410</t>
  </si>
  <si>
    <t>94,069*0,25"+11,1, +10,6 ZA6</t>
  </si>
  <si>
    <t>713120811</t>
  </si>
  <si>
    <t>Odstranění tepelné izolace podlah z rohoží, pásů, dílců, desek, bloků podlah volně kladených nebo mezi trámy z vláknitých materiálů suchých, tloušťka izolace do 100 mm</t>
  </si>
  <si>
    <t>412</t>
  </si>
  <si>
    <t>115,54*2"3. NP</t>
  </si>
  <si>
    <t>207</t>
  </si>
  <si>
    <t>713120821</t>
  </si>
  <si>
    <t>Odstranění tepelné izolace podlah z rohoží, pásů, dílců, desek, bloků podlah volně kladených nebo mezi trámy z polystyrenu, tloušťka izolace suchého, tloušťka izolace do 100 mm</t>
  </si>
  <si>
    <t>414</t>
  </si>
  <si>
    <t>7,3+6,6+10,5+18,4+22,5+22,9+17,7+1,3+2"3. NP</t>
  </si>
  <si>
    <t>713121111</t>
  </si>
  <si>
    <t>Montáž tepelné izolace podlah rohožemi, pásy, deskami, dílci, bloky (izolační materiál ve specifikaci) kladenými volně jednovrstvá</t>
  </si>
  <si>
    <t>416</t>
  </si>
  <si>
    <t>10,6+17,7"1. PP</t>
  </si>
  <si>
    <t>10,8+14"P4+P4*</t>
  </si>
  <si>
    <t>8,34+7,3"P.8B</t>
  </si>
  <si>
    <t>1,7+1,2+1,6+7,2"P9A</t>
  </si>
  <si>
    <t>(6,4+6,1)*2"P.12</t>
  </si>
  <si>
    <t>(17,5+7,3+5,8*2,725+7,6+17,2+17,9+3,7+18,3)*2"P.13</t>
  </si>
  <si>
    <t>(27,5+32,7)*2"P.14</t>
  </si>
  <si>
    <t>5,9*3,725*2"P.15</t>
  </si>
  <si>
    <t>0,825*7,2*2"P.16</t>
  </si>
  <si>
    <t>209</t>
  </si>
  <si>
    <t>28376555</t>
  </si>
  <si>
    <t>deska polystyrénová pro snížení kročejového hluku (max. zatížení 4 kN/m2) tl 50mm</t>
  </si>
  <si>
    <t>418</t>
  </si>
  <si>
    <t>63141430</t>
  </si>
  <si>
    <t>deska tepelně izolační minerální plovoucích podlah λ=0,033-0,035 tl 20mm</t>
  </si>
  <si>
    <t>420</t>
  </si>
  <si>
    <t>12,500"P.12</t>
  </si>
  <si>
    <t>5,394"P.16</t>
  </si>
  <si>
    <t>205,377*1,02 "Přepočtené koeficientem množství</t>
  </si>
  <si>
    <t>211</t>
  </si>
  <si>
    <t>28376554</t>
  </si>
  <si>
    <t>deska polystyrénová pro snížení kročejového hluku (max. zatížení 4 kN/m2) tl 40mm</t>
  </si>
  <si>
    <t>422</t>
  </si>
  <si>
    <t>63150947</t>
  </si>
  <si>
    <t>deska tepelně izolační minerální plovoucích podlah λ=0,033-0,035 tl 50mm</t>
  </si>
  <si>
    <t>424</t>
  </si>
  <si>
    <t>105,305*1,02"P.13</t>
  </si>
  <si>
    <t>213</t>
  </si>
  <si>
    <t>28375926</t>
  </si>
  <si>
    <t>deska EPS 200 pro konstrukce s velmi vysokým zatížením λ=0,034 tl 100mm</t>
  </si>
  <si>
    <t>426</t>
  </si>
  <si>
    <t>28375921</t>
  </si>
  <si>
    <t>deska EPS 200 pro konstrukce s velmi vysokým zatížením λ=0,034 tl 50mm</t>
  </si>
  <si>
    <t>428</t>
  </si>
  <si>
    <t>28,3*1,05 "Přepočtené koeficientem množství</t>
  </si>
  <si>
    <t>215</t>
  </si>
  <si>
    <t>713131141</t>
  </si>
  <si>
    <t>Montáž tepelné izolace stěn rohožemi, pásy, deskami, dílci, bloky (izolační materiál ve specifikaci) lepením celoplošně bez mechanického kotvení</t>
  </si>
  <si>
    <t>430</t>
  </si>
  <si>
    <t>28375813</t>
  </si>
  <si>
    <t>deska EPS S pro aplikace bez zatížení λ=0,042-0,043 tl 20mm</t>
  </si>
  <si>
    <t>432</t>
  </si>
  <si>
    <t>35,303*1,02 "Přepočtené koeficientem množství</t>
  </si>
  <si>
    <t>217</t>
  </si>
  <si>
    <t>713131151</t>
  </si>
  <si>
    <t>Montáž tepelné izolace stěn rohožemi, pásy, deskami, dílci, bloky (izolační materiál ve specifikaci) vložením jednovrstvě</t>
  </si>
  <si>
    <t>434</t>
  </si>
  <si>
    <t>4,65"SD9</t>
  </si>
  <si>
    <t>8,225*4+(8,625+0,125+2)*3,7-1,1*2*9"ZA2</t>
  </si>
  <si>
    <t>63148104</t>
  </si>
  <si>
    <t>deska tepelně izolační minerální univerzální λ=0,038-0,039 tl 100mm</t>
  </si>
  <si>
    <t>436</t>
  </si>
  <si>
    <t>52,875*1,02 "Přepočtené koeficientem množství</t>
  </si>
  <si>
    <t>219</t>
  </si>
  <si>
    <t>63148101</t>
  </si>
  <si>
    <t>deska tepelně izolační minerální univerzální λ=0,038-0,039 tl 50mm</t>
  </si>
  <si>
    <t>438</t>
  </si>
  <si>
    <t>4,65*1,02 "Přepočtené koeficientem množství</t>
  </si>
  <si>
    <t>713133221</t>
  </si>
  <si>
    <t>Tepelná izolace tvrdou stříkanou PUR pěnou s uzavřenou buněčnou strukturou, objemové hmotnosti 40 kg/m3 stěn z interiérové i exteriérové strany tloušťka vrstvy 20 mm</t>
  </si>
  <si>
    <t>440</t>
  </si>
  <si>
    <t>72"ZA1 1. NP</t>
  </si>
  <si>
    <t>5*(0,8+0,85*3+0,725+0,55)*3,7"ZA1 2. NP</t>
  </si>
  <si>
    <t>1,5*0,35*10*3,7"ZA2 2. NP</t>
  </si>
  <si>
    <t>1,5*0,35*6*4"ZA2 1. NP</t>
  </si>
  <si>
    <t>11,55*1,9+(1,9+3,45)*4,6/2+8,15*3,45+(4,43+1,4)*3,45"ZA5 3. NP</t>
  </si>
  <si>
    <t>221</t>
  </si>
  <si>
    <t>713133229</t>
  </si>
  <si>
    <t>Tepelná izolace tvrdou stříkanou PUR pěnou s uzavřenou buněčnou strukturou, objemové hmotnosti 40 kg/m3 stěn z interiérové i exteriérové strany Příplatek k cenám za každých dalších 10 mm pěny přes 20 mm</t>
  </si>
  <si>
    <t>442</t>
  </si>
  <si>
    <t>8*(72+85,563)"ZA1</t>
  </si>
  <si>
    <t>19,425+12,6"ZA2</t>
  </si>
  <si>
    <t>8*82,481"ZA5</t>
  </si>
  <si>
    <t>713141131</t>
  </si>
  <si>
    <t>Montáž tepelné izolace střech plochých rohožemi, pásy, deskami, dílci, bloky (izolační materiál ve specifikaci) přilepenými za studena jednovrstvá zplna</t>
  </si>
  <si>
    <t>444</t>
  </si>
  <si>
    <t>223</t>
  </si>
  <si>
    <t>28376485</t>
  </si>
  <si>
    <t>panel střešní PUR pěna s rounem a paro membránou λ=0,028 tl 100mm</t>
  </si>
  <si>
    <t>446</t>
  </si>
  <si>
    <t>713153111</t>
  </si>
  <si>
    <t>Tepelná izolace lehkou stříkanou PUR pěnou s otevřenou buněčnou strukturou, objemové hmotnosti 10 kg/m3 šikmých střech</t>
  </si>
  <si>
    <t>448</t>
  </si>
  <si>
    <t>(11,55*5,1-0,78*1,398*2)*0,18"ZA7</t>
  </si>
  <si>
    <t>225</t>
  </si>
  <si>
    <t>713191132</t>
  </si>
  <si>
    <t>Montáž tepelné izolace stavebních konstrukcí - doplňky a konstrukční součásti podlah, stropů vrchem nebo střech překrytí fólií separační z PE</t>
  </si>
  <si>
    <t>450</t>
  </si>
  <si>
    <t>24,8"P4+P4*</t>
  </si>
  <si>
    <t>59"P.11</t>
  </si>
  <si>
    <t>28329274</t>
  </si>
  <si>
    <t>fólie PE vyztužená pro parotěsnou vrstvu (reakce na oheň - třída E) 110g/m2</t>
  </si>
  <si>
    <t>452</t>
  </si>
  <si>
    <t>318,023*1,1655 "Přepočtené koeficientem množství</t>
  </si>
  <si>
    <t>227</t>
  </si>
  <si>
    <t>998713113</t>
  </si>
  <si>
    <t>Přesun hmot pro izolace tepelné stanovený z hmotnosti přesunovaného materiálu vodorovná dopravní vzdálenost do 50 m s omezením mechanizace v objektech výšky přes 12 m do 24 m</t>
  </si>
  <si>
    <t>454</t>
  </si>
  <si>
    <t>714</t>
  </si>
  <si>
    <t>Akustická a protiotřesová opatření</t>
  </si>
  <si>
    <t>714112201</t>
  </si>
  <si>
    <t>Montáž akustických obkladů z desek vyplněných křemičitým pískem stěn, ukotvených do zdiva jednovrstvých</t>
  </si>
  <si>
    <t>456</t>
  </si>
  <si>
    <t>2,7*2,4*4"AP3</t>
  </si>
  <si>
    <t>229</t>
  </si>
  <si>
    <t>625430r1</t>
  </si>
  <si>
    <t>AP3 Ecophon Akusto Wall C Extra Bass 80 mm</t>
  </si>
  <si>
    <t>458</t>
  </si>
  <si>
    <t>25,92*1,08 "Přepočtené koeficientem množství</t>
  </si>
  <si>
    <t>714121002</t>
  </si>
  <si>
    <t>Montáž akustických minerálních panelů podstropních nárazuvzdorných zavěšených na viditelný rošt odolnosti proti nárazu třídy 1A</t>
  </si>
  <si>
    <t>460</t>
  </si>
  <si>
    <t>231</t>
  </si>
  <si>
    <t>ECP.G35301r1</t>
  </si>
  <si>
    <t>AP1 Ecophon Focus A gamma 20 mm</t>
  </si>
  <si>
    <t>462</t>
  </si>
  <si>
    <t>1,7*1,7+3,5*1,875+1,2*1,8+11*0,6*3,725-0,6*0,6*12"1. NP</t>
  </si>
  <si>
    <t>1,7*2,425+3,5*1,925+3,125*4,9+3,125*8,025-0,6*0,6*12"2. NP</t>
  </si>
  <si>
    <t>2,95*4,8+3,3*4,8-1,08*0,625-0,6*0,6*12"3. NP</t>
  </si>
  <si>
    <t>103,814*1,05 "Přepočtené koeficientem množství</t>
  </si>
  <si>
    <t>ECP.G35301r2</t>
  </si>
  <si>
    <t>AP 2Panel akustický Ecophon Focus A 20 mm + extra bass</t>
  </si>
  <si>
    <t>464</t>
  </si>
  <si>
    <t>5,85*0,6+2,025*0,6+1,475*0,6+5,55*0,6+3,125*0,6"1. NP</t>
  </si>
  <si>
    <t>2,725*0,6+1,425*0,6+5,9*0,6+3,125*0,6"2. NP</t>
  </si>
  <si>
    <t>0,6*4,8*2"3. NP</t>
  </si>
  <si>
    <t>24,48*1,05 "Přepočtené koeficientem množství</t>
  </si>
  <si>
    <t>233</t>
  </si>
  <si>
    <t>714121041</t>
  </si>
  <si>
    <t>Montáž akustických minerálních panelů napojení na stěnu lištou obvodovou</t>
  </si>
  <si>
    <t>466</t>
  </si>
  <si>
    <t>4*1,7+3,5*2+1,875*2+2*(5,85+8,225)"1. NP</t>
  </si>
  <si>
    <t>2*(2,425+1,7+3,5+1,925+8,625+5,8)"2. NP</t>
  </si>
  <si>
    <t>2*(3,55+3,9+4,8*2)+0,175"3. NP</t>
  </si>
  <si>
    <t>59036277</t>
  </si>
  <si>
    <t>rastr nosný lišta 10 ocel pozinkovaná lakovaná vertikální a konkávní úrovňové přechody, L=2000</t>
  </si>
  <si>
    <t>468</t>
  </si>
  <si>
    <t>127,925*1,05 "Přepočtené koeficientem množství</t>
  </si>
  <si>
    <t>235</t>
  </si>
  <si>
    <t>998714113</t>
  </si>
  <si>
    <t>Přesun hmot pro akustická a protiotřesová opatření stanovený z hmotnosti přesunovaného materiálu vodorovná dopravní vzdálenost do 50 m s omezením mechanizace v objektech výšky přes 12 do 24 m</t>
  </si>
  <si>
    <t>470</t>
  </si>
  <si>
    <t>721</t>
  </si>
  <si>
    <t>Zdravotechnika</t>
  </si>
  <si>
    <t>202      R00</t>
  </si>
  <si>
    <t>Zednické výpomoci HSV</t>
  </si>
  <si>
    <t>sbr</t>
  </si>
  <si>
    <t>882919582</t>
  </si>
  <si>
    <t>721a</t>
  </si>
  <si>
    <t>Zdravotechnika - Vnitřní kanalizace</t>
  </si>
  <si>
    <t>237</t>
  </si>
  <si>
    <t>721176224R00</t>
  </si>
  <si>
    <t>Potrubí KG svodné (ležaté) v zemi D 160 x 4,0 mm</t>
  </si>
  <si>
    <t>998909583</t>
  </si>
  <si>
    <t>721176223R00</t>
  </si>
  <si>
    <t>Potrubí KG svodné (ležaté) v zemi D 125 x 3,2 mm</t>
  </si>
  <si>
    <t>1769306982</t>
  </si>
  <si>
    <t>239</t>
  </si>
  <si>
    <t>721176222R00</t>
  </si>
  <si>
    <t>Potrubí KG svodné (ležaté) v zemi D 110 x 3,2 mm</t>
  </si>
  <si>
    <t>-1545627623</t>
  </si>
  <si>
    <t>721176105R00</t>
  </si>
  <si>
    <t>Potrubí HT připojovací D 110 x 2,7 mm</t>
  </si>
  <si>
    <t>532630476</t>
  </si>
  <si>
    <t>241</t>
  </si>
  <si>
    <t>721176102R00</t>
  </si>
  <si>
    <t>Potrubí HT připojovací D 40 x 1,8 mm</t>
  </si>
  <si>
    <t>513077736</t>
  </si>
  <si>
    <t>721176103R00</t>
  </si>
  <si>
    <t>Potrubí HT připojovací D 50 x 1,8 mm</t>
  </si>
  <si>
    <t>2136391706</t>
  </si>
  <si>
    <t>243</t>
  </si>
  <si>
    <t>721176104R00</t>
  </si>
  <si>
    <t>Potrubí HT připojovací, D 75 x 1,9 mm</t>
  </si>
  <si>
    <t>120214621</t>
  </si>
  <si>
    <t>721176115R00</t>
  </si>
  <si>
    <t>Potrubí HT odpadní svislé D 110 x 2,7 mm</t>
  </si>
  <si>
    <t>1156048653</t>
  </si>
  <si>
    <t>245</t>
  </si>
  <si>
    <t>721273200RT3</t>
  </si>
  <si>
    <t>Souprava ventilační střešní , souprava větrací hlavice   D 110 mm</t>
  </si>
  <si>
    <t>-1209245700</t>
  </si>
  <si>
    <t>721194104R00</t>
  </si>
  <si>
    <t>Vyvedení odpadních výpustek, D 40 x 1,8 mm</t>
  </si>
  <si>
    <t>738387916</t>
  </si>
  <si>
    <t>247</t>
  </si>
  <si>
    <t>721194105R00</t>
  </si>
  <si>
    <t>Vyvedení odpadních výpustek, D 50 x 1,8 mm</t>
  </si>
  <si>
    <t>-160149171</t>
  </si>
  <si>
    <t>721194109R00</t>
  </si>
  <si>
    <t>Vyvedení odpadních výpustek, D 110 x 2,3 mm</t>
  </si>
  <si>
    <t>-1467895099</t>
  </si>
  <si>
    <t>249</t>
  </si>
  <si>
    <t>55162150.AR</t>
  </si>
  <si>
    <t>Vtok se zápachovou uzávěrkou DN 30</t>
  </si>
  <si>
    <t>-1126138993</t>
  </si>
  <si>
    <t>55162420.AR</t>
  </si>
  <si>
    <t>zápachová uzávěrka pro pračky DN 50</t>
  </si>
  <si>
    <t>64311921</t>
  </si>
  <si>
    <t>251</t>
  </si>
  <si>
    <t>721290111R00</t>
  </si>
  <si>
    <t>Zkouška těsnosti kanalizace vodou DN 125</t>
  </si>
  <si>
    <t>688902824</t>
  </si>
  <si>
    <t>28654741R</t>
  </si>
  <si>
    <t>sifon kondenzační DN 40  PP vodorovný odtok, stavební výška 95 mm</t>
  </si>
  <si>
    <t>-1608798759</t>
  </si>
  <si>
    <t>253</t>
  </si>
  <si>
    <t>7214321XX</t>
  </si>
  <si>
    <t>Čerpací box pro úkapy poj.ventilů</t>
  </si>
  <si>
    <t>-1990815720</t>
  </si>
  <si>
    <t>722172313R00</t>
  </si>
  <si>
    <t>Potrubí z PPR,  D 32x4,4 mm, výtlak</t>
  </si>
  <si>
    <t>942953804</t>
  </si>
  <si>
    <t>255</t>
  </si>
  <si>
    <t>721140802R00</t>
  </si>
  <si>
    <t>Demontáž potrubí litinového DN 100</t>
  </si>
  <si>
    <t>-333394955</t>
  </si>
  <si>
    <t>721171803R00</t>
  </si>
  <si>
    <t>Demontáž potrubí z PVC do D 75 mm</t>
  </si>
  <si>
    <t>1096838299</t>
  </si>
  <si>
    <t>257</t>
  </si>
  <si>
    <t>721220801R00</t>
  </si>
  <si>
    <t>Demontáž zápachové uzávěrky DN 70</t>
  </si>
  <si>
    <t>782409571</t>
  </si>
  <si>
    <t>721290822R00</t>
  </si>
  <si>
    <t>Přesun vybouraných hmot - kanalizace, H 6 - 12 m</t>
  </si>
  <si>
    <t>-1683008877</t>
  </si>
  <si>
    <t>721b</t>
  </si>
  <si>
    <t>Zdravotechnika - Vnitřní vodovod</t>
  </si>
  <si>
    <t>259</t>
  </si>
  <si>
    <t>7222351XX</t>
  </si>
  <si>
    <t>Prodloužení přípojky vody PE32-12m, komplet</t>
  </si>
  <si>
    <t>-1016223828</t>
  </si>
  <si>
    <t>55118001R</t>
  </si>
  <si>
    <t>Souprava vodoměrná HAWLE 101.02 1"-3/4", se šroubením, kohouty a zpětnou klapkou</t>
  </si>
  <si>
    <t>-902305629</t>
  </si>
  <si>
    <t>261</t>
  </si>
  <si>
    <t>722235113R00</t>
  </si>
  <si>
    <t>Kohout vod. kul., DN 25</t>
  </si>
  <si>
    <t>1858206939</t>
  </si>
  <si>
    <t>722235112R00</t>
  </si>
  <si>
    <t>Kohout vod.kul., DN 20</t>
  </si>
  <si>
    <t>1297508650</t>
  </si>
  <si>
    <t>263</t>
  </si>
  <si>
    <t>722235111R00</t>
  </si>
  <si>
    <t>Kohout vodovodní, kulový DN 15</t>
  </si>
  <si>
    <t>-565639574</t>
  </si>
  <si>
    <t>722235141R00</t>
  </si>
  <si>
    <t>Kohout vodovodní, kulový s vypouštěním, DN 15 mm</t>
  </si>
  <si>
    <t>1088157227</t>
  </si>
  <si>
    <t>265</t>
  </si>
  <si>
    <t>7222356xx</t>
  </si>
  <si>
    <t>Oddělovací armatura pro požární vodovod  DN 25</t>
  </si>
  <si>
    <t>-918029282</t>
  </si>
  <si>
    <t>722235651R00</t>
  </si>
  <si>
    <t>Ventil vodovodní, zpětný,  DN 15 mm</t>
  </si>
  <si>
    <t>1005387151</t>
  </si>
  <si>
    <t>267</t>
  </si>
  <si>
    <t>722235652R00</t>
  </si>
  <si>
    <t>Ventil vodovodní, zpětný, DN 20 mm</t>
  </si>
  <si>
    <t>-417240801</t>
  </si>
  <si>
    <t>722235521R00</t>
  </si>
  <si>
    <t>Filtr, vodovodní,  DN 15 mm</t>
  </si>
  <si>
    <t>-1163325893</t>
  </si>
  <si>
    <t>269</t>
  </si>
  <si>
    <t>7222356xx.1</t>
  </si>
  <si>
    <t>Oddělovací armatura pro napouštění UT  DN 15</t>
  </si>
  <si>
    <t>-924508908</t>
  </si>
  <si>
    <t>7222351XX.1</t>
  </si>
  <si>
    <t>Termoventil cirkulace TV DN15</t>
  </si>
  <si>
    <t>-536820462</t>
  </si>
  <si>
    <t>271</t>
  </si>
  <si>
    <t>722151115R00</t>
  </si>
  <si>
    <t>Potrubí nerezové Geberit Mapress D 28 x 1,2 mm, voda</t>
  </si>
  <si>
    <t>1225167783</t>
  </si>
  <si>
    <t>722254201RT4</t>
  </si>
  <si>
    <t>Hydrantový systém, box s plnými dveřmi, průměr 19/30, stálotvará hadice</t>
  </si>
  <si>
    <t>-1804333250</t>
  </si>
  <si>
    <t>273</t>
  </si>
  <si>
    <t>7222351XX.2</t>
  </si>
  <si>
    <t>Připojovací sada ohříváku TV 150 L, komplet</t>
  </si>
  <si>
    <t>2135020367</t>
  </si>
  <si>
    <t>7222351XX.3</t>
  </si>
  <si>
    <t>Čerpadlo cirkulace TV</t>
  </si>
  <si>
    <t>894624625</t>
  </si>
  <si>
    <t>275</t>
  </si>
  <si>
    <t>722178711R00</t>
  </si>
  <si>
    <t>Potrubí vícevrstvé vodovodní,Wavin Basalt Plus, polyfuzně svařené, D 20 x 2,8 mm</t>
  </si>
  <si>
    <t>1882392146</t>
  </si>
  <si>
    <t>722178712R00</t>
  </si>
  <si>
    <t>Potrubí vícevrstvé vodovodní,Wavin Basalt Plus, polyfuzně svařené, D 25 x 3,5 mm</t>
  </si>
  <si>
    <t>1954644803</t>
  </si>
  <si>
    <t>277</t>
  </si>
  <si>
    <t>722178713R00</t>
  </si>
  <si>
    <t>Potrubí vícevrstvé vodovodní,Wavin Basalt Plus, polyfuzně svařené, D 32 x 4,4 mm</t>
  </si>
  <si>
    <t>-442047545</t>
  </si>
  <si>
    <t>722181211RT1</t>
  </si>
  <si>
    <t>Izolace návleková  tl. stěny 6 mm</t>
  </si>
  <si>
    <t>912130791</t>
  </si>
  <si>
    <t>279</t>
  </si>
  <si>
    <t>722181213R00</t>
  </si>
  <si>
    <t>Izolace návleková  tl. stěny 13 mm</t>
  </si>
  <si>
    <t>929547081</t>
  </si>
  <si>
    <t>722280106R00</t>
  </si>
  <si>
    <t>Tlaková zkouška vodovodního potrubí DN 32</t>
  </si>
  <si>
    <t>1026845273</t>
  </si>
  <si>
    <t>281</t>
  </si>
  <si>
    <t>722290234R00</t>
  </si>
  <si>
    <t>Proplach a dezinfekce vodovod.potrubí DN 80</t>
  </si>
  <si>
    <t>-570209360</t>
  </si>
  <si>
    <t>722130801R00</t>
  </si>
  <si>
    <t>Demontáž potrubí ocelových závitových DN 25</t>
  </si>
  <si>
    <t>640693982</t>
  </si>
  <si>
    <t>283</t>
  </si>
  <si>
    <t>722220873R00</t>
  </si>
  <si>
    <t>Demontáž armatur se závitem a šroubením G 1</t>
  </si>
  <si>
    <t>-916042721</t>
  </si>
  <si>
    <t>721c</t>
  </si>
  <si>
    <t>Zdravotechnika - Zařizovací předměty</t>
  </si>
  <si>
    <t>725014131RT1</t>
  </si>
  <si>
    <t>Klozet závěsný  + sedátko, bílý, max. 6 L/min,průměr 3,5 L/min</t>
  </si>
  <si>
    <t>soubor</t>
  </si>
  <si>
    <t>-561459920</t>
  </si>
  <si>
    <t>285</t>
  </si>
  <si>
    <t>7250141xx</t>
  </si>
  <si>
    <t>Klozet závěsný dětský + sedátko, bílý</t>
  </si>
  <si>
    <t>849272819</t>
  </si>
  <si>
    <t>725016105R00</t>
  </si>
  <si>
    <t>Pisoár ovládání automatické, bílý</t>
  </si>
  <si>
    <t>250615307</t>
  </si>
  <si>
    <t>287</t>
  </si>
  <si>
    <t>725014141R00</t>
  </si>
  <si>
    <t>Klozet závěsný  ZTP + sedátko, bílý, max. 6 L/min,průměr 3,5 L/min</t>
  </si>
  <si>
    <t>-1228896175</t>
  </si>
  <si>
    <t>725860167R00</t>
  </si>
  <si>
    <t>Zápachová uzávěrka pro pisoáry</t>
  </si>
  <si>
    <t>664549079</t>
  </si>
  <si>
    <t>289</t>
  </si>
  <si>
    <t>725980121R00</t>
  </si>
  <si>
    <t>Dvířka z plastu, 150 x 150 mm</t>
  </si>
  <si>
    <t>563832187</t>
  </si>
  <si>
    <t>725017130R00</t>
  </si>
  <si>
    <t>Umyvadlo na šrouby 50 x 41 cm, bílé</t>
  </si>
  <si>
    <t>1485345015</t>
  </si>
  <si>
    <t>291</t>
  </si>
  <si>
    <t>725019103R00</t>
  </si>
  <si>
    <t>Výlevka závěsná  s plastovou mžížkou</t>
  </si>
  <si>
    <t>522130460</t>
  </si>
  <si>
    <t>725017232R00</t>
  </si>
  <si>
    <t>Umyvatko rohové , bílé</t>
  </si>
  <si>
    <t>54625463</t>
  </si>
  <si>
    <t>293</t>
  </si>
  <si>
    <t>725017153R00</t>
  </si>
  <si>
    <t>Umyvadlo invalidní  64 x 55 cm, bílé</t>
  </si>
  <si>
    <t>1085333877</t>
  </si>
  <si>
    <t>725249102R00</t>
  </si>
  <si>
    <t>Montáž sprchových mís a vaniček</t>
  </si>
  <si>
    <t>-295587553</t>
  </si>
  <si>
    <t>295</t>
  </si>
  <si>
    <t>642938127R</t>
  </si>
  <si>
    <t>Vanička sprchová keramická obdéln. Italia 120x80cm, bílá, v. 10 cm, protiskluzová</t>
  </si>
  <si>
    <t>437503744</t>
  </si>
  <si>
    <t>554844xx</t>
  </si>
  <si>
    <t>Dveře sprchové  120 cm</t>
  </si>
  <si>
    <t>-306844180</t>
  </si>
  <si>
    <t>297</t>
  </si>
  <si>
    <t>725835113R00</t>
  </si>
  <si>
    <t>Baterie vanová nástěnná ruční, vč. příslušenstvím</t>
  </si>
  <si>
    <t>-1651422837</t>
  </si>
  <si>
    <t>725314290R00</t>
  </si>
  <si>
    <t>Příslušenství k dřezu v kuchyňské sestavě</t>
  </si>
  <si>
    <t>-1120634815</t>
  </si>
  <si>
    <t>299</t>
  </si>
  <si>
    <t>725249103R00</t>
  </si>
  <si>
    <t>Montáž sprchových koutů</t>
  </si>
  <si>
    <t>1382014910</t>
  </si>
  <si>
    <t>725860213R00</t>
  </si>
  <si>
    <t>Sifon umyvadlový 40 mm</t>
  </si>
  <si>
    <t>2046048666</t>
  </si>
  <si>
    <t>301</t>
  </si>
  <si>
    <t>55162420.AR.1</t>
  </si>
  <si>
    <t>zápachová uzávěrka pro pračky DN 40/50</t>
  </si>
  <si>
    <t>-1870346341</t>
  </si>
  <si>
    <t>725860212R00</t>
  </si>
  <si>
    <t>Sifon umyvadlový pod omítku</t>
  </si>
  <si>
    <t>1013703231</t>
  </si>
  <si>
    <t>303</t>
  </si>
  <si>
    <t>-1652181473</t>
  </si>
  <si>
    <t>725860222R00</t>
  </si>
  <si>
    <t>Sifon sprchový , D 40/50 mm</t>
  </si>
  <si>
    <t>1114276591</t>
  </si>
  <si>
    <t>305</t>
  </si>
  <si>
    <t>725823111R00</t>
  </si>
  <si>
    <t>Baterie umyvadlová stoján. ruční, bez otvír.odpadu, max. 6 L/min</t>
  </si>
  <si>
    <t>1448483738</t>
  </si>
  <si>
    <t>725823114RT1</t>
  </si>
  <si>
    <t>Baterie dřezová stojánková ruční, bez otvír.odpadu, max. 6 L/min</t>
  </si>
  <si>
    <t>-207737108</t>
  </si>
  <si>
    <t>307</t>
  </si>
  <si>
    <t>725845811R00</t>
  </si>
  <si>
    <t>Baterie termost.sprchová nástěn.,vč příslušenství, max. 8 l/min</t>
  </si>
  <si>
    <t>-1711740258</t>
  </si>
  <si>
    <t>725814122R00</t>
  </si>
  <si>
    <t>Ventil pračkový se zpět.kl. DN15 x DN20</t>
  </si>
  <si>
    <t>1670427118</t>
  </si>
  <si>
    <t>309</t>
  </si>
  <si>
    <t>725814102R00</t>
  </si>
  <si>
    <t>Ventil rohový pro baterii</t>
  </si>
  <si>
    <t>-360965253</t>
  </si>
  <si>
    <t>725814106R00</t>
  </si>
  <si>
    <t>Ventil rohový  pro WC DN 15</t>
  </si>
  <si>
    <t>27842250</t>
  </si>
  <si>
    <t>311</t>
  </si>
  <si>
    <t>725110811R00</t>
  </si>
  <si>
    <t>Demontáž klozetů splachovacích</t>
  </si>
  <si>
    <t>1193715868</t>
  </si>
  <si>
    <t>725210821R00</t>
  </si>
  <si>
    <t>Demontáž umyvadel bez výtokových armatur</t>
  </si>
  <si>
    <t>-1861459421</t>
  </si>
  <si>
    <t>313</t>
  </si>
  <si>
    <t>725310823R00</t>
  </si>
  <si>
    <t>Demontáž dřezů 1dílných v kuchyňské sestavě</t>
  </si>
  <si>
    <t>-1563175862</t>
  </si>
  <si>
    <t>725810811R00</t>
  </si>
  <si>
    <t>Demontáž ventilu výtokového nástěnného</t>
  </si>
  <si>
    <t>-1900780671</t>
  </si>
  <si>
    <t>721d</t>
  </si>
  <si>
    <t>Zdravotechnika - Instalační prefabrikáty</t>
  </si>
  <si>
    <t>315</t>
  </si>
  <si>
    <t>726211121R00</t>
  </si>
  <si>
    <t>Modul-WC</t>
  </si>
  <si>
    <t>-685162654</t>
  </si>
  <si>
    <t>286967601R</t>
  </si>
  <si>
    <t>Modul-výlevka ,</t>
  </si>
  <si>
    <t>282929118</t>
  </si>
  <si>
    <t>317</t>
  </si>
  <si>
    <t>55230700R</t>
  </si>
  <si>
    <t>Dřez nerez</t>
  </si>
  <si>
    <t>1457707611</t>
  </si>
  <si>
    <t>722</t>
  </si>
  <si>
    <t>Gastro</t>
  </si>
  <si>
    <t>XXX</t>
  </si>
  <si>
    <t>Doprava, montáž, montážní materiál a zaškolení</t>
  </si>
  <si>
    <t>ks</t>
  </si>
  <si>
    <t>-1135763141</t>
  </si>
  <si>
    <t>722a</t>
  </si>
  <si>
    <t>Gastro - 1. NP</t>
  </si>
  <si>
    <t>722aA</t>
  </si>
  <si>
    <t>Gastro - 1. NP - Výdej jídel</t>
  </si>
  <si>
    <t>319</t>
  </si>
  <si>
    <t>AA1</t>
  </si>
  <si>
    <t>Mycí stůl s vevařeným dřezem o velikosti 300x340x200 mm  umístěný vpravo, 1x otvor pro baterii, zadní a levý lem, cca na tředu prostor pro podstolovou chladničku, vlevo 1x otvor pro vevařený výdejní lázně o velikosti GN 1/1, rozměr 2150 x 700 x 900 mm</t>
  </si>
  <si>
    <t>474</t>
  </si>
  <si>
    <t>AA2</t>
  </si>
  <si>
    <t>Profesionální chladnička,  objem 130 lt, bílá, 1x plné dveře, ventilované chlazení zajišťující rychlejší dosažení požadované vnitřní teploty po otevření dveří, digitální termostat, automatické odtávání, integrovaný zámek dveří, teplotní rozsah +2°C až +8° C, rozměry 600 x 600 x 845 mm, napětí 0,15kW / 230V.</t>
  </si>
  <si>
    <t>549083518</t>
  </si>
  <si>
    <t>321</t>
  </si>
  <si>
    <t>AA3</t>
  </si>
  <si>
    <t>Výdejní lázeň, 1x GN 1/1-200 hl., celonerezové provedení, každá vana disponuje samostatným topným tělesem, termostatem pro regulaci teploty až do 90 °C a vypouštěcím ventilem , rozměry  440 x 640 mm, napětí 0,7kW / 230V</t>
  </si>
  <si>
    <t>602954986</t>
  </si>
  <si>
    <t>AA4</t>
  </si>
  <si>
    <t>Stojánková vodovodní baterie</t>
  </si>
  <si>
    <t>291929327</t>
  </si>
  <si>
    <t>323</t>
  </si>
  <si>
    <t>AA5</t>
  </si>
  <si>
    <t>Mikrovlná trouba, odsah komory 26 litrů, vnitřní prostor vhodný pro GN 1/2, 1x magnetron, ovládání mechanické, 4 stupňů mikrovlného výkou, úrovně výkonu - vysoký 1100W, střední 770W, nízký 550W, rozmražování 1 - 330W, rozměr komory 336x349x225 mm, digitální displej, časovač, nerezové vnitřní a vnější provedení, klimatezace ukončení procesu, rychlé tlačítkopřidání času ohřevu +30 sec. rozměry 517 x 412 x 297 mm, napětí 1,6kW / 230V</t>
  </si>
  <si>
    <t>1019949177</t>
  </si>
  <si>
    <t>AA6</t>
  </si>
  <si>
    <t xml:space="preserve">Nástěná police dvoupatrová, nerezové provedení, rozměry 1050 x 350 x 600 mm, </t>
  </si>
  <si>
    <t>59997995</t>
  </si>
  <si>
    <t>325</t>
  </si>
  <si>
    <t>AA7</t>
  </si>
  <si>
    <t>Servírovací vozík dvoupolicový, každá police s prolosovanou plochou, nosnost 50 kg/police, pevné svařované nerezové provedení  500 x 750 x 900 mm</t>
  </si>
  <si>
    <t>-830827815</t>
  </si>
  <si>
    <t>722aB</t>
  </si>
  <si>
    <t>Gastro - 1. NP - Nápoje</t>
  </si>
  <si>
    <t>AB1</t>
  </si>
  <si>
    <t>Pracovní stůl skříňový s křídlovými dvířky, spodní a vnitřní policí, zadní a levý lem, nerezové provedení, rozměry 1000 x 450 x 900 mm</t>
  </si>
  <si>
    <t>-549038718</t>
  </si>
  <si>
    <t>327</t>
  </si>
  <si>
    <t>AB2</t>
  </si>
  <si>
    <t>Varný izolový termos, obsah 10 lt, doba ohřevu z 20°C na 97°C - 17 minut, spínač On/OFF, nastavitelný termostat 0 až 97°C, kontrolka dosažení teploty, dvouplášťové provedení tesmosu, tepelná izolace víka i pláště, hladinoměr, kohout automatický, ochrana proti vaření bez vody, plastové madlo, bezpečné uzavírání, vyrobeny z nerezi CrNi 18/9, rozměry 307 x 390 x 427 mm, napětí 3,2 kW / 230 V</t>
  </si>
  <si>
    <t>1412362129</t>
  </si>
  <si>
    <t>722aC</t>
  </si>
  <si>
    <t xml:space="preserve">Gastro - 1. NP - Mytí stolního a provozního nádobí </t>
  </si>
  <si>
    <t>AC1</t>
  </si>
  <si>
    <t>Pracovní stůl na trnoži, zadní lem, prostor pro podstolovu myčku nádobí, nerezové provedení, rozměry 750 x 700 x 900 mm</t>
  </si>
  <si>
    <t>1768243150</t>
  </si>
  <si>
    <t>329</t>
  </si>
  <si>
    <t>AC2</t>
  </si>
  <si>
    <t>Myčka nádobí podstolová, rozměr koše 500x500mm, zásuvná výška 345 mm, spotřeba vody na cyklus 2,75 l, délka programu 3 minuty, objem nádrže 15 litrů, nerezové provedení, rozměry  550 x 602 x 825 mm, napětí 6,68 kW / 400 V</t>
  </si>
  <si>
    <t>-1472182301</t>
  </si>
  <si>
    <t>AC3</t>
  </si>
  <si>
    <t>Mycí stůl s lisovanými dřezy a policí, 2x vevařený lisovaný dřez o velikosti 400x400x250 mm, zadní a levý lem, prolamovaná deska, nerezové provedení, rozměry 1800 x 550 x 900 mm,</t>
  </si>
  <si>
    <t>799959992</t>
  </si>
  <si>
    <t>331</t>
  </si>
  <si>
    <t>AC4</t>
  </si>
  <si>
    <t>Nástěnná vodovodní baterie - dodávka stavby</t>
  </si>
  <si>
    <t>-80463666</t>
  </si>
  <si>
    <t>AC5</t>
  </si>
  <si>
    <t>Skladový regál s plnými policemi, 4x police s podélnými výztuhami, nosná konstrukce z jeklů 40/40 mm, svařované nerezové provedení, rozměry 450 x 450 x 1800 mm</t>
  </si>
  <si>
    <t>612130398</t>
  </si>
  <si>
    <t>333</t>
  </si>
  <si>
    <t>AC6</t>
  </si>
  <si>
    <t>Změkčovač vody pro myčku nádobí, konvektomat, kávovar, provedení automatické s objemovým řízením, teplota vody max. 43°C, kapacita zásobníku 20 kg, objem pryskyřice 10 lt,  rozměry 320 x 662 x 635 mm, napětí 0,05 kW / 230 V</t>
  </si>
  <si>
    <t>783831262</t>
  </si>
  <si>
    <t>722b</t>
  </si>
  <si>
    <t>Gastro - 2. NP</t>
  </si>
  <si>
    <t>722bA</t>
  </si>
  <si>
    <t>Gastro - 2. NP - Výdej jídel</t>
  </si>
  <si>
    <t>BA1</t>
  </si>
  <si>
    <t>Mycí stůl s vevařeným dřezem o velikosti 300x340x200 mm  umístěný vpravo, 1x otvor pro baterii, zadní a levý lem, cca na tředu prostor pro podstolovou chladničku, vlevo 1x otvor pro vevařený výdejní lázně o velikosti GN 1/1,  rozměry  2150 x 700 x 900 mm</t>
  </si>
  <si>
    <t>-1367876787</t>
  </si>
  <si>
    <t>335</t>
  </si>
  <si>
    <t>BA2</t>
  </si>
  <si>
    <t>Profesionální chladnička,  objem 130 lt, bílá, 1x plné dveře, ventilované chlazení zajišťující rychlejší dosažení požadované vnitřní teploty po otevření dveří, digitální termostat, automatické odtávání, integrovaný zámek dveří, teplotní rozsah +2°C až +8° C, rozměry 600 x 600 x 845 mm, napětí 0,15 kW / 230 V</t>
  </si>
  <si>
    <t>1379261411</t>
  </si>
  <si>
    <t>BA3</t>
  </si>
  <si>
    <t>Výdejní lázeň, 1x GN 1/1-200 hl., celonerezové provedení, každá vana disponuje samostatným topným tělesem, termostatem pro regulaci teploty až do 90 °C a vypouštěcím ventilem, rozměry  440 x 640 mm, napětí 0,7 kW / 230 V</t>
  </si>
  <si>
    <t>1270467211</t>
  </si>
  <si>
    <t>337</t>
  </si>
  <si>
    <t>BA4</t>
  </si>
  <si>
    <t>-326561891</t>
  </si>
  <si>
    <t>BA5</t>
  </si>
  <si>
    <t>Mikrovlná trouba, odsah komory 26 litrů, vnitřní prostor vhodný pro GN 1/2, 1x magnetron, ovládání mechanické, 4 stupňů mikrovlného výkou, úrovně výkonu - vysoký 1100W, střední 770W, nízký 550W, rozmražování 1 - 330W, rozměr komory 336x349x225 mm, digitální displej, časovač, nerezové vnitřní a vnější provedení, klimatezace ukončení procesu, rychlé tlačítkopřidání času ohřevu +30 sec., rozměry 517 x 412 x 297 mm, napětí 1,6 kW / 230 V</t>
  </si>
  <si>
    <t>-532008106</t>
  </si>
  <si>
    <t>339</t>
  </si>
  <si>
    <t>BA6</t>
  </si>
  <si>
    <t>-1168215516</t>
  </si>
  <si>
    <t>BA7</t>
  </si>
  <si>
    <t>Servírovací vozík dvoupolicový, každá police s prolosovanou plochou, nosnost 50 kg/police, pevné svařované nerezové provedení, rozměry 500 x 750 x 900 mm</t>
  </si>
  <si>
    <t>1611748261</t>
  </si>
  <si>
    <t>722bB</t>
  </si>
  <si>
    <t>Gastro - 2. NP - Nápoje</t>
  </si>
  <si>
    <t>341</t>
  </si>
  <si>
    <t>BB1</t>
  </si>
  <si>
    <t>1635217916</t>
  </si>
  <si>
    <t>BB2</t>
  </si>
  <si>
    <t>-629287176</t>
  </si>
  <si>
    <t>722bC</t>
  </si>
  <si>
    <t xml:space="preserve">Gastro - 2. NP - Mytí stolního a provozního nádobí </t>
  </si>
  <si>
    <t>343</t>
  </si>
  <si>
    <t>BC1</t>
  </si>
  <si>
    <t>2141236771</t>
  </si>
  <si>
    <t>BC2</t>
  </si>
  <si>
    <t>Myčka nádobí podstolová, rozměr koše 500x500mm, zásuvná výška 345 mm, spotřeba vody na cyklus 2,75 l, délka programu 3 minuty, objem nádrže 15 litrů, nerezové provedení, rozměry 550 x 602 x 825 mm, napětí 6,68 kW / 400 V</t>
  </si>
  <si>
    <t>1748606001</t>
  </si>
  <si>
    <t>345</t>
  </si>
  <si>
    <t>BC3</t>
  </si>
  <si>
    <t>Mycí stůl s lisovanými dřezy a policí, 2x vevařený lisovaný dřez o velikosti 400x400x250 mm, zadní a levý lem, prolamovaná deska, nerezové provedení, rozměry 1900 x 550 x 900 mm</t>
  </si>
  <si>
    <t>645959728</t>
  </si>
  <si>
    <t>BC4</t>
  </si>
  <si>
    <t>-1634366561</t>
  </si>
  <si>
    <t>723</t>
  </si>
  <si>
    <t>Zdravotechnika - vnitřní plynovod</t>
  </si>
  <si>
    <t>347</t>
  </si>
  <si>
    <t>202      R00.1</t>
  </si>
  <si>
    <t>%</t>
  </si>
  <si>
    <t>1080108282</t>
  </si>
  <si>
    <t>Vedení trubní dálková a přípojná</t>
  </si>
  <si>
    <t>8412100xx</t>
  </si>
  <si>
    <t>Úprava NTL přípojky DN32-přerušení, -komplet, osazení novéhoHUP DN32 do niky 300/300 v obv.zdivu</t>
  </si>
  <si>
    <t>1020392368</t>
  </si>
  <si>
    <t>349</t>
  </si>
  <si>
    <t>143-105xx</t>
  </si>
  <si>
    <t>Trubka ocel. izolovaná bralenem DN32-5/4"</t>
  </si>
  <si>
    <t>309273560</t>
  </si>
  <si>
    <t>723x</t>
  </si>
  <si>
    <t>vnitřní plynovod</t>
  </si>
  <si>
    <t>723190909R00</t>
  </si>
  <si>
    <t>Zkouška tlaková  plynového potrubí</t>
  </si>
  <si>
    <t>-1148304535</t>
  </si>
  <si>
    <t>351</t>
  </si>
  <si>
    <t>723163105R00</t>
  </si>
  <si>
    <t>Potrubí z měděných plyn.trubek D 28 x 1,5 mm</t>
  </si>
  <si>
    <t>986667363</t>
  </si>
  <si>
    <t>723235113R00</t>
  </si>
  <si>
    <t>Kohout kulový, G51 DN 25</t>
  </si>
  <si>
    <t>1994535632</t>
  </si>
  <si>
    <t>353</t>
  </si>
  <si>
    <t>55131015608R</t>
  </si>
  <si>
    <t>Hadice FLEXIGAS 1/2"  750 mm</t>
  </si>
  <si>
    <t>-1364741665</t>
  </si>
  <si>
    <t>723160204R00</t>
  </si>
  <si>
    <t>Přípojka k plynoměru, závitová bez ochozu G 1</t>
  </si>
  <si>
    <t>-1363667123</t>
  </si>
  <si>
    <t>355</t>
  </si>
  <si>
    <t>723160334R00</t>
  </si>
  <si>
    <t>Rozpěrka přípojky plynoměru G 1</t>
  </si>
  <si>
    <t>-505862787</t>
  </si>
  <si>
    <t>723110205R00</t>
  </si>
  <si>
    <t>Potrubí ocel. závitové černé šroubované DN 32</t>
  </si>
  <si>
    <t>-222392912</t>
  </si>
  <si>
    <t>VRN</t>
  </si>
  <si>
    <t>Vedlejší rozpočtové náklady</t>
  </si>
  <si>
    <t>357</t>
  </si>
  <si>
    <t>005 23-1010.R</t>
  </si>
  <si>
    <t>Revize</t>
  </si>
  <si>
    <t>Soubor</t>
  </si>
  <si>
    <t>1675463369</t>
  </si>
  <si>
    <t>725</t>
  </si>
  <si>
    <t>Zdravotechnika - zařizovací předměty</t>
  </si>
  <si>
    <t>725244r</t>
  </si>
  <si>
    <t>Dodávka + montáž sprchových závěsů vč. kontrukce</t>
  </si>
  <si>
    <t>478</t>
  </si>
  <si>
    <t>359</t>
  </si>
  <si>
    <t>725291668</t>
  </si>
  <si>
    <t>Montáž doplňků zařízení koupelen a záchodů madla invalidního rovného</t>
  </si>
  <si>
    <t>480</t>
  </si>
  <si>
    <t>55147054</t>
  </si>
  <si>
    <t>madlo invalidní rovné bílé 700mm</t>
  </si>
  <si>
    <t>482</t>
  </si>
  <si>
    <t>361</t>
  </si>
  <si>
    <t>725291670</t>
  </si>
  <si>
    <t>Montáž doplňků zařízení koupelen a záchodů madla invalidního krakorcového sklopného</t>
  </si>
  <si>
    <t>484</t>
  </si>
  <si>
    <t>5514706r</t>
  </si>
  <si>
    <t>madlo invalidní krakorcové sklopné bílé 600 mm</t>
  </si>
  <si>
    <t>486</t>
  </si>
  <si>
    <t>363</t>
  </si>
  <si>
    <t>998725113</t>
  </si>
  <si>
    <t>Přesun hmot pro zařizovací předměty stanovený z hmotnosti přesunovaného materiálu vodorovná dopravní vzdálenost do 50 m s omezením mechanizace v objektech výšky přes 12 do 24 m</t>
  </si>
  <si>
    <t>488</t>
  </si>
  <si>
    <t>727</t>
  </si>
  <si>
    <t>Zdravotechnika - požární ochrana</t>
  </si>
  <si>
    <t>7271111R2</t>
  </si>
  <si>
    <t>Výstražné tabulky, směr úniku z budovy apod.</t>
  </si>
  <si>
    <t>490</t>
  </si>
  <si>
    <t>365</t>
  </si>
  <si>
    <t>727111r1</t>
  </si>
  <si>
    <t>Těsnění prostupů s požární odolností dle PBŘ</t>
  </si>
  <si>
    <t>492</t>
  </si>
  <si>
    <t>735</t>
  </si>
  <si>
    <t>Ústřední vytápění</t>
  </si>
  <si>
    <t>202      R00.2</t>
  </si>
  <si>
    <t>254303288</t>
  </si>
  <si>
    <t>Přípočty</t>
  </si>
  <si>
    <t>367</t>
  </si>
  <si>
    <t>904      R02</t>
  </si>
  <si>
    <t>Hzs-zkousky v ramci montaz.praci, Topná zkouška</t>
  </si>
  <si>
    <t>h</t>
  </si>
  <si>
    <t>-411849256</t>
  </si>
  <si>
    <t>731</t>
  </si>
  <si>
    <t>Ústřední vytápění - kotelny</t>
  </si>
  <si>
    <t>7311396XX</t>
  </si>
  <si>
    <t>Montáž tepelného čerpadla, vč. spuštění</t>
  </si>
  <si>
    <t>1122211551</t>
  </si>
  <si>
    <t>369</t>
  </si>
  <si>
    <t>4847610125R</t>
  </si>
  <si>
    <t>Tepelné čerp. vzduch/voda   14 kW, + ohřívák Tv 150 L, komplet vč. propojení+MaR</t>
  </si>
  <si>
    <t>-12687823</t>
  </si>
  <si>
    <t>7311008xx</t>
  </si>
  <si>
    <t>Demontáž kotelny- komnpletního zařízení, a likvidace</t>
  </si>
  <si>
    <t>-1880882693</t>
  </si>
  <si>
    <t>371</t>
  </si>
  <si>
    <t>731249312R00</t>
  </si>
  <si>
    <t>Montáž závěsných kotlů turbo bez TUV, odkouření</t>
  </si>
  <si>
    <t>485085828</t>
  </si>
  <si>
    <t>7312493xx</t>
  </si>
  <si>
    <t>Spuštění kotle</t>
  </si>
  <si>
    <t>-2131700373</t>
  </si>
  <si>
    <t>373</t>
  </si>
  <si>
    <t>4841176010R</t>
  </si>
  <si>
    <t>Kotel kondenzační závěsný 12 kW, + odkouření přes střechu</t>
  </si>
  <si>
    <t>1104094933</t>
  </si>
  <si>
    <t>732</t>
  </si>
  <si>
    <t>Ústřední vytápění - strojovny</t>
  </si>
  <si>
    <t>732421313R00</t>
  </si>
  <si>
    <t>Čerpadlo oběhové elektronické, 32-60/180</t>
  </si>
  <si>
    <t>128136611</t>
  </si>
  <si>
    <t>375</t>
  </si>
  <si>
    <t>732331515R00</t>
  </si>
  <si>
    <t>Nádoby expanzní tlak.s memb.Expanzomat, 50 l</t>
  </si>
  <si>
    <t>-1095971897</t>
  </si>
  <si>
    <t>733</t>
  </si>
  <si>
    <t>Ústřední vytápění - rozvodné potrubí</t>
  </si>
  <si>
    <t>733190108R00</t>
  </si>
  <si>
    <t>Tlaková zkouška potrubí  DN 50</t>
  </si>
  <si>
    <t>700955065</t>
  </si>
  <si>
    <t>377</t>
  </si>
  <si>
    <t>733163105R00</t>
  </si>
  <si>
    <t>Potrubí z měděných trubek vytápění D 28 x 1,5 mm</t>
  </si>
  <si>
    <t>-1824915490</t>
  </si>
  <si>
    <t>733163106R00</t>
  </si>
  <si>
    <t>Potrubí z měděných trubek vytápění D 35 x 1,5 mm</t>
  </si>
  <si>
    <t>786314159</t>
  </si>
  <si>
    <t>379</t>
  </si>
  <si>
    <t>733163107R00</t>
  </si>
  <si>
    <t>Potrubí z měděných trubek vytápění D 42 x 1,5 mm</t>
  </si>
  <si>
    <t>-915674988</t>
  </si>
  <si>
    <t>998733101R00</t>
  </si>
  <si>
    <t>Přesun hmot pro rozvody potrubí, výšky do 6 m</t>
  </si>
  <si>
    <t>-356919146</t>
  </si>
  <si>
    <t>381</t>
  </si>
  <si>
    <t>722181244R00</t>
  </si>
  <si>
    <t>Izolace návleková  tl. stěny 20 mm</t>
  </si>
  <si>
    <t>-1832283678</t>
  </si>
  <si>
    <t>733110806R00</t>
  </si>
  <si>
    <t>Demontáž potrubí ocelového závitového do DN 15-32</t>
  </si>
  <si>
    <t>-901480908</t>
  </si>
  <si>
    <t>383</t>
  </si>
  <si>
    <t>733110808R00</t>
  </si>
  <si>
    <t>Demontáž potrubí ocelového závitového do DN 32-50</t>
  </si>
  <si>
    <t>474113608</t>
  </si>
  <si>
    <t>733890803R00</t>
  </si>
  <si>
    <t>Přemístění vybouraných hmot - potrubí, H 6 - 24 m</t>
  </si>
  <si>
    <t>2090868274</t>
  </si>
  <si>
    <t>734</t>
  </si>
  <si>
    <t>Ústřední vytápění - armatury</t>
  </si>
  <si>
    <t>385</t>
  </si>
  <si>
    <t>734226212R00</t>
  </si>
  <si>
    <t>Ventil term.přímý,vnitř.z.  DN 15</t>
  </si>
  <si>
    <t>1603103942</t>
  </si>
  <si>
    <t>734200821R00</t>
  </si>
  <si>
    <t>Demontáž armatur se 2závity do G 1/2</t>
  </si>
  <si>
    <t>-97104697</t>
  </si>
  <si>
    <t>387</t>
  </si>
  <si>
    <t>734200824R00</t>
  </si>
  <si>
    <t>Demontáž armatur se 2závity do G 2</t>
  </si>
  <si>
    <t>1767265562</t>
  </si>
  <si>
    <t>734233113R00</t>
  </si>
  <si>
    <t>Kohout kulový,  DN 25</t>
  </si>
  <si>
    <t>-1097281548</t>
  </si>
  <si>
    <t>389</t>
  </si>
  <si>
    <t>734233115R00</t>
  </si>
  <si>
    <t>Kohout kulový, vnitř.-vnitř.z.  DN 40</t>
  </si>
  <si>
    <t>1292731955</t>
  </si>
  <si>
    <t>734293312R00</t>
  </si>
  <si>
    <t>Kohout kulový vypouštěcí, DN 15</t>
  </si>
  <si>
    <t>991853539</t>
  </si>
  <si>
    <t>391</t>
  </si>
  <si>
    <t>734243125R00</t>
  </si>
  <si>
    <t>Ventil zpětný  DN 40</t>
  </si>
  <si>
    <t>-29441739</t>
  </si>
  <si>
    <t>734213112R00</t>
  </si>
  <si>
    <t>Ventil automatický odvzdušňovací,  DN 15</t>
  </si>
  <si>
    <t>1328035236</t>
  </si>
  <si>
    <t>393</t>
  </si>
  <si>
    <t>734263316R00</t>
  </si>
  <si>
    <t>Šroubení topenářské, přímé,  DN 40</t>
  </si>
  <si>
    <t>-339956591</t>
  </si>
  <si>
    <t>422-18102R</t>
  </si>
  <si>
    <t>Ventil zónový dvoucestný  3/4", vč. servopohonu</t>
  </si>
  <si>
    <t>245248761</t>
  </si>
  <si>
    <t>395</t>
  </si>
  <si>
    <t>734295134R00</t>
  </si>
  <si>
    <t>Ventil směšovací třícestný  DN 32, +servopohon 230 V</t>
  </si>
  <si>
    <t>112689499</t>
  </si>
  <si>
    <t>734213123R00</t>
  </si>
  <si>
    <t>Ventil odvzdušňovací ruční,  DN 15</t>
  </si>
  <si>
    <t>1231251626</t>
  </si>
  <si>
    <t>397</t>
  </si>
  <si>
    <t>734432116R00</t>
  </si>
  <si>
    <t>Týdenní prostorový termostat</t>
  </si>
  <si>
    <t>1434344250</t>
  </si>
  <si>
    <t>734295215R00</t>
  </si>
  <si>
    <t>Filtr,  DN 40</t>
  </si>
  <si>
    <t>-2005629312</t>
  </si>
  <si>
    <t>735x</t>
  </si>
  <si>
    <t>Ústřední vytápění  - otopná tělesa</t>
  </si>
  <si>
    <t>399</t>
  </si>
  <si>
    <t>998735101R00</t>
  </si>
  <si>
    <t>Přesun hmot pro otopná tělesa, výšky do 6 m</t>
  </si>
  <si>
    <t>485443487</t>
  </si>
  <si>
    <t>735111810R00</t>
  </si>
  <si>
    <t>Demontáž těles otopných litinových článkových</t>
  </si>
  <si>
    <t>1478340647</t>
  </si>
  <si>
    <t>401</t>
  </si>
  <si>
    <t>735291800R00</t>
  </si>
  <si>
    <t>Demontáž konzol otopných těles do odpadu</t>
  </si>
  <si>
    <t>-453463352</t>
  </si>
  <si>
    <t>736</t>
  </si>
  <si>
    <t>Ústřední vytápění - plošné vytápění a chlazení</t>
  </si>
  <si>
    <t>736110003RT3</t>
  </si>
  <si>
    <t>Podlahové vytápění komplet , na systémovou desku</t>
  </si>
  <si>
    <t>103866476</t>
  </si>
  <si>
    <t>403</t>
  </si>
  <si>
    <t>73631612x</t>
  </si>
  <si>
    <t>R+S bytový-9cestný,9xTERMOEL.HLAVICE, skříň do zdi komplet,regulace 9 okruhů</t>
  </si>
  <si>
    <t>-15577955</t>
  </si>
  <si>
    <t>73631612x.1</t>
  </si>
  <si>
    <t>R+S bytový-10cestný,9xTERMOEL.HLAVICE, skříň do zdi komplet,regulace 10 okruhů</t>
  </si>
  <si>
    <t>-1908468332</t>
  </si>
  <si>
    <t>405</t>
  </si>
  <si>
    <t>1853433336</t>
  </si>
  <si>
    <t>M65</t>
  </si>
  <si>
    <t>Elektroinstalace</t>
  </si>
  <si>
    <t>6500511xx</t>
  </si>
  <si>
    <t>Podomítková krabice s krytkou pro teplotní čidlo , montáž vedel vypínače</t>
  </si>
  <si>
    <t>1925882471</t>
  </si>
  <si>
    <t>407</t>
  </si>
  <si>
    <t>6500511xx.1</t>
  </si>
  <si>
    <t>Kabel pro MaR 2x1mm2, propojení čidlo, recepce</t>
  </si>
  <si>
    <t>1098927164</t>
  </si>
  <si>
    <t>741</t>
  </si>
  <si>
    <t>Elektroinstalace - silnoproud</t>
  </si>
  <si>
    <t>EL1</t>
  </si>
  <si>
    <t>VC 7/155 CENÍK 21M - ELEKTROMONTÁŽE</t>
  </si>
  <si>
    <t>210014022</t>
  </si>
  <si>
    <t>krabice přístroj. KPR68 hluboká</t>
  </si>
  <si>
    <t>447248997</t>
  </si>
  <si>
    <t>409</t>
  </si>
  <si>
    <t>210014024</t>
  </si>
  <si>
    <t>krab.odbočná KU 68-1901  vč. zapojení</t>
  </si>
  <si>
    <t>-1395750668</t>
  </si>
  <si>
    <t>210015021</t>
  </si>
  <si>
    <t>odvíčkování/zavíčkování krabice - víčko na šrouby</t>
  </si>
  <si>
    <t>41847302</t>
  </si>
  <si>
    <t>411</t>
  </si>
  <si>
    <t>210015035</t>
  </si>
  <si>
    <t>osazení hmoždinky HM 8 do pál.cihel/stř.tv.kamene</t>
  </si>
  <si>
    <t>533955266</t>
  </si>
  <si>
    <t>210040223</t>
  </si>
  <si>
    <t>vysekání otvoru pro novou skříň 2U-18</t>
  </si>
  <si>
    <t>-1828096275</t>
  </si>
  <si>
    <t>413</t>
  </si>
  <si>
    <t>210086550</t>
  </si>
  <si>
    <t>CYKY 3Ox1,5 mm2 750V (PU)</t>
  </si>
  <si>
    <t>1728205107</t>
  </si>
  <si>
    <t>210086551</t>
  </si>
  <si>
    <t>CYKY 3Jx1,5 mm2 750V (PU)</t>
  </si>
  <si>
    <t>-647962276</t>
  </si>
  <si>
    <t>415</t>
  </si>
  <si>
    <t>210086554</t>
  </si>
  <si>
    <t>CYKY 3Jx2,5 mm2 750V (PU)</t>
  </si>
  <si>
    <t>-369866630</t>
  </si>
  <si>
    <t>210086590</t>
  </si>
  <si>
    <t>CYKY 5Jx1,5 mm2 750V (PU)</t>
  </si>
  <si>
    <t>-1251773406</t>
  </si>
  <si>
    <t>417</t>
  </si>
  <si>
    <t>210086591</t>
  </si>
  <si>
    <t>CYKY 5Jx2,5 mm2 750V (PU)</t>
  </si>
  <si>
    <t>444889417</t>
  </si>
  <si>
    <t>210086591.1</t>
  </si>
  <si>
    <t>CYKY 5Jx4   mm2 750V (PU)</t>
  </si>
  <si>
    <t>-1876937919</t>
  </si>
  <si>
    <t>419</t>
  </si>
  <si>
    <t>210086591.2</t>
  </si>
  <si>
    <t>CYKY 5Jx6   mm2 750V (PU)</t>
  </si>
  <si>
    <t>-1576315962</t>
  </si>
  <si>
    <t>210086580</t>
  </si>
  <si>
    <t>CYKY J5x16 mm2 750V (PU)</t>
  </si>
  <si>
    <t>-470365655</t>
  </si>
  <si>
    <t>421</t>
  </si>
  <si>
    <t>210086591.3</t>
  </si>
  <si>
    <t>CYKY3Jx35+25mm2 750V (PU)</t>
  </si>
  <si>
    <t>1801118439</t>
  </si>
  <si>
    <t>210086551.1</t>
  </si>
  <si>
    <t>CXKH-V-J5x6    P60-R B2ca,s-1,d0</t>
  </si>
  <si>
    <t>-254125234</t>
  </si>
  <si>
    <t>423</t>
  </si>
  <si>
    <t>210086552</t>
  </si>
  <si>
    <t>CXKH-V-J5x2,5 P60-R B2ca,s-1,d0</t>
  </si>
  <si>
    <t>-1249318614</t>
  </si>
  <si>
    <t>210086553</t>
  </si>
  <si>
    <t>CXKH-V-J5x1,5 P60-R B2ca,s-1,d0</t>
  </si>
  <si>
    <t>-2145979443</t>
  </si>
  <si>
    <t>425</t>
  </si>
  <si>
    <t>210086554.1</t>
  </si>
  <si>
    <t>CY 4 mm2 zelenožlutý</t>
  </si>
  <si>
    <t>1771943803</t>
  </si>
  <si>
    <t>210086554.2</t>
  </si>
  <si>
    <t>CY 6 mm2 zelenožlutý</t>
  </si>
  <si>
    <t>-1218122129</t>
  </si>
  <si>
    <t>427</t>
  </si>
  <si>
    <t>210101000</t>
  </si>
  <si>
    <t>ukonč.vod.CU/Al v rozváděči vč.zap.konce do 2,5 mm2</t>
  </si>
  <si>
    <t>1658858683</t>
  </si>
  <si>
    <t>210101001</t>
  </si>
  <si>
    <t>ukonč.vod.CU/Al v rozváděči vč.zap.konce do 6 mm2</t>
  </si>
  <si>
    <t>1560983480</t>
  </si>
  <si>
    <t>429</t>
  </si>
  <si>
    <t>210101003</t>
  </si>
  <si>
    <t>ukonč.vod.CU v rozváděči vč.zap.konce 35 mm2</t>
  </si>
  <si>
    <t>-234302724</t>
  </si>
  <si>
    <t>210111070</t>
  </si>
  <si>
    <t>spín.tlačítko CS,TS GW 42202,PT0-PT4</t>
  </si>
  <si>
    <t>523176897</t>
  </si>
  <si>
    <t>431</t>
  </si>
  <si>
    <t>210111070.1</t>
  </si>
  <si>
    <t>spín.zapuš.prost.obyč. TANGO řaz.1</t>
  </si>
  <si>
    <t>1166507864</t>
  </si>
  <si>
    <t>210111071</t>
  </si>
  <si>
    <t>spín.zapuš.prost.obyč. TANGO řaz.1/0 tlačítko se sig.</t>
  </si>
  <si>
    <t>260587744</t>
  </si>
  <si>
    <t>433</t>
  </si>
  <si>
    <t>210111072</t>
  </si>
  <si>
    <t>spín.zapuš.prost.obyč. TANGO řaz.5</t>
  </si>
  <si>
    <t>-737153632</t>
  </si>
  <si>
    <t>210111073</t>
  </si>
  <si>
    <t>spín.zapuš.prost.obyč. TANGO řaz.6</t>
  </si>
  <si>
    <t>1227917244</t>
  </si>
  <si>
    <t>435</t>
  </si>
  <si>
    <t>210111074</t>
  </si>
  <si>
    <t>spín.zapuš.prost.obyč. TANGO řaz.7</t>
  </si>
  <si>
    <t>1064514741</t>
  </si>
  <si>
    <t>210111080</t>
  </si>
  <si>
    <t>spín.zapuš.prost.vlhk. TANGO řaz.5 IP44</t>
  </si>
  <si>
    <t>1318777838</t>
  </si>
  <si>
    <t>437</t>
  </si>
  <si>
    <t>210111081</t>
  </si>
  <si>
    <t>spín.zapuš.prost.vlhk. TANGO řaz.6 IP44</t>
  </si>
  <si>
    <t>672060595</t>
  </si>
  <si>
    <t>210111082</t>
  </si>
  <si>
    <t>spín.zapuš.prost.vlhk. TANGO řaz.1 IP44</t>
  </si>
  <si>
    <t>675031900</t>
  </si>
  <si>
    <t>439</t>
  </si>
  <si>
    <t>210113012</t>
  </si>
  <si>
    <t>zás.zapuš.prost.obyč.TANGO dvojnásobná</t>
  </si>
  <si>
    <t>1089764862</t>
  </si>
  <si>
    <t>210113034</t>
  </si>
  <si>
    <t>přípojka sporáková 3425A-0344B 3x16A/400V TANGO</t>
  </si>
  <si>
    <t>-1793723679</t>
  </si>
  <si>
    <t>441</t>
  </si>
  <si>
    <t>210113041</t>
  </si>
  <si>
    <t>zás.nást.prost.vlhké s víčkem 5518-2929 B IP44</t>
  </si>
  <si>
    <t>-1195769284</t>
  </si>
  <si>
    <t>210113034.1</t>
  </si>
  <si>
    <t>zás.zapuš.prost.obyč.TANGO R dvojitá se svodičem</t>
  </si>
  <si>
    <t>1219036344</t>
  </si>
  <si>
    <t>443</t>
  </si>
  <si>
    <t>210201012</t>
  </si>
  <si>
    <t>svít..A LED AVESTA 12W  IP 43 1020lm</t>
  </si>
  <si>
    <t>-77243328</t>
  </si>
  <si>
    <t>210202011</t>
  </si>
  <si>
    <t>svít .B LED SOLA SLIM 24W 1625lm IP44</t>
  </si>
  <si>
    <t>1183480602</t>
  </si>
  <si>
    <t>445</t>
  </si>
  <si>
    <t>210202025</t>
  </si>
  <si>
    <t>svít..C MODUS LED LLLX 4000 RM2MAT</t>
  </si>
  <si>
    <t>92219332</t>
  </si>
  <si>
    <t>210202025.1</t>
  </si>
  <si>
    <t>svít.D LED OREGA 120 50W 4000K IP40</t>
  </si>
  <si>
    <t>-426061819</t>
  </si>
  <si>
    <t>447</t>
  </si>
  <si>
    <t>210202025.2</t>
  </si>
  <si>
    <t>H/svít.vestavné MODUS FIT5000 1xLED,49W</t>
  </si>
  <si>
    <t>-1153191355</t>
  </si>
  <si>
    <t>210202091</t>
  </si>
  <si>
    <t>svít.zář.E LED svítidlo  LIBRA IP65 40W</t>
  </si>
  <si>
    <t>-1348846824</t>
  </si>
  <si>
    <t>449</t>
  </si>
  <si>
    <t>210202093</t>
  </si>
  <si>
    <t>svít.G plain LED s PIR čidlem 18W/230V</t>
  </si>
  <si>
    <t>1404668357</t>
  </si>
  <si>
    <t>210202093.1</t>
  </si>
  <si>
    <t>pásek F LED 10W/m 3m  se zrojem 12VDC 50W</t>
  </si>
  <si>
    <t>-15678450</t>
  </si>
  <si>
    <t>451</t>
  </si>
  <si>
    <t>210201094</t>
  </si>
  <si>
    <t>automatický detektor a sig. požáru Secutek VIP-909V</t>
  </si>
  <si>
    <t>-117617483</t>
  </si>
  <si>
    <t>210202160</t>
  </si>
  <si>
    <t>svít.nouzové E MODUS Ekonomic 3h IP65</t>
  </si>
  <si>
    <t>-1958359566</t>
  </si>
  <si>
    <t>453</t>
  </si>
  <si>
    <t>210221004</t>
  </si>
  <si>
    <t>uzemění FeZn drát průměr 10mm na HOP</t>
  </si>
  <si>
    <t>582240216</t>
  </si>
  <si>
    <t>210223032</t>
  </si>
  <si>
    <t>svorka ochranného pospojení ZSA 16 s páskem</t>
  </si>
  <si>
    <t>977759754</t>
  </si>
  <si>
    <t>455</t>
  </si>
  <si>
    <t>210223097</t>
  </si>
  <si>
    <t>ochranné pospojení vodičem CY 4 mm2</t>
  </si>
  <si>
    <t>-1041110193</t>
  </si>
  <si>
    <t>210223101</t>
  </si>
  <si>
    <t>ochranné pospojení vodičem CY 6 mm2 (pu)</t>
  </si>
  <si>
    <t>501170980</t>
  </si>
  <si>
    <t>457</t>
  </si>
  <si>
    <t>210292093</t>
  </si>
  <si>
    <t>připojení pohonu světlíku</t>
  </si>
  <si>
    <t>-736016138</t>
  </si>
  <si>
    <t>210292099</t>
  </si>
  <si>
    <t>připojení rozvaděče  rekuperace</t>
  </si>
  <si>
    <t>-357283340</t>
  </si>
  <si>
    <t>459</t>
  </si>
  <si>
    <t>210292099.1</t>
  </si>
  <si>
    <t>připojení ventilátoru požáru a oživení ŘJ pro odvod kouře</t>
  </si>
  <si>
    <t>2020795338</t>
  </si>
  <si>
    <t>210292091</t>
  </si>
  <si>
    <t>ventilátor Dalap 125 LVZ 12V  s  žaluzii a doběhem</t>
  </si>
  <si>
    <t>-238222341</t>
  </si>
  <si>
    <t>461</t>
  </si>
  <si>
    <t>210292096</t>
  </si>
  <si>
    <t>připojení osobního  výtahu</t>
  </si>
  <si>
    <t>-829185407</t>
  </si>
  <si>
    <t>210292097</t>
  </si>
  <si>
    <t>připojení a oživ.UPS Legrand3x400V 10kVA 9kW 15min</t>
  </si>
  <si>
    <t>-44729265</t>
  </si>
  <si>
    <t>463</t>
  </si>
  <si>
    <t>210111070.2</t>
  </si>
  <si>
    <t>kouřový senzor KFA100+svorkový modul SMOKE</t>
  </si>
  <si>
    <t>872086114</t>
  </si>
  <si>
    <t>210111071.1</t>
  </si>
  <si>
    <t>požárně poplachový spínač KFK 100</t>
  </si>
  <si>
    <t>-1229989846</t>
  </si>
  <si>
    <t>465</t>
  </si>
  <si>
    <t>210111072.1</t>
  </si>
  <si>
    <t>sada signal  pro toalety WC ABB  FJW 1004855</t>
  </si>
  <si>
    <t>635822193</t>
  </si>
  <si>
    <t>210111073.1</t>
  </si>
  <si>
    <t>PIR čidlo T365 360° s relé</t>
  </si>
  <si>
    <t>989996645</t>
  </si>
  <si>
    <t>467</t>
  </si>
  <si>
    <t>210292098</t>
  </si>
  <si>
    <t>připojení FM 2,2kW 3x400V  6,6A bez dodávky</t>
  </si>
  <si>
    <t>-751235375</t>
  </si>
  <si>
    <t>210292099.2</t>
  </si>
  <si>
    <t>připojení sporáku - bez dodávky</t>
  </si>
  <si>
    <t>-1840655494</t>
  </si>
  <si>
    <t>EL2</t>
  </si>
  <si>
    <t>MONTÁŽNÍ MATERIÁL</t>
  </si>
  <si>
    <t>469</t>
  </si>
  <si>
    <t>00314</t>
  </si>
  <si>
    <t>-910737699</t>
  </si>
  <si>
    <t>20017</t>
  </si>
  <si>
    <t>sádra stavební (balení 30kg)</t>
  </si>
  <si>
    <t>kg</t>
  </si>
  <si>
    <t>296400832</t>
  </si>
  <si>
    <t>471</t>
  </si>
  <si>
    <t>00315</t>
  </si>
  <si>
    <t>krabice odbočná KU68 1901 s  víčkem</t>
  </si>
  <si>
    <t>-1883923668</t>
  </si>
  <si>
    <t>472</t>
  </si>
  <si>
    <t>-1586278734</t>
  </si>
  <si>
    <t>473</t>
  </si>
  <si>
    <t>00059</t>
  </si>
  <si>
    <t>trubka Kopoxlex KF09050BA el.istal.ohebná izol..</t>
  </si>
  <si>
    <t>1477818891</t>
  </si>
  <si>
    <t>05151</t>
  </si>
  <si>
    <t>hmoždinka HM 8/1 do tvrdých materiálů s vrutem</t>
  </si>
  <si>
    <t>255966454</t>
  </si>
  <si>
    <t>475</t>
  </si>
  <si>
    <t>02920</t>
  </si>
  <si>
    <t>CYKY -J3x35+25 mm2 přípojka do RE</t>
  </si>
  <si>
    <t>-603497883</t>
  </si>
  <si>
    <t>476</t>
  </si>
  <si>
    <t>02921</t>
  </si>
  <si>
    <t>CYKY -J5x16mm2  rozvaděč RS</t>
  </si>
  <si>
    <t>-293447938</t>
  </si>
  <si>
    <t>477</t>
  </si>
  <si>
    <t>02922</t>
  </si>
  <si>
    <t>CYKY -J5x6mm2    podružné rozvaděče RT,R1,R2,R3</t>
  </si>
  <si>
    <t>757264752</t>
  </si>
  <si>
    <t>02923</t>
  </si>
  <si>
    <t>CYKY -J5x4mm2    podružné rozvaděče MaR,RV</t>
  </si>
  <si>
    <t>1510078975</t>
  </si>
  <si>
    <t>479</t>
  </si>
  <si>
    <t>02924</t>
  </si>
  <si>
    <t>CYKY -J5x2,5mm2 ZTP,el.sporák,rekuperace</t>
  </si>
  <si>
    <t>-205547329</t>
  </si>
  <si>
    <t>33918</t>
  </si>
  <si>
    <t>CYKY 3Jx2,5 mm2 zás.</t>
  </si>
  <si>
    <t>-632008914</t>
  </si>
  <si>
    <t>481</t>
  </si>
  <si>
    <t>02920.1</t>
  </si>
  <si>
    <t>CYKY 3Ox1,5 mm2</t>
  </si>
  <si>
    <t>-1988900075</t>
  </si>
  <si>
    <t>33914</t>
  </si>
  <si>
    <t>CYKY 3Jx1,5 mm2</t>
  </si>
  <si>
    <t>780375536</t>
  </si>
  <si>
    <t>483</t>
  </si>
  <si>
    <t>02960</t>
  </si>
  <si>
    <t>CYKY 5Jx1,5 mm2</t>
  </si>
  <si>
    <t>294531904</t>
  </si>
  <si>
    <t>02995</t>
  </si>
  <si>
    <t>CXKH-V-J5x1,5 P60-R B2ca,s-1,d0 PT,CS,TS,schodiště</t>
  </si>
  <si>
    <t>-1089605931</t>
  </si>
  <si>
    <t>485</t>
  </si>
  <si>
    <t>02996</t>
  </si>
  <si>
    <t>-300386984</t>
  </si>
  <si>
    <t>02997</t>
  </si>
  <si>
    <t>CXKH-V-J5x6    P60-R B2ca,s-1,d0 RP1</t>
  </si>
  <si>
    <t>-226623811</t>
  </si>
  <si>
    <t>487</t>
  </si>
  <si>
    <t>01752</t>
  </si>
  <si>
    <t>tlačítko  CS ,TS GW42202,PT0-PT4</t>
  </si>
  <si>
    <t>262280737</t>
  </si>
  <si>
    <t>01700</t>
  </si>
  <si>
    <t>spínač 3558-A01340 ABB přístroj řaz.1,1So</t>
  </si>
  <si>
    <t>1226529622</t>
  </si>
  <si>
    <t>489</t>
  </si>
  <si>
    <t>01707</t>
  </si>
  <si>
    <t>kryt 3558A-A651 B TANGO jednoduchý</t>
  </si>
  <si>
    <t>1497749912</t>
  </si>
  <si>
    <t>01710</t>
  </si>
  <si>
    <t>rámeček 3901A-B10 B TANGO 1.násobný</t>
  </si>
  <si>
    <t>-445144256</t>
  </si>
  <si>
    <t>491</t>
  </si>
  <si>
    <t>00723</t>
  </si>
  <si>
    <t>spínač 3558-A01340 ABB přístroj řaz.1/0, 1/OS, 1/OSo</t>
  </si>
  <si>
    <t>-1507633535</t>
  </si>
  <si>
    <t>-350378808</t>
  </si>
  <si>
    <t>493</t>
  </si>
  <si>
    <t>1426957061</t>
  </si>
  <si>
    <t>494</t>
  </si>
  <si>
    <t>01702</t>
  </si>
  <si>
    <t>spínač 3558-A05340 ABB přístorj řaz.5</t>
  </si>
  <si>
    <t>-1000768094</t>
  </si>
  <si>
    <t>495</t>
  </si>
  <si>
    <t>01708</t>
  </si>
  <si>
    <t>kryt 3558A-A652 B TANGO dělený</t>
  </si>
  <si>
    <t>-172289735</t>
  </si>
  <si>
    <t>496</t>
  </si>
  <si>
    <t>1615061764</t>
  </si>
  <si>
    <t>497</t>
  </si>
  <si>
    <t>01703</t>
  </si>
  <si>
    <t>spínač 3558-A06340 ABB přístroj řaz 6,6So</t>
  </si>
  <si>
    <t>-113927945</t>
  </si>
  <si>
    <t>498</t>
  </si>
  <si>
    <t>-619471003</t>
  </si>
  <si>
    <t>499</t>
  </si>
  <si>
    <t>-1033237495</t>
  </si>
  <si>
    <t>500</t>
  </si>
  <si>
    <t>01703.1</t>
  </si>
  <si>
    <t>spínač 3558-A06340 ABB přístroj řaz 7</t>
  </si>
  <si>
    <t>1863079352</t>
  </si>
  <si>
    <t>501</t>
  </si>
  <si>
    <t>1015641665</t>
  </si>
  <si>
    <t>502</t>
  </si>
  <si>
    <t>-2143880764</t>
  </si>
  <si>
    <t>503</t>
  </si>
  <si>
    <t>00818</t>
  </si>
  <si>
    <t>spínač 3558A-05940 B TANGO řaz.5 zapuštěný IP44 komp.</t>
  </si>
  <si>
    <t>1245920982</t>
  </si>
  <si>
    <t>504</t>
  </si>
  <si>
    <t>00818.1</t>
  </si>
  <si>
    <t>spínač 3558A-06940 B TANGO řaz.6 zapuštěný IP44 komp.</t>
  </si>
  <si>
    <t>-611957526</t>
  </si>
  <si>
    <t>505</t>
  </si>
  <si>
    <t>00817</t>
  </si>
  <si>
    <t>spínač 3558A-01940 B TANGO řaz.1 zapuštěný IP44 komp.</t>
  </si>
  <si>
    <t>581239092</t>
  </si>
  <si>
    <t>506</t>
  </si>
  <si>
    <t>00612</t>
  </si>
  <si>
    <t>-530998358</t>
  </si>
  <si>
    <t>507</t>
  </si>
  <si>
    <t>683395510</t>
  </si>
  <si>
    <t>508</t>
  </si>
  <si>
    <t>35044</t>
  </si>
  <si>
    <t>zás.5512A-2349 B TANGO dvojzás.zapušť. Kompl.</t>
  </si>
  <si>
    <t>-1915437837</t>
  </si>
  <si>
    <t>509</t>
  </si>
  <si>
    <t>35075</t>
  </si>
  <si>
    <t>zás.5519A-2989 B TANGO jednonás.zapušť. Kompl.</t>
  </si>
  <si>
    <t>-1910799964</t>
  </si>
  <si>
    <t>510</t>
  </si>
  <si>
    <t>35075.1</t>
  </si>
  <si>
    <t>zás.5518A-2989 B TANGO jednonás.zapušť. IP44 kompl.</t>
  </si>
  <si>
    <t>-694577395</t>
  </si>
  <si>
    <t>511</t>
  </si>
  <si>
    <t>35087</t>
  </si>
  <si>
    <t>zás.5592A-A2349 R TANGO dvojnás.zapuš.se svodič.</t>
  </si>
  <si>
    <t>-178825205</t>
  </si>
  <si>
    <t>512</t>
  </si>
  <si>
    <t>37288</t>
  </si>
  <si>
    <t>-1929261343</t>
  </si>
  <si>
    <t>513</t>
  </si>
  <si>
    <t>37293</t>
  </si>
  <si>
    <t>-926749822</t>
  </si>
  <si>
    <t>514</t>
  </si>
  <si>
    <t>37292</t>
  </si>
  <si>
    <t>-1016854132</t>
  </si>
  <si>
    <t>515</t>
  </si>
  <si>
    <t>37283</t>
  </si>
  <si>
    <t>svít..D LED OREGA 120 50W 4000K IP40</t>
  </si>
  <si>
    <t>1967978690</t>
  </si>
  <si>
    <t>516</t>
  </si>
  <si>
    <t>37295</t>
  </si>
  <si>
    <t>svít..E LED svítidlo  LIBRA SMD  IP65 40W</t>
  </si>
  <si>
    <t>-756595776</t>
  </si>
  <si>
    <t>517</t>
  </si>
  <si>
    <t>32015</t>
  </si>
  <si>
    <t>1446035371</t>
  </si>
  <si>
    <t>518</t>
  </si>
  <si>
    <t>37288.1</t>
  </si>
  <si>
    <t>svít.G Plain LED s PIR čidlem 18W/230V</t>
  </si>
  <si>
    <t>1660111407</t>
  </si>
  <si>
    <t>519</t>
  </si>
  <si>
    <t>37248</t>
  </si>
  <si>
    <t>svít.nouzové NO MODUS Ekonomic 3h IP65</t>
  </si>
  <si>
    <t>1330724438</t>
  </si>
  <si>
    <t>520</t>
  </si>
  <si>
    <t>37292.1</t>
  </si>
  <si>
    <t>-1947002243</t>
  </si>
  <si>
    <t>521</t>
  </si>
  <si>
    <t>33736</t>
  </si>
  <si>
    <t>-1400337906</t>
  </si>
  <si>
    <t>522</t>
  </si>
  <si>
    <t>01750</t>
  </si>
  <si>
    <t>-954241207</t>
  </si>
  <si>
    <t>523</t>
  </si>
  <si>
    <t>34555</t>
  </si>
  <si>
    <t>-486554455</t>
  </si>
  <si>
    <t>524</t>
  </si>
  <si>
    <t>04921</t>
  </si>
  <si>
    <t>drát Cu průměr 8 mm zemnící</t>
  </si>
  <si>
    <t>808480091</t>
  </si>
  <si>
    <t>525</t>
  </si>
  <si>
    <t>13495</t>
  </si>
  <si>
    <t>svorka ZSA 16 zemnící</t>
  </si>
  <si>
    <t>598483396</t>
  </si>
  <si>
    <t>526</t>
  </si>
  <si>
    <t>13499</t>
  </si>
  <si>
    <t>pásek ZS 16 Cu uzemňovací 15x500mm</t>
  </si>
  <si>
    <t>546937204</t>
  </si>
  <si>
    <t>527</t>
  </si>
  <si>
    <t>33846</t>
  </si>
  <si>
    <t>2095288666</t>
  </si>
  <si>
    <t>528</t>
  </si>
  <si>
    <t>33736.1</t>
  </si>
  <si>
    <t>CY6 mm2 zelenožlutý</t>
  </si>
  <si>
    <t>1780921668</t>
  </si>
  <si>
    <t>529</t>
  </si>
  <si>
    <t>09985</t>
  </si>
  <si>
    <t>-1188026369</t>
  </si>
  <si>
    <t>530</t>
  </si>
  <si>
    <t>09986</t>
  </si>
  <si>
    <t>Výzbroj rozvaděče RE EI 30 DPS1-S kouřotěsné</t>
  </si>
  <si>
    <t>396036761</t>
  </si>
  <si>
    <t>531</t>
  </si>
  <si>
    <t>09987</t>
  </si>
  <si>
    <t>Výzbroj rozvaděče RS EI 30 DPS1-S kouřotěsné</t>
  </si>
  <si>
    <t>-939726657</t>
  </si>
  <si>
    <t>532</t>
  </si>
  <si>
    <t>09987.1</t>
  </si>
  <si>
    <t>Výzbroj rozvaděče R1,R2,R3</t>
  </si>
  <si>
    <t>-995677703</t>
  </si>
  <si>
    <t>533</t>
  </si>
  <si>
    <t>09987.2</t>
  </si>
  <si>
    <t>Výzbroj rozvaděče RT</t>
  </si>
  <si>
    <t>-533727519</t>
  </si>
  <si>
    <t>534</t>
  </si>
  <si>
    <t>09987.3</t>
  </si>
  <si>
    <t>Výzbroj rozvaděče R MaR</t>
  </si>
  <si>
    <t>1326383571</t>
  </si>
  <si>
    <t>535</t>
  </si>
  <si>
    <t>09987.4</t>
  </si>
  <si>
    <t>Výzbroj rozvaděče RP1+řídící jednotka pro odvod kouře</t>
  </si>
  <si>
    <t>1733622567</t>
  </si>
  <si>
    <t>536</t>
  </si>
  <si>
    <t>09988</t>
  </si>
  <si>
    <t>UPS  Legrand 3x400V 10kVA/9 KW 15min</t>
  </si>
  <si>
    <t>1772635539</t>
  </si>
  <si>
    <t>537</t>
  </si>
  <si>
    <t>01753</t>
  </si>
  <si>
    <t>-1169304945</t>
  </si>
  <si>
    <t>538</t>
  </si>
  <si>
    <t>01754</t>
  </si>
  <si>
    <t>-524543097</t>
  </si>
  <si>
    <t>539</t>
  </si>
  <si>
    <t>01755</t>
  </si>
  <si>
    <t>frekvenční měnič 2,2kW 3x400V  6,6A</t>
  </si>
  <si>
    <t>1307393859</t>
  </si>
  <si>
    <t>540</t>
  </si>
  <si>
    <t>Příplatek 1</t>
  </si>
  <si>
    <t>Prořez 5%</t>
  </si>
  <si>
    <t>-1128225145</t>
  </si>
  <si>
    <t>541</t>
  </si>
  <si>
    <t>Příplatek 2</t>
  </si>
  <si>
    <t>Podružný materiál 5% z nosného materiálu</t>
  </si>
  <si>
    <t>-1295840992</t>
  </si>
  <si>
    <t>542</t>
  </si>
  <si>
    <t>Příplatek 3</t>
  </si>
  <si>
    <t>Pomocné práce = 3% z ceníku 21 M a materiálu</t>
  </si>
  <si>
    <t>1719999747</t>
  </si>
  <si>
    <t>543</t>
  </si>
  <si>
    <t>Příplatek 4</t>
  </si>
  <si>
    <t>-1743745361</t>
  </si>
  <si>
    <t>544</t>
  </si>
  <si>
    <t>Příplatek 5</t>
  </si>
  <si>
    <t>591159291</t>
  </si>
  <si>
    <t>EL3</t>
  </si>
  <si>
    <t>VC - 7/32 - ROZVADĚČE</t>
  </si>
  <si>
    <t>545</t>
  </si>
  <si>
    <t>A-9100-1</t>
  </si>
  <si>
    <t>Montáž zapuštěného rozváděče do váhy 100kg</t>
  </si>
  <si>
    <t>-813082875</t>
  </si>
  <si>
    <t>546</t>
  </si>
  <si>
    <t>N-7321-1</t>
  </si>
  <si>
    <t>Kontrola rozváděče RE vč. vystavení atestu</t>
  </si>
  <si>
    <t>-1988815850</t>
  </si>
  <si>
    <t>547</t>
  </si>
  <si>
    <t>N-7321-2</t>
  </si>
  <si>
    <t>Kontrola rozváděče RSvč. vystavení atestu</t>
  </si>
  <si>
    <t>-689936913</t>
  </si>
  <si>
    <t>548</t>
  </si>
  <si>
    <t>N-7321-3</t>
  </si>
  <si>
    <t>Kontrola rozvaděče R1 vč.vystavení atestu</t>
  </si>
  <si>
    <t>-1318163647</t>
  </si>
  <si>
    <t>549</t>
  </si>
  <si>
    <t>N-7321-4</t>
  </si>
  <si>
    <t>Kontrola rozváděče R2 vč. vystavení atestu</t>
  </si>
  <si>
    <t>-1663188566</t>
  </si>
  <si>
    <t>550</t>
  </si>
  <si>
    <t>N-7321-5</t>
  </si>
  <si>
    <t>Kontrola rozvaděče R3 vč.vystavení atestu</t>
  </si>
  <si>
    <t>-378600981</t>
  </si>
  <si>
    <t>551</t>
  </si>
  <si>
    <t>N-7321-7</t>
  </si>
  <si>
    <t>Kontrola rozvaděče RP1 vč.vystavení atestu</t>
  </si>
  <si>
    <t>1861274165</t>
  </si>
  <si>
    <t>552</t>
  </si>
  <si>
    <t>N-7321-8</t>
  </si>
  <si>
    <t>Kontrola rozvaděče MaR TČ   vč.vystavení atestu</t>
  </si>
  <si>
    <t>-1736695276</t>
  </si>
  <si>
    <t>EL4</t>
  </si>
  <si>
    <t>553</t>
  </si>
  <si>
    <t>01</t>
  </si>
  <si>
    <t>Úprava rozváděče RE (EI30 kouřotěsné ,  PO zevnitř)</t>
  </si>
  <si>
    <t>661542291</t>
  </si>
  <si>
    <t>554</t>
  </si>
  <si>
    <t>02</t>
  </si>
  <si>
    <t>Výroba  rozváděče RS  (EI30 kouřotěsné ,  PO zevnitř)</t>
  </si>
  <si>
    <t>-954349239</t>
  </si>
  <si>
    <t>555</t>
  </si>
  <si>
    <t>03</t>
  </si>
  <si>
    <t>Výroba rozváděče R1   (EI30 kouřotěsné, PO zuevnitř)</t>
  </si>
  <si>
    <t>-1256852466</t>
  </si>
  <si>
    <t>556</t>
  </si>
  <si>
    <t>04</t>
  </si>
  <si>
    <t>Výroba rozváděče R2</t>
  </si>
  <si>
    <t>814984154</t>
  </si>
  <si>
    <t>557</t>
  </si>
  <si>
    <t>05</t>
  </si>
  <si>
    <t>Výroba rozváděče R3</t>
  </si>
  <si>
    <t>-155131727</t>
  </si>
  <si>
    <t>558</t>
  </si>
  <si>
    <t>06</t>
  </si>
  <si>
    <t>Výroba rozvaděče RP1</t>
  </si>
  <si>
    <t>-2123217285</t>
  </si>
  <si>
    <t>559</t>
  </si>
  <si>
    <t>08</t>
  </si>
  <si>
    <t>Výroba rozvaděče TČ- RMaR</t>
  </si>
  <si>
    <t>1433951250</t>
  </si>
  <si>
    <t>EL5</t>
  </si>
  <si>
    <t>CENÍK VC - 7/161/89 - M</t>
  </si>
  <si>
    <t>560</t>
  </si>
  <si>
    <t>1.1</t>
  </si>
  <si>
    <t>Výchozí revize el. zařízení dle ČSN 331500</t>
  </si>
  <si>
    <t>hod.</t>
  </si>
  <si>
    <t>661853492</t>
  </si>
  <si>
    <t>EL6</t>
  </si>
  <si>
    <t>HZS</t>
  </si>
  <si>
    <t>561</t>
  </si>
  <si>
    <t>Spolupráce s revizním technikem</t>
  </si>
  <si>
    <t>-1374721771</t>
  </si>
  <si>
    <t>562</t>
  </si>
  <si>
    <t>demontáže</t>
  </si>
  <si>
    <t>-201779605</t>
  </si>
  <si>
    <t>563</t>
  </si>
  <si>
    <t>Zabezpečení pracoviště</t>
  </si>
  <si>
    <t>718358248</t>
  </si>
  <si>
    <t>564</t>
  </si>
  <si>
    <t>Spolupráce s ostatními profesemi</t>
  </si>
  <si>
    <t>160708032</t>
  </si>
  <si>
    <t>742</t>
  </si>
  <si>
    <t>Bleskosvod, EZS, videotelefon, kabelové propojení</t>
  </si>
  <si>
    <t>565</t>
  </si>
  <si>
    <t>742420021</t>
  </si>
  <si>
    <t>Montáž společné televizní antény antenního stožáru včetně upevňovacího materiálu</t>
  </si>
  <si>
    <t>566</t>
  </si>
  <si>
    <t>31686010</t>
  </si>
  <si>
    <t>stožár anténní kov žárový zinek plastová záslepka průměr 48mm délka 1m</t>
  </si>
  <si>
    <t>7421100r1</t>
  </si>
  <si>
    <t>Bleskosvod</t>
  </si>
  <si>
    <t>743</t>
  </si>
  <si>
    <t>Elektromontáže - hrubá montáž</t>
  </si>
  <si>
    <t>567</t>
  </si>
  <si>
    <t>743612121</t>
  </si>
  <si>
    <t>Montáž  uzemňovacího pásku FeZn30/4 nebo drátu D do 10 mm v městské zástavbě</t>
  </si>
  <si>
    <t>-1822807153</t>
  </si>
  <si>
    <t>568</t>
  </si>
  <si>
    <t>354410730</t>
  </si>
  <si>
    <t>pásek FeZn30/*4</t>
  </si>
  <si>
    <t>1055968805</t>
  </si>
  <si>
    <t>569</t>
  </si>
  <si>
    <t>743621110</t>
  </si>
  <si>
    <t>Montáž drát nebo lano hromosvodné svodové D do 10 mm s podpěrou AlMgSi8</t>
  </si>
  <si>
    <t>-1394406686</t>
  </si>
  <si>
    <t>570</t>
  </si>
  <si>
    <t>354415400</t>
  </si>
  <si>
    <t>podpěra vedení PV23 na plechovou střechu</t>
  </si>
  <si>
    <t>-1278476715</t>
  </si>
  <si>
    <t>571</t>
  </si>
  <si>
    <t>354416750</t>
  </si>
  <si>
    <t>podpěry vedení hromosvodu PV1a - 30</t>
  </si>
  <si>
    <t>570104839</t>
  </si>
  <si>
    <t>572</t>
  </si>
  <si>
    <t>354410610</t>
  </si>
  <si>
    <t>tyč jímací s kovaným hrotem PJ1m</t>
  </si>
  <si>
    <t>-1542894114</t>
  </si>
  <si>
    <t>573</t>
  </si>
  <si>
    <t>354410720</t>
  </si>
  <si>
    <t>drát průměr 8 mm AlMgSi8</t>
  </si>
  <si>
    <t>1952807543</t>
  </si>
  <si>
    <t>574</t>
  </si>
  <si>
    <t>743622100</t>
  </si>
  <si>
    <t>Montáž svorka hromosvodná typ SS, SR 03 se 2 šrouby,SJ1 se 4 šrouby</t>
  </si>
  <si>
    <t>-134427416</t>
  </si>
  <si>
    <t>575</t>
  </si>
  <si>
    <t>354418850</t>
  </si>
  <si>
    <t>svorka spojovací SS pro lano D8-10 mm</t>
  </si>
  <si>
    <t>1763765537</t>
  </si>
  <si>
    <t>576</t>
  </si>
  <si>
    <t>354418950</t>
  </si>
  <si>
    <t>svorka připojovací SJ1  k připojení jimací tyče</t>
  </si>
  <si>
    <t>1777325535</t>
  </si>
  <si>
    <t>577</t>
  </si>
  <si>
    <t>354419050</t>
  </si>
  <si>
    <t>svorka připojovací SOc k připojení okapových žlabů-nerez</t>
  </si>
  <si>
    <t>-1332276995</t>
  </si>
  <si>
    <t>578</t>
  </si>
  <si>
    <t>354419250</t>
  </si>
  <si>
    <t>svorka zkušební SZ pro lano D6-12 mm   FeZn</t>
  </si>
  <si>
    <t>-1955064131</t>
  </si>
  <si>
    <t>579</t>
  </si>
  <si>
    <t>354418750</t>
  </si>
  <si>
    <t>svorka křížová SK pro vodič D6-10 mm</t>
  </si>
  <si>
    <t>1675138742</t>
  </si>
  <si>
    <t>580</t>
  </si>
  <si>
    <t>743622200</t>
  </si>
  <si>
    <t>Montáž svorka hromosvodná typ ST, SJ, SK, SZ, SR01, 02 se 3 šrouby</t>
  </si>
  <si>
    <t>1283800009</t>
  </si>
  <si>
    <t>581</t>
  </si>
  <si>
    <t>354418600</t>
  </si>
  <si>
    <t>svorka SJ 1 k jímací tyči-4 šrouby</t>
  </si>
  <si>
    <t>-1378864101</t>
  </si>
  <si>
    <t>582</t>
  </si>
  <si>
    <t>743629300</t>
  </si>
  <si>
    <t>Montáž vedení hromosvodné-štítek k označení svodu</t>
  </si>
  <si>
    <t>2022965454</t>
  </si>
  <si>
    <t>583</t>
  </si>
  <si>
    <t>354421100</t>
  </si>
  <si>
    <t>štítek plastový č. 31 -  čísla svodů</t>
  </si>
  <si>
    <t>-1004589224</t>
  </si>
  <si>
    <t>584</t>
  </si>
  <si>
    <t>743631500</t>
  </si>
  <si>
    <t>Montáž tyč jímací délky do 2,5m</t>
  </si>
  <si>
    <t>-231624383</t>
  </si>
  <si>
    <t>585</t>
  </si>
  <si>
    <t>3544107R</t>
  </si>
  <si>
    <t>tyč jímací s rovným koncem JR 2,5  2500 mm AlMgSi 18/10T</t>
  </si>
  <si>
    <t>1998686805</t>
  </si>
  <si>
    <t>586</t>
  </si>
  <si>
    <t>743642100</t>
  </si>
  <si>
    <t>Montáž tyč zemnicí délky do 2 m</t>
  </si>
  <si>
    <t>-1796608491</t>
  </si>
  <si>
    <t>587</t>
  </si>
  <si>
    <t>743631502</t>
  </si>
  <si>
    <t>Montáž ochranné trubky OT1,7m</t>
  </si>
  <si>
    <t>1992766251</t>
  </si>
  <si>
    <t>588</t>
  </si>
  <si>
    <t>354418755</t>
  </si>
  <si>
    <t>ochranná trubka OT1,7</t>
  </si>
  <si>
    <t>2076357762</t>
  </si>
  <si>
    <t>589</t>
  </si>
  <si>
    <t>354420900</t>
  </si>
  <si>
    <t>tyč zemnící ZT 2,0  2m, FeZn</t>
  </si>
  <si>
    <t>-101273265</t>
  </si>
  <si>
    <t>590</t>
  </si>
  <si>
    <t>354418650</t>
  </si>
  <si>
    <t>svorka k tyči zemnící SJ02 D28 mm</t>
  </si>
  <si>
    <t>-233704346</t>
  </si>
  <si>
    <t>744</t>
  </si>
  <si>
    <t>Elektromontáže - rozvody vodičů měděných</t>
  </si>
  <si>
    <t>591</t>
  </si>
  <si>
    <t>74418R003</t>
  </si>
  <si>
    <t>stavební přípomoce</t>
  </si>
  <si>
    <t>1516397561</t>
  </si>
  <si>
    <t>592</t>
  </si>
  <si>
    <t>74418R004</t>
  </si>
  <si>
    <t>715768165</t>
  </si>
  <si>
    <t>7421100r2</t>
  </si>
  <si>
    <t>EZS</t>
  </si>
  <si>
    <t>593</t>
  </si>
  <si>
    <t>M001</t>
  </si>
  <si>
    <t>Ústředna s LAN a 4G LTE komunikačním modulem JA-194Y v ceně 7AH</t>
  </si>
  <si>
    <t>-2104335145</t>
  </si>
  <si>
    <t>594</t>
  </si>
  <si>
    <t>M002</t>
  </si>
  <si>
    <t>Sběrnicový stropní PIR detektor pohybu</t>
  </si>
  <si>
    <t>-1805845186</t>
  </si>
  <si>
    <t>595</t>
  </si>
  <si>
    <t>M003</t>
  </si>
  <si>
    <t>Tlačíko nouzové</t>
  </si>
  <si>
    <t>369660447</t>
  </si>
  <si>
    <t>596</t>
  </si>
  <si>
    <t>M004</t>
  </si>
  <si>
    <t>Optickokouřový hlásič</t>
  </si>
  <si>
    <t>-597774716</t>
  </si>
  <si>
    <t>597</t>
  </si>
  <si>
    <t>M005</t>
  </si>
  <si>
    <t>Sběrnicový PIR detektor pohybu ECO s dosahem 12m</t>
  </si>
  <si>
    <t>2041202799</t>
  </si>
  <si>
    <t>598</t>
  </si>
  <si>
    <t>M006</t>
  </si>
  <si>
    <t>Sběrnicový signální modul výstupů PGM, 8 výstupů</t>
  </si>
  <si>
    <t>393692857</t>
  </si>
  <si>
    <t>599</t>
  </si>
  <si>
    <t>M007</t>
  </si>
  <si>
    <t>Sběrnicová vnitřní piezo siréna</t>
  </si>
  <si>
    <t>-1572604478</t>
  </si>
  <si>
    <t>600</t>
  </si>
  <si>
    <t>M008</t>
  </si>
  <si>
    <t>Ovládací segment přístupových modulů</t>
  </si>
  <si>
    <t>-381149900</t>
  </si>
  <si>
    <t>601</t>
  </si>
  <si>
    <t>M009</t>
  </si>
  <si>
    <t>Siréna červená venkovní</t>
  </si>
  <si>
    <t>2031933389</t>
  </si>
  <si>
    <t>602</t>
  </si>
  <si>
    <t>M010</t>
  </si>
  <si>
    <t>Kabel J-Y(ST)Y 2x2x0,8 červený pro sirény</t>
  </si>
  <si>
    <t>1360185908</t>
  </si>
  <si>
    <t>603</t>
  </si>
  <si>
    <t>M011</t>
  </si>
  <si>
    <t>4 párový kroucený kabel se sníženou hořlavostí, plášť bezhalogenový.</t>
  </si>
  <si>
    <t>381025656</t>
  </si>
  <si>
    <t>604</t>
  </si>
  <si>
    <t>M012</t>
  </si>
  <si>
    <t>CYKY-J 3x1,5, Kabel -J3x1,5mm2 určený pro pevný rozvod elektrické energie v zemi nebo ve volném prostředí bez jakéhokoliv mechanického namáhání.</t>
  </si>
  <si>
    <t>-534423143</t>
  </si>
  <si>
    <t>605</t>
  </si>
  <si>
    <t>M013</t>
  </si>
  <si>
    <t>H07V-U 4 (CY 4) pevný vodič, zeleno-žlutý, Vodič 1x4,0mm2 - zeleno-žlutý pro suché prostředí pro pevné uložení v potrubí a pod omítkou, pro přístrojové vedení a rozvodné stanice.</t>
  </si>
  <si>
    <t>-309973890</t>
  </si>
  <si>
    <t>606</t>
  </si>
  <si>
    <t>M014</t>
  </si>
  <si>
    <t>Práce - instalace zabezpečovacího systému</t>
  </si>
  <si>
    <t>-1085368673</t>
  </si>
  <si>
    <t>607</t>
  </si>
  <si>
    <t>M015</t>
  </si>
  <si>
    <t>Práce - oživení a nastavení systému</t>
  </si>
  <si>
    <t>-165959923</t>
  </si>
  <si>
    <t>608</t>
  </si>
  <si>
    <t>M016</t>
  </si>
  <si>
    <t>Práce - Funkční zkoužka</t>
  </si>
  <si>
    <t>343872478</t>
  </si>
  <si>
    <t>609</t>
  </si>
  <si>
    <t>M017</t>
  </si>
  <si>
    <t>Práce - drážkování, sekání</t>
  </si>
  <si>
    <t>-53180072</t>
  </si>
  <si>
    <t>610</t>
  </si>
  <si>
    <t>M018</t>
  </si>
  <si>
    <t>Práce - dodatečné donastavení systému dle požadavků investora</t>
  </si>
  <si>
    <t>963675371</t>
  </si>
  <si>
    <t>611</t>
  </si>
  <si>
    <t>M019</t>
  </si>
  <si>
    <t>Instalační materiál</t>
  </si>
  <si>
    <t>281548081</t>
  </si>
  <si>
    <t>612</t>
  </si>
  <si>
    <t>M020</t>
  </si>
  <si>
    <t>Požární ucpávka</t>
  </si>
  <si>
    <t>1255986322</t>
  </si>
  <si>
    <t>613</t>
  </si>
  <si>
    <t>M021</t>
  </si>
  <si>
    <t>Akumulátor 7Ah/12V</t>
  </si>
  <si>
    <t>-681708355</t>
  </si>
  <si>
    <t>614</t>
  </si>
  <si>
    <t>M022</t>
  </si>
  <si>
    <t>Dokumentace zkutečného provedení</t>
  </si>
  <si>
    <t>2027053135</t>
  </si>
  <si>
    <t>7421100r3</t>
  </si>
  <si>
    <t>DT</t>
  </si>
  <si>
    <t>615</t>
  </si>
  <si>
    <t>M023</t>
  </si>
  <si>
    <t>Set - venkovní video jednotka, napájecí zdroj, 5xtlačítko, montážní příslušenství</t>
  </si>
  <si>
    <t>1260831941</t>
  </si>
  <si>
    <t>616</t>
  </si>
  <si>
    <t>M024</t>
  </si>
  <si>
    <t>7" videotelefon pro povrchovou instalaci včetně instalční desky</t>
  </si>
  <si>
    <t>729158133</t>
  </si>
  <si>
    <t>617</t>
  </si>
  <si>
    <t>M025</t>
  </si>
  <si>
    <t>Pomocné konstrukční díly systému, atd. Upevnění  hlavních konstrukčních dílů systému, atd. Upevnění pomocných konstrukčních dílů systému, atd. Upevňovací díly, konstrukce, šrouby, kotvy, kotvení, pásky, spojovací materiál, průchodky, hydroizolace, atd. Pr</t>
  </si>
  <si>
    <t>-1181335507</t>
  </si>
  <si>
    <t>618</t>
  </si>
  <si>
    <t>M026</t>
  </si>
  <si>
    <t>Dodávka a instalace  hlavních konstrukčních dílů systému, atd.  Dodávka a instalace pomocných konstrukčních dílů systému, atd. Ostatní dodávka a instalace konstrukčních dílů systému, atd. Ostatní činnosti pro konstrukční díly systému, atd.</t>
  </si>
  <si>
    <t>-270307661</t>
  </si>
  <si>
    <t>619</t>
  </si>
  <si>
    <t>M027</t>
  </si>
  <si>
    <t>Kabel 6.E FTP LSOH</t>
  </si>
  <si>
    <t>-1101130104</t>
  </si>
  <si>
    <t>620</t>
  </si>
  <si>
    <t>M028</t>
  </si>
  <si>
    <t>Pomocné díly pro kabelové propojení systému, atd.  Upevnění  hlavního kabelového propojení systému,  atd.  Upevnění pomocného kabelového propojení systému, atd.  Upevňovací díly, konstrukce, šrouby, kotvy, kotvení, pásky, spojovací materiál, průchodky, hy</t>
  </si>
  <si>
    <t>-921571495</t>
  </si>
  <si>
    <t>621</t>
  </si>
  <si>
    <t>M029</t>
  </si>
  <si>
    <t>Dodávka a instalace  hlavního kabelového propojení systému, atd. Dodávka a instalace pomocného kabelového propojení systému, atd. Ostatní dodávka a instalace kabelového propojení systému, atd. Ostatní činnosti pro kabelové propojení systému, atd.</t>
  </si>
  <si>
    <t>1541258012</t>
  </si>
  <si>
    <t>622</t>
  </si>
  <si>
    <t>M030</t>
  </si>
  <si>
    <t>Stavební přípomoc při instalaci vnitřní kabelové trasy systému, atd.</t>
  </si>
  <si>
    <t>104645101</t>
  </si>
  <si>
    <t>623</t>
  </si>
  <si>
    <t>M031</t>
  </si>
  <si>
    <t>Použitá technika při instalaci vnitřní kabelové trasy systému, žebírky, plošiny, atd.</t>
  </si>
  <si>
    <t>1169692676</t>
  </si>
  <si>
    <t>624</t>
  </si>
  <si>
    <t>M032</t>
  </si>
  <si>
    <t>Skladné a manipulace s materiálem na stavbě, atd.</t>
  </si>
  <si>
    <t>-1875408567</t>
  </si>
  <si>
    <t>625</t>
  </si>
  <si>
    <t>M033</t>
  </si>
  <si>
    <t>Kontrola všech dotčených prostorů ve kterých byla instalovaná vnitřní kabelová trasa systému, atd.</t>
  </si>
  <si>
    <t>36699873</t>
  </si>
  <si>
    <t>626</t>
  </si>
  <si>
    <t>M034</t>
  </si>
  <si>
    <t>Vyhotovení, úprava dokumentace skutečného provedení vnitřní kabelové trasy systému, atd.</t>
  </si>
  <si>
    <t>-1993147643</t>
  </si>
  <si>
    <t>627</t>
  </si>
  <si>
    <t>M035</t>
  </si>
  <si>
    <t>Úklid všech  dotčených prostorů ve kterých byla instalovaná vnitřní kabelová trasa systému, atd.</t>
  </si>
  <si>
    <t>-1986671758</t>
  </si>
  <si>
    <t>628</t>
  </si>
  <si>
    <t>M036</t>
  </si>
  <si>
    <t>Ekologická likvidace odpadu po instalaci vnitřní kabelové trasy.</t>
  </si>
  <si>
    <t>-1981441189</t>
  </si>
  <si>
    <t>629</t>
  </si>
  <si>
    <t>M037</t>
  </si>
  <si>
    <t>Pomocné díly pro vnitřní kabelové trasy systému, atd.  Upevnění  vnitřní kabelové trasy pro hlavní  kabelové propojení systému,  atd.  Upevnění vnitřní kabelové trasy pro pomocné kabelové propojení systému, atd.  Upevňovací díly, konstrukce, šrouby, kotvy</t>
  </si>
  <si>
    <t>823181919</t>
  </si>
  <si>
    <t>630</t>
  </si>
  <si>
    <t>M038</t>
  </si>
  <si>
    <t>Dodávka a instalace  vnitřní kabelové trasy systému, atd.  Ostatní dodávka a instalace vnitřní kabelové trasy systému, atd.  Ostatní činnosti pro vnitřní kabelovou trasu systému, atd.</t>
  </si>
  <si>
    <t>558376976</t>
  </si>
  <si>
    <t>631</t>
  </si>
  <si>
    <t>M039</t>
  </si>
  <si>
    <t>Pomocné díly pro venkovní kabelovou trasu systému, atd.  Upevnění  venkovní kabelové trasy pro hlavní  kabelové propojení systému,  atd.  Upevnění venkovní kabelové trasy pro pomocné kabelové propojení systému, atd.  Upevňovací díly, konstrukce, šrouby, k</t>
  </si>
  <si>
    <t>895296417</t>
  </si>
  <si>
    <t>632</t>
  </si>
  <si>
    <t>M040</t>
  </si>
  <si>
    <t>Dodávka a instalace  venkovní kabelové trasy systému, atd.  Ostatní dodávka a instalace venkovní kabelové trasy systému, atd. Ostatní činnosti pro venkovní kabelovou trasu systému, atd.</t>
  </si>
  <si>
    <t>-411139171</t>
  </si>
  <si>
    <t>633</t>
  </si>
  <si>
    <t>M041</t>
  </si>
  <si>
    <t>Úprava programového vybavení systému VT, dle uživatele, atd.</t>
  </si>
  <si>
    <t>-1891243038</t>
  </si>
  <si>
    <t>634</t>
  </si>
  <si>
    <t>M042</t>
  </si>
  <si>
    <t>Pomocné programové vybavení pro realizaci systému, atd. Instalace pomocného programového vybavení pro realizaci systému, atd. Parametrizace programového vybavení, záloha, archivace, sdílení dat, atd.Ostatní dodávky a instalace programových prostředků syst</t>
  </si>
  <si>
    <t>-1770207120</t>
  </si>
  <si>
    <t>635</t>
  </si>
  <si>
    <t>M043</t>
  </si>
  <si>
    <t>Dodávka a instalace programového vybavení systému, atd.  Dodávka a instalace pomocného programového vybavení systému, atd. Ostatní dodávka a instalace programového vybavení systému, atd. Ostatní činnosti pro programové vybavení systému, atd.</t>
  </si>
  <si>
    <t>-1998337835</t>
  </si>
  <si>
    <t>636</t>
  </si>
  <si>
    <t>M044</t>
  </si>
  <si>
    <t>Montáž ostatních systémů propojených do systémem DT, atd.</t>
  </si>
  <si>
    <t>-806096374</t>
  </si>
  <si>
    <t>637</t>
  </si>
  <si>
    <t>M045</t>
  </si>
  <si>
    <t>Montáž systémů NN určených pro systém DT, atd.</t>
  </si>
  <si>
    <t>-693796053</t>
  </si>
  <si>
    <t>638</t>
  </si>
  <si>
    <t>M046</t>
  </si>
  <si>
    <t>Součinnost s firmou zajišťující servisní práce systému DT pro uživatele, atd.</t>
  </si>
  <si>
    <t>1192435648</t>
  </si>
  <si>
    <t>639</t>
  </si>
  <si>
    <t>M047</t>
  </si>
  <si>
    <t>Součinnost s firmami jejichž technologie je propojena do systému DT, atd.</t>
  </si>
  <si>
    <t>-1070886520</t>
  </si>
  <si>
    <t>640</t>
  </si>
  <si>
    <t>M048</t>
  </si>
  <si>
    <t>Úklid všech  prostorů kde byly prováděny instalační práce systému DT, atd.</t>
  </si>
  <si>
    <t>222772623</t>
  </si>
  <si>
    <t>641</t>
  </si>
  <si>
    <t>M049</t>
  </si>
  <si>
    <t>Ekologická likvidace odpadu po instalaci systému DT, atd.</t>
  </si>
  <si>
    <t>-1172510921</t>
  </si>
  <si>
    <t>642</t>
  </si>
  <si>
    <t>M050</t>
  </si>
  <si>
    <t>Výchozí elektrická revize systému DT, atd.</t>
  </si>
  <si>
    <t>-1978116300</t>
  </si>
  <si>
    <t>643</t>
  </si>
  <si>
    <t>M051</t>
  </si>
  <si>
    <t>Ostatní dokladová část k revizím, kontrolám, auditům, atd.</t>
  </si>
  <si>
    <t>-1480855998</t>
  </si>
  <si>
    <t>644</t>
  </si>
  <si>
    <t>M052</t>
  </si>
  <si>
    <t>Kontrola systému DT, zástupcem uživatele, atd.</t>
  </si>
  <si>
    <t>704005078</t>
  </si>
  <si>
    <t>645</t>
  </si>
  <si>
    <t>M053</t>
  </si>
  <si>
    <t>Funkční zkouška instalovaného systému DT, atd.</t>
  </si>
  <si>
    <t>-1174660195</t>
  </si>
  <si>
    <t>646</t>
  </si>
  <si>
    <t>M054</t>
  </si>
  <si>
    <t>Zaškolení všech určených pracovníků uživatelem pro instalovaný systém DT, atd.</t>
  </si>
  <si>
    <t>-1096844398</t>
  </si>
  <si>
    <t>647</t>
  </si>
  <si>
    <t>M055</t>
  </si>
  <si>
    <t>Průběžné školení všech určených pracovníků uživatelem pro instalovaný systém DT, atd.</t>
  </si>
  <si>
    <t>-1072439264</t>
  </si>
  <si>
    <t>648</t>
  </si>
  <si>
    <t>M056</t>
  </si>
  <si>
    <t>Dohled nad obsluhou a údržbou instalovaného systému DT v délce tří týdnů, atd.</t>
  </si>
  <si>
    <t>-440816948</t>
  </si>
  <si>
    <t>649</t>
  </si>
  <si>
    <t>M057</t>
  </si>
  <si>
    <t>Dokumentace skutečného provedení instalovaného systému DT, DSPS, atd.</t>
  </si>
  <si>
    <t>1954478403</t>
  </si>
  <si>
    <t>650</t>
  </si>
  <si>
    <t>M058</t>
  </si>
  <si>
    <t>Stavební přípomoc, průvrty, příčky, podhledy, zdivo, omítka, sloupky, atd.</t>
  </si>
  <si>
    <t>350484549</t>
  </si>
  <si>
    <t>651</t>
  </si>
  <si>
    <t>M059</t>
  </si>
  <si>
    <t>Pomocná instalační technika, lešení, žebříky, atd.</t>
  </si>
  <si>
    <t>1132310782</t>
  </si>
  <si>
    <t>652</t>
  </si>
  <si>
    <t>M060</t>
  </si>
  <si>
    <t>Požární ucpávky, nové, zajištění kabelového průchodu protipožární pěnou, atd.</t>
  </si>
  <si>
    <t>516497678</t>
  </si>
  <si>
    <t>653</t>
  </si>
  <si>
    <t>M061</t>
  </si>
  <si>
    <t>Pomocné stavební díly systému, atd. Stavební přípomoc a stavební díly pro realizaci systému, atd. Ostatní stavební přípomoc a činnosti pro realizaci systému, atd. Ostatní činnosti pro realizaci systému, atd.</t>
  </si>
  <si>
    <t>1117353230</t>
  </si>
  <si>
    <t>654</t>
  </si>
  <si>
    <t>M062</t>
  </si>
  <si>
    <t>Ostatní dodávka a instalace pro realizaci systému na stavbě, atd.  Skladné a manipulace s materiálem na stavbě, atd. Zajištění el. energie pro realizaci systému na stavbě, atd. Zajištění sociálního zázemí pro realizaci systému na stavbě, atd. Zajištění do</t>
  </si>
  <si>
    <t>1287705263</t>
  </si>
  <si>
    <t>7421100r4</t>
  </si>
  <si>
    <t>CCTV</t>
  </si>
  <si>
    <t>655</t>
  </si>
  <si>
    <t>M063</t>
  </si>
  <si>
    <t>IP ball kamera, 4MP, MZVF, 2.8mm, WDR 120dB, VA, IR 30m, IP67</t>
  </si>
  <si>
    <t>-373275819</t>
  </si>
  <si>
    <t>656</t>
  </si>
  <si>
    <t>M064</t>
  </si>
  <si>
    <t>NVR pro 8 IP kamer, až 12MP, VA, bez HDD</t>
  </si>
  <si>
    <t>-943786735</t>
  </si>
  <si>
    <t>657</t>
  </si>
  <si>
    <t>M065</t>
  </si>
  <si>
    <t>Pevný disk 2TB</t>
  </si>
  <si>
    <t>-417098052</t>
  </si>
  <si>
    <t>658</t>
  </si>
  <si>
    <t>M066</t>
  </si>
  <si>
    <t>1143887770</t>
  </si>
  <si>
    <t>659</t>
  </si>
  <si>
    <t>M067</t>
  </si>
  <si>
    <t>840147132</t>
  </si>
  <si>
    <t>660</t>
  </si>
  <si>
    <t>M068</t>
  </si>
  <si>
    <t>U/UTP, kat.6, fialový, Kabel U/UTP, PowerCat, kat.6, LSZH plášť, 4páry, cívka 500m, fialový plášť, Eca</t>
  </si>
  <si>
    <t>-614528236</t>
  </si>
  <si>
    <t>661</t>
  </si>
  <si>
    <t>M069</t>
  </si>
  <si>
    <t>1723036058</t>
  </si>
  <si>
    <t>662</t>
  </si>
  <si>
    <t>M070</t>
  </si>
  <si>
    <t>-1382847702</t>
  </si>
  <si>
    <t>663</t>
  </si>
  <si>
    <t>M071</t>
  </si>
  <si>
    <t>-1512653873</t>
  </si>
  <si>
    <t>664</t>
  </si>
  <si>
    <t>M072</t>
  </si>
  <si>
    <t>1392527945</t>
  </si>
  <si>
    <t>665</t>
  </si>
  <si>
    <t>M073</t>
  </si>
  <si>
    <t>117408449</t>
  </si>
  <si>
    <t>666</t>
  </si>
  <si>
    <t>M074</t>
  </si>
  <si>
    <t>1655571159</t>
  </si>
  <si>
    <t>667</t>
  </si>
  <si>
    <t>M075</t>
  </si>
  <si>
    <t>-515438318</t>
  </si>
  <si>
    <t>668</t>
  </si>
  <si>
    <t>M076</t>
  </si>
  <si>
    <t>-408121241</t>
  </si>
  <si>
    <t>669</t>
  </si>
  <si>
    <t>M077</t>
  </si>
  <si>
    <t>-1247550177</t>
  </si>
  <si>
    <t>670</t>
  </si>
  <si>
    <t>M078</t>
  </si>
  <si>
    <t>-1285403755</t>
  </si>
  <si>
    <t>671</t>
  </si>
  <si>
    <t>M079</t>
  </si>
  <si>
    <t>-1355236278</t>
  </si>
  <si>
    <t>672</t>
  </si>
  <si>
    <t>M080</t>
  </si>
  <si>
    <t>Úprava programového vybavení pro provoz systému, dle uživatele.</t>
  </si>
  <si>
    <t>-778846566</t>
  </si>
  <si>
    <t>673</t>
  </si>
  <si>
    <t>M081</t>
  </si>
  <si>
    <t>-159887789</t>
  </si>
  <si>
    <t>674</t>
  </si>
  <si>
    <t>M082</t>
  </si>
  <si>
    <t>132960075</t>
  </si>
  <si>
    <t>675</t>
  </si>
  <si>
    <t>M083</t>
  </si>
  <si>
    <t>Součinnost s firmou zajišťující servisní práce systému CCTV pro uživatele, atd.</t>
  </si>
  <si>
    <t>-1457591593</t>
  </si>
  <si>
    <t>676</t>
  </si>
  <si>
    <t>M084</t>
  </si>
  <si>
    <t>Úklid všech  prostorů kde byly prováděny instalační práce systému CCTV, atd.</t>
  </si>
  <si>
    <t>-249480094</t>
  </si>
  <si>
    <t>677</t>
  </si>
  <si>
    <t>M085</t>
  </si>
  <si>
    <t>Ekologická likvidace odpadu po instalaci systému CCTV, atd.</t>
  </si>
  <si>
    <t>1029766391</t>
  </si>
  <si>
    <t>678</t>
  </si>
  <si>
    <t>M086</t>
  </si>
  <si>
    <t>1498709921</t>
  </si>
  <si>
    <t>679</t>
  </si>
  <si>
    <t>M087</t>
  </si>
  <si>
    <t>Kontrola systému CCTV, zástupcem uživatele, atd.</t>
  </si>
  <si>
    <t>1861600749</t>
  </si>
  <si>
    <t>680</t>
  </si>
  <si>
    <t>M088</t>
  </si>
  <si>
    <t>Funkční zkouška instalovaného systému CCTV, atd.</t>
  </si>
  <si>
    <t>-1916464785</t>
  </si>
  <si>
    <t>681</t>
  </si>
  <si>
    <t>M089</t>
  </si>
  <si>
    <t>Zaškolení všech určených pracovníků uživatelem pro instalovaný systém CCTV, atd.</t>
  </si>
  <si>
    <t>-896511745</t>
  </si>
  <si>
    <t>682</t>
  </si>
  <si>
    <t>M090</t>
  </si>
  <si>
    <t>Průběžné školení všech určených pracovníků uživatelem pro instalovaný systém CCTV, atd.</t>
  </si>
  <si>
    <t>-654766994</t>
  </si>
  <si>
    <t>683</t>
  </si>
  <si>
    <t>M091</t>
  </si>
  <si>
    <t>Dohled nad obsluhou a údržbou instalovaného systému CCTV v délce tří týdnů, atd.</t>
  </si>
  <si>
    <t>-1565417985</t>
  </si>
  <si>
    <t>684</t>
  </si>
  <si>
    <t>M092</t>
  </si>
  <si>
    <t>Dokumentace skutečného provedení instalovaného systému CCTV, DSPS, atd.</t>
  </si>
  <si>
    <t>-129577167</t>
  </si>
  <si>
    <t>685</t>
  </si>
  <si>
    <t>M093</t>
  </si>
  <si>
    <t>1299688545</t>
  </si>
  <si>
    <t>686</t>
  </si>
  <si>
    <t>M094</t>
  </si>
  <si>
    <t>2063043151</t>
  </si>
  <si>
    <t>687</t>
  </si>
  <si>
    <t>M095</t>
  </si>
  <si>
    <t>485510813</t>
  </si>
  <si>
    <t>688</t>
  </si>
  <si>
    <t>M096</t>
  </si>
  <si>
    <t>-268333187</t>
  </si>
  <si>
    <t>689</t>
  </si>
  <si>
    <t>M097</t>
  </si>
  <si>
    <t>164791127</t>
  </si>
  <si>
    <t>7421100r5</t>
  </si>
  <si>
    <t>TV - SKS</t>
  </si>
  <si>
    <t>690</t>
  </si>
  <si>
    <t>K001</t>
  </si>
  <si>
    <t>19' rozvaděč jednodílný 12U/600mm RAL7035, včetně  switche  - 24 portů</t>
  </si>
  <si>
    <t>682203035</t>
  </si>
  <si>
    <t>691</t>
  </si>
  <si>
    <t>K002</t>
  </si>
  <si>
    <t>19' polička s perforací 1U/350mm, max.nosnost 40kg RAL7035</t>
  </si>
  <si>
    <t>1715577714</t>
  </si>
  <si>
    <t>692</t>
  </si>
  <si>
    <t>K003</t>
  </si>
  <si>
    <t>19',7xCZ zásuvka,bleskojistka,3x1.5mm 2m kabel CZ-DE, RAL9005, FLEX</t>
  </si>
  <si>
    <t>-804801589</t>
  </si>
  <si>
    <t>693</t>
  </si>
  <si>
    <t>K004</t>
  </si>
  <si>
    <t>19' vyvazovací panel 1U, 6x vyvazovací háček 70x27mm, RAL7035</t>
  </si>
  <si>
    <t>1038708068</t>
  </si>
  <si>
    <t>694</t>
  </si>
  <si>
    <t>K005</t>
  </si>
  <si>
    <t>19" Patch panel 24xRJ45, UTP, Cat6</t>
  </si>
  <si>
    <t>-990721003</t>
  </si>
  <si>
    <t>695</t>
  </si>
  <si>
    <t>K006</t>
  </si>
  <si>
    <t>Data  2xRJ45, UTP, cat.6, Datová zásuvka 2xRJ45, UTP, cat.6, komplet, TANGO, bílá</t>
  </si>
  <si>
    <t>-223657554</t>
  </si>
  <si>
    <t>696</t>
  </si>
  <si>
    <t>K007</t>
  </si>
  <si>
    <t>KU68, Krabice el. instalační, hluboká</t>
  </si>
  <si>
    <t>295238450</t>
  </si>
  <si>
    <t>697</t>
  </si>
  <si>
    <t>K008</t>
  </si>
  <si>
    <t>Antena UHF, Anténa DVB-T, 75 ohm.</t>
  </si>
  <si>
    <t>1564810812</t>
  </si>
  <si>
    <t>698</t>
  </si>
  <si>
    <t>K009</t>
  </si>
  <si>
    <t>TV  T+R, K, TV zásuvka T+R, komplet, koncová, TANGO, bílá</t>
  </si>
  <si>
    <t>-1956338433</t>
  </si>
  <si>
    <t>699</t>
  </si>
  <si>
    <t>629164524</t>
  </si>
  <si>
    <t>700</t>
  </si>
  <si>
    <t>K010</t>
  </si>
  <si>
    <t>475865379</t>
  </si>
  <si>
    <t>701</t>
  </si>
  <si>
    <t>K011</t>
  </si>
  <si>
    <t>774667332</t>
  </si>
  <si>
    <t>702</t>
  </si>
  <si>
    <t>K012</t>
  </si>
  <si>
    <t>U/UTP, PowerCat, kat.6, fialový, Kabel U/UTP, PowerCat, kat.6, LSZH plášť, 4páry, cívka 500m, fialový plášť, Eca</t>
  </si>
  <si>
    <t>-2008304351</t>
  </si>
  <si>
    <t>703</t>
  </si>
  <si>
    <t>K013</t>
  </si>
  <si>
    <t>FTP 6E PE černý</t>
  </si>
  <si>
    <t>-70165690</t>
  </si>
  <si>
    <t>704</t>
  </si>
  <si>
    <t>K014</t>
  </si>
  <si>
    <t>Koaxiální kabel CB113UV, Koaxiální kabel nejvyšší kvality se středovým vodičem z čisté mědi BC a trojnásobným stíněním TRISHIELD z pocínované mědi CuSn. Kabel je určen pro všechny náročné aplikace přenosů CCTV, TV a SAT signálů. Díky použitému materiálu s</t>
  </si>
  <si>
    <t>-379604631</t>
  </si>
  <si>
    <t>705</t>
  </si>
  <si>
    <t>K015</t>
  </si>
  <si>
    <t>Koaxiální kabel CB500, Koaxiální kabel nejvyšší kvality se středovým vodičem z čisté mědi BC a trojnásobným stíněním z pocínované mědi CuSn, bílá barva. Kabel je určen pro všechny náročné aplikace přenosů kabelové televize. Díky použitému materiálu středo</t>
  </si>
  <si>
    <t>-1618004357</t>
  </si>
  <si>
    <t>706</t>
  </si>
  <si>
    <t>1577917495</t>
  </si>
  <si>
    <t>707</t>
  </si>
  <si>
    <t>K016</t>
  </si>
  <si>
    <t>-900412819</t>
  </si>
  <si>
    <t>708</t>
  </si>
  <si>
    <t>K017</t>
  </si>
  <si>
    <t>-998346400</t>
  </si>
  <si>
    <t>709</t>
  </si>
  <si>
    <t>K018</t>
  </si>
  <si>
    <t>-78819294</t>
  </si>
  <si>
    <t>710</t>
  </si>
  <si>
    <t>K019</t>
  </si>
  <si>
    <t>Switch 24 Portů, 12xPoE, 4x SFP,</t>
  </si>
  <si>
    <t>-859548729</t>
  </si>
  <si>
    <t>K020</t>
  </si>
  <si>
    <t>MONOFLEX</t>
  </si>
  <si>
    <t>539772109</t>
  </si>
  <si>
    <t>K021</t>
  </si>
  <si>
    <t>5332_KB, PŘÍCHYTKA PVC / SVĚTLEŠEDÁ/RAL7035</t>
  </si>
  <si>
    <t>-1017439391</t>
  </si>
  <si>
    <t>K022</t>
  </si>
  <si>
    <t>1650616980</t>
  </si>
  <si>
    <t>K023</t>
  </si>
  <si>
    <t>1717900604</t>
  </si>
  <si>
    <t>715</t>
  </si>
  <si>
    <t>K024</t>
  </si>
  <si>
    <t>474550462</t>
  </si>
  <si>
    <t>716</t>
  </si>
  <si>
    <t>K025</t>
  </si>
  <si>
    <t>-1116275212</t>
  </si>
  <si>
    <t>717</t>
  </si>
  <si>
    <t>K026</t>
  </si>
  <si>
    <t>-1356233439</t>
  </si>
  <si>
    <t>718</t>
  </si>
  <si>
    <t>K027</t>
  </si>
  <si>
    <t>-272834407</t>
  </si>
  <si>
    <t>719</t>
  </si>
  <si>
    <t>-1608672710</t>
  </si>
  <si>
    <t>720</t>
  </si>
  <si>
    <t>K028</t>
  </si>
  <si>
    <t>-498512032</t>
  </si>
  <si>
    <t>K029</t>
  </si>
  <si>
    <t>-666875176</t>
  </si>
  <si>
    <t>K030</t>
  </si>
  <si>
    <t>1432444128</t>
  </si>
  <si>
    <t>K031</t>
  </si>
  <si>
    <t>Dokumentace skutečného provedení instalovaného systému UKS, DSPS, atd.</t>
  </si>
  <si>
    <t>-782162240</t>
  </si>
  <si>
    <t>724</t>
  </si>
  <si>
    <t>-827434876</t>
  </si>
  <si>
    <t>2017125793</t>
  </si>
  <si>
    <t>726</t>
  </si>
  <si>
    <t>-350745591</t>
  </si>
  <si>
    <t>-15725986</t>
  </si>
  <si>
    <t>751</t>
  </si>
  <si>
    <t>Vzduchotechnika</t>
  </si>
  <si>
    <t>728</t>
  </si>
  <si>
    <t>751 1</t>
  </si>
  <si>
    <t>Doprava</t>
  </si>
  <si>
    <t>312960381</t>
  </si>
  <si>
    <t>729</t>
  </si>
  <si>
    <t>751 2</t>
  </si>
  <si>
    <t>56629499</t>
  </si>
  <si>
    <t>730</t>
  </si>
  <si>
    <t>751 3</t>
  </si>
  <si>
    <t>414643553</t>
  </si>
  <si>
    <t>751 4</t>
  </si>
  <si>
    <t>-743752185</t>
  </si>
  <si>
    <t>751 5</t>
  </si>
  <si>
    <t>-983965014</t>
  </si>
  <si>
    <t>001</t>
  </si>
  <si>
    <t>Zařízení č. 1 - VĚTRÁNÍ 1.NP, 2.NP a 3.NP, PŘÍVOD A ODVOD VZDUCHU</t>
  </si>
  <si>
    <t>Text</t>
  </si>
  <si>
    <t>Malá rekuperační jednotka ve stojatém provedení,  sendvičové opláštění, dodávka jednotky v celku,  dveře na panty, dodáno bez sifonu, rozměrový standard - viz výkresová část, vč. bypassu, strana přívodu: filtrace tř. ePM1, deskový protiproudý rekuperátor s mokrou účinností 91%, suchá účinnost 87%, vestavěný elektrický dohřívač, topný výkon 4,5 kW / 400V, radiální ventilátor s EC motorem, Qv=580 m3/h, pex.=300 Pa,  Pjmen.=0,170 kW, 230 V, akustický výkon sání-51 dB(A), akustický výkon výtlak-70 dB(A), akustický výkon plášť do okolí-48 dB(A), hrdlo sání DN 250,  hrdlo výtlak DN 250, vč. integrované regulace, vč. Wi-fi modulu, vč. spínacího modulu RMK 230, vč. vzdáleného ovadače Touch white, vč. prostorových infračidla na CO2 (0÷10V) - 2 ks</t>
  </si>
  <si>
    <t>143362827</t>
  </si>
  <si>
    <t>1 01a</t>
  </si>
  <si>
    <t>strana odvodu:  filtrace tř. ePM10, deskový protiproudý rekuperátor s mokrou účinností 91%, suchá účinost 87%,  radiální ventilátor s EC motorem, Qv=580 m3/h, pex.=300 Pa, Pjmen.=0,170 kW, 230V, akustický výkon sání-54 dB(A), akustický výkon výtlak-69 dB(</t>
  </si>
  <si>
    <t>-1520371186</t>
  </si>
  <si>
    <t>1 01b</t>
  </si>
  <si>
    <t>Kabeláž mezi rozvodnicí jednotky a jednotlivými periferiemi - vzdáleným ovladačem a čidly CO2, provedeno v součinnosti s profesí elektro, dle el. schéma, které bude dodáno s regulací jednotky</t>
  </si>
  <si>
    <t>1577229190</t>
  </si>
  <si>
    <t>1 01c</t>
  </si>
  <si>
    <t>Zprovoznění jednotky autorizovaným servisem, vč. vydání protokolu o zprovoznění</t>
  </si>
  <si>
    <t>739902960</t>
  </si>
  <si>
    <t>737</t>
  </si>
  <si>
    <t>1 01d</t>
  </si>
  <si>
    <t>Kouřové čidlo osazeno v sacím potrubí česrtvého vzduchu, čidlo zajistí vypnutí jednotky při výskytu zplodin hoření v sacím potrubí čerstvého vzduchu, prokabelování bude provedeno mezi rozvodnici jednotky a čidlem, provede VZT</t>
  </si>
  <si>
    <t>1862467125</t>
  </si>
  <si>
    <t>738</t>
  </si>
  <si>
    <t>Text 2</t>
  </si>
  <si>
    <t>Malá rekuperační jednotka ve stojatém provedení,  sendvičové opláštění, dodávka jednotky v celku,  dveře na panty, dodáno bez sifonu, rozměrový standard - viz výkresová část, vč. bypassu, strana přívodu: filtrace tř. ePM1, deskový protiproudý rekuperátor s mokrou účinností 89%, suchá účinnost 84%, vestavěný elektrický dohřívač, topný výkon 4,5 kW / 400V, radiální ventilátor s EC motorem, Qv=660 m3/h, pex.=290 Pa,  Pjmen.=0,170 kW, 230 V, akustický výkon sání-52 dB(A), akustický výkon výtlak-72 dB(A), akustický výkon plášť do okolí-49 dB(A), hrdlo sání DN 250,  hrdlo výtlak DN 250, vč. integrované regulace, vč. Wi-fi modulu, vč. spínacího modulu RMK 230, vč. vzdáleného ovadače Touch white, vč. prostorových infračidla na CO2 (0÷10V) - 2 ks</t>
  </si>
  <si>
    <t>588322071</t>
  </si>
  <si>
    <t>739</t>
  </si>
  <si>
    <t>1 02a</t>
  </si>
  <si>
    <t>strana odvodu:  filtrace tř. ePM10, deskový protiproudý rekuperátor s mokrou účinností 89%, suchá účinost 84%,  radiální ventilátor s EC motorem, Qv=660 m3/h, pex.=290 Pa, Pjmen.=0,170 kW, 230V, akustický výkon sání-55 dB(A), akustický výkon výtlak-71 dB(</t>
  </si>
  <si>
    <t>936754441</t>
  </si>
  <si>
    <t>740</t>
  </si>
  <si>
    <t>1 02b</t>
  </si>
  <si>
    <t>602828384</t>
  </si>
  <si>
    <t>1 02c</t>
  </si>
  <si>
    <t>1865910829</t>
  </si>
  <si>
    <t>1 02d</t>
  </si>
  <si>
    <t>1850993304</t>
  </si>
  <si>
    <t>Text 3</t>
  </si>
  <si>
    <t>Malá rekuperační jednotka v závěsném provedení,  sendvičové opláštění, dodávka jednotky v celku,  dveře na panty, dodáno bez sifonu, rozměrový standard - viz výkresová část, vč. bypassu, strana přívodu: filtrace tř. ePM1, deskový protiproudý rekuperátor s mokrou účinností 89%, suchá účinnost 84%, vestavěný elektrický dohřívač, topný výkon 1,67 kW / 230V, radiální ventilátor s EC motorem, Qv=450 m3/h, pex.=290 Pa,  Pjmen.=0,170 kW, 230 V, akustický výkon sání-59 dB(A), akustický výkon výtlak-73 dB(A), akustický výkon plášť do okolí-49 dB(A), hrdlo sání DN 250,  hrdlo výtlak DN 250, vč. integrované regulace, vč. Wi-fi modulu, vč. spínacího modulu RMK 230, vč. vzdáleného ovadače Touch white, vč. prostorových infračidla na CO2 (0÷10V) - 3 ks</t>
  </si>
  <si>
    <t>-1230315762</t>
  </si>
  <si>
    <t>1 03a</t>
  </si>
  <si>
    <t>strana odvodu:  filtrace tř. ePM10, deskový protiproudý rekuperátor s mokrou účinností 89%, suchá účinost 84%,  radiální ventilátor s EC motorem, Qv=450 m3/h, pex.=290 Pa, Pjmen.=0,170 kW, 230V, akustický výkon sání-59 dB(A), akustický výkon výtlak-75 dB(</t>
  </si>
  <si>
    <t>1770749473</t>
  </si>
  <si>
    <t>745</t>
  </si>
  <si>
    <t>1 03b</t>
  </si>
  <si>
    <t>-2097453487</t>
  </si>
  <si>
    <t>746</t>
  </si>
  <si>
    <t>1 03c</t>
  </si>
  <si>
    <t>1665697960</t>
  </si>
  <si>
    <t>747</t>
  </si>
  <si>
    <t>1 03d</t>
  </si>
  <si>
    <t>-228987530</t>
  </si>
  <si>
    <t>748</t>
  </si>
  <si>
    <t>1 04</t>
  </si>
  <si>
    <t>Výfuková hlavice VHO 355, pro potrubí SPIRO, opatřeno nátěrem v odstínu požadovaném stavbou</t>
  </si>
  <si>
    <t>-567623123</t>
  </si>
  <si>
    <t>749</t>
  </si>
  <si>
    <t>1 05</t>
  </si>
  <si>
    <t>Tlumič hluku kruhový DN 250, délka 1 bm, útlum na frekvenci 500 Hz - 19 dB, frekvence 1000 Hz - 20 dB, frekvence 2000 Hz - 27 dB, výrobkový standard SYSTEMAIR SONOEXTRA 250-1000</t>
  </si>
  <si>
    <t>136112201</t>
  </si>
  <si>
    <t>750</t>
  </si>
  <si>
    <t>1 06</t>
  </si>
  <si>
    <t>Tlumič hluku kruhový DN 200, délka 1 bm, útlum na frekvenci 500 Hz - 22 dB, frekvence 1000 Hz - 22 dB, frekvence 2000 Hz - 30 dB, výrobkový standard SYSTEMAIR SONOEXTRA 200-1000</t>
  </si>
  <si>
    <t>-1331548388</t>
  </si>
  <si>
    <t>1 07</t>
  </si>
  <si>
    <t>Jednolistá kruhová uzavírací klapka vč. servopohonu na 230V, bez přírub, gumové těsnění, výrobkový standard SYSTEMAIR EFD/S 250-230V</t>
  </si>
  <si>
    <t>592575535</t>
  </si>
  <si>
    <t>752</t>
  </si>
  <si>
    <t>1 08</t>
  </si>
  <si>
    <t>Jednolistá kruhová uzavírací klapka vč. servopohonu na 230V, bez přírub, gumové těsnění, výrobkový standard SYSTEMAIR EFD/S 200-230V</t>
  </si>
  <si>
    <t>-1555185638</t>
  </si>
  <si>
    <t>753</t>
  </si>
  <si>
    <t>1 09</t>
  </si>
  <si>
    <t>Vířívá vyúsť s natáčecími lamelami, pro přívod vzduchu, rozměr 300x300, počet lamel 8, vč. plenum boxu s regulační klapkou, připojovací hrdlo DN 160, výška plenum boxu 200 mm, vč. připojovacího ohebného hlukově tlumícího izolovaného potrubí, izolace 25 mm</t>
  </si>
  <si>
    <t>754039712</t>
  </si>
  <si>
    <t>754</t>
  </si>
  <si>
    <t>1 10</t>
  </si>
  <si>
    <t>Vířívá vyúsť s natáčecími lamelami, pro přívod vzduchu, rozměr 400x400, počet lamel 16, vč. plenum boxu s regulační klapkou, připojovací hrdlo DN 200, výška plenum boxu 250 mm, vč. připojovacího ohebného hlukově tlumícího izolovaného potrubí, izolace 25 m</t>
  </si>
  <si>
    <t>1956165678</t>
  </si>
  <si>
    <t>755</t>
  </si>
  <si>
    <t>1 11</t>
  </si>
  <si>
    <t>Vířívá vyúsť s natáčecími lamelami, pro přívod vzduchu, rozměr 600x600, počet lamel 16, vč. plenum boxu s regulační klapkou, připojovací hrdlo DN 200, výška plenum boxu 250 mm, vč. připojovacího ohebného hlukově tlumícího izolovaného potrubí, izolace 25 m</t>
  </si>
  <si>
    <t>808160315</t>
  </si>
  <si>
    <t>756</t>
  </si>
  <si>
    <t>1 12</t>
  </si>
  <si>
    <t>Kovový talířový ventil pro odvod vzduchu DN 125, vč. upevňovacího kroužku a zděře, vč. připojovacího hlukově tlumícího potrubí DN 127, tl. izolace 25 mm, délka 1,5 bm</t>
  </si>
  <si>
    <t>1304518440</t>
  </si>
  <si>
    <t>757</t>
  </si>
  <si>
    <t>1 13</t>
  </si>
  <si>
    <t>Kovový talířový ventil pro odvod vzduchu DN 160, vč. upevňovacího kroužku a zděře, vč. připojovacího hlukově tlumícího potrubí DN 160, tl. izolace 25 mm, délka 1,5 bm</t>
  </si>
  <si>
    <t>-1298541006</t>
  </si>
  <si>
    <t>758</t>
  </si>
  <si>
    <t>1 14</t>
  </si>
  <si>
    <t>Jednolistá kruhová regulační klapka DN 100, vč. ručního ovládání, gumové těsnění</t>
  </si>
  <si>
    <t>-1239757370</t>
  </si>
  <si>
    <t>759</t>
  </si>
  <si>
    <t>1 15</t>
  </si>
  <si>
    <t>Jednolistá kruhová regulační klapka DN 160, vč. ručního ovládání, gumové těsnění</t>
  </si>
  <si>
    <t>2052612465</t>
  </si>
  <si>
    <t>760</t>
  </si>
  <si>
    <t>1 16</t>
  </si>
  <si>
    <t>Jednolistá kruhová regulační klapka DN 180, vč. ručního ovládání, gumové těsnění</t>
  </si>
  <si>
    <t>-1226003867</t>
  </si>
  <si>
    <t>761</t>
  </si>
  <si>
    <t>1 17</t>
  </si>
  <si>
    <t>Jednolistá kruhová regulační klapka DN 200, vč. ručního ovládání, gumové těsnění</t>
  </si>
  <si>
    <t>-1746770897</t>
  </si>
  <si>
    <t>762</t>
  </si>
  <si>
    <t>1 18</t>
  </si>
  <si>
    <t>Jednolistá kruhová regulační klapka DN 225, vč. ručního ovládání, gumové těsnění</t>
  </si>
  <si>
    <t>1613011868</t>
  </si>
  <si>
    <t>763</t>
  </si>
  <si>
    <t>1 19</t>
  </si>
  <si>
    <t>Tlumič hluku kruhový DN 125, délka 1 bm, útlum na frekvenci 500 Hz - 30 dB, frekvence 1000 Hz - 29 dB, frekvence 2000 Hz - 34 dB, výrobkový standard SYSTEMAIR SONOEXTRA 125-1000</t>
  </si>
  <si>
    <t>413241020</t>
  </si>
  <si>
    <t>764</t>
  </si>
  <si>
    <t>1 20</t>
  </si>
  <si>
    <t>Kovový talířový ventil pro odvod vzduchu DN 200, vč. upevňovacího kroužku a zděře, vč. připojovacího hlukově tlumícího potrubí DN 203, tl. izolace 25 mm, délka 1,0 bm</t>
  </si>
  <si>
    <t>1267957682</t>
  </si>
  <si>
    <t>765</t>
  </si>
  <si>
    <t>1 21</t>
  </si>
  <si>
    <t>Tlumící vložka pro potrubí SPIRO, DN 250, délka      125 mm</t>
  </si>
  <si>
    <t>-1837065036</t>
  </si>
  <si>
    <t>766</t>
  </si>
  <si>
    <t>1 22</t>
  </si>
  <si>
    <t>Tlumící vložka pro potrubí SPIRO, DN 200, délka      125 mm</t>
  </si>
  <si>
    <t>-1422375961</t>
  </si>
  <si>
    <t>767</t>
  </si>
  <si>
    <t>1 23</t>
  </si>
  <si>
    <t>Dveřní plastová mřížka oboustranná, vč. vyříznutí otvoru do dveří, rozměr 445x80</t>
  </si>
  <si>
    <t>-706545956</t>
  </si>
  <si>
    <t>768</t>
  </si>
  <si>
    <t>1 24</t>
  </si>
  <si>
    <t>Dveřní hliníková oboustranná mřížka, neprůhledná, vč. rámečku, rozměr 400x150, volná průtočná plocha Smin=0,025 m2</t>
  </si>
  <si>
    <t>1422333546</t>
  </si>
  <si>
    <t>769</t>
  </si>
  <si>
    <t>1 30 01</t>
  </si>
  <si>
    <t>Kruhové pozinkované potrubí SPIRO vč. tvarovek, spojováno na vsuvky, orientační výměra, přesná výměra viz. výkresová část do DN 100 - rovná trouba</t>
  </si>
  <si>
    <t>bm</t>
  </si>
  <si>
    <t>-252577227</t>
  </si>
  <si>
    <t>770</t>
  </si>
  <si>
    <t>1 30 02</t>
  </si>
  <si>
    <t>Kruhové pozinkované potrubí SPIRO vč. tvarovek, spojováno na vsuvky, orientační výměra, přesná výměra viz. výkresová část do DN 100 - tvarovka</t>
  </si>
  <si>
    <t>1127222491</t>
  </si>
  <si>
    <t>771</t>
  </si>
  <si>
    <t>1 30 03</t>
  </si>
  <si>
    <t>Kruhové pozinkované potrubí SPIRO vč. tvarovek, spojováno na vsuvky, orientační výměra, přesná výměra viz. výkresová část do DN 125 - rovná trouba</t>
  </si>
  <si>
    <t>-153957365</t>
  </si>
  <si>
    <t>772</t>
  </si>
  <si>
    <t>1 30 04</t>
  </si>
  <si>
    <t>Kruhové pozinkované potrubí SPIRO vč. tvarovek, spojováno na vsuvky, orientační výměra, přesná výměra viz. výkresová část do DN 125 - tvarovka</t>
  </si>
  <si>
    <t>1326698373</t>
  </si>
  <si>
    <t>773</t>
  </si>
  <si>
    <t>1 30 05</t>
  </si>
  <si>
    <t>Kruhové pozinkované potrubí SPIRO vč. tvarovek, spojováno na vsuvky, orientační výměra, přesná výměra viz. výkresová část do DN 160 - rovná trouba</t>
  </si>
  <si>
    <t>259101666</t>
  </si>
  <si>
    <t>774</t>
  </si>
  <si>
    <t>1 30 06</t>
  </si>
  <si>
    <t>Kruhové pozinkované potrubí SPIRO vč. tvarovek, spojováno na vsuvky, orientační výměra, přesná výměra viz. výkresová část do DN 160 - tvarovka</t>
  </si>
  <si>
    <t>-2057111700</t>
  </si>
  <si>
    <t>775</t>
  </si>
  <si>
    <t>1 30 07</t>
  </si>
  <si>
    <t>Kruhové pozinkované potrubí SPIRO vč. tvarovek, spojováno na vsuvky, orientační výměra, přesná výměra viz. výkresová část do DN 180 - rovná trouba</t>
  </si>
  <si>
    <t>46651755</t>
  </si>
  <si>
    <t>776</t>
  </si>
  <si>
    <t>1 30 08</t>
  </si>
  <si>
    <t>Kruhové pozinkované potrubí SPIRO vč. tvarovek, spojováno na vsuvky, orientační výměra, přesná výměra viz. výkresová část do DN 180 - tvarovka</t>
  </si>
  <si>
    <t>1902310367</t>
  </si>
  <si>
    <t>777</t>
  </si>
  <si>
    <t>1 30 09</t>
  </si>
  <si>
    <t>Kruhové pozinkované potrubí SPIRO vč. tvarovek, spojováno na vsuvky, orientační výměra, přesná výměra viz. výkresová část do DN 200 - rovná trouba</t>
  </si>
  <si>
    <t>-238053604</t>
  </si>
  <si>
    <t>778</t>
  </si>
  <si>
    <t>1 30 10</t>
  </si>
  <si>
    <t>Kruhové pozinkované potrubí SPIRO vč. tvarovek, spojováno na vsuvky, orientační výměra, přesná výměra viz. výkresová část do DN 200 - tvarovka</t>
  </si>
  <si>
    <t>-2033206424</t>
  </si>
  <si>
    <t>779</t>
  </si>
  <si>
    <t>1 30 11</t>
  </si>
  <si>
    <t>Kruhové pozinkované potrubí SPIRO vč. tvarovek, spojováno na vsuvky, orientační výměra, přesná výměra viz. výkresová část do DN 225 - rovná trouba</t>
  </si>
  <si>
    <t>393679293</t>
  </si>
  <si>
    <t>780</t>
  </si>
  <si>
    <t>1 30 12</t>
  </si>
  <si>
    <t>Kruhové pozinkované potrubí SPIRO vč. tvarovek, spojováno na vsuvky, orientační výměra, přesná výměra viz. výkresová část do DN 225 - tvarovka</t>
  </si>
  <si>
    <t>1312112165</t>
  </si>
  <si>
    <t>781</t>
  </si>
  <si>
    <t>1 30 13</t>
  </si>
  <si>
    <t>Kruhové pozinkované potrubí SPIRO vč. tvarovek, spojováno na vsuvky, orientační výměra, přesná výměra viz. výkresová část do DN 250 - rovná trouba</t>
  </si>
  <si>
    <t>-910694790</t>
  </si>
  <si>
    <t>782</t>
  </si>
  <si>
    <t>1 30 14</t>
  </si>
  <si>
    <t>Kruhové pozinkované potrubí SPIRO vč. tvarovek, spojováno na vsuvky, orientační výměra, přesná výměra viz. výkresová část do DN 250 - tvarovka</t>
  </si>
  <si>
    <t>-2116337452</t>
  </si>
  <si>
    <t>783</t>
  </si>
  <si>
    <t>1 30 15</t>
  </si>
  <si>
    <t>Kruhové pozinkované potrubí SPIRO vč. tvarovek, spojováno na vsuvky, orientační výměra, přesná výměra viz. výkresová část do DN 315 - rovná trouba</t>
  </si>
  <si>
    <t>-754900952</t>
  </si>
  <si>
    <t>784</t>
  </si>
  <si>
    <t>1 30 16</t>
  </si>
  <si>
    <t>Kruhové pozinkované potrubí SPIRO vč. tvarovek, spojováno na vsuvky, orientační výměra, přesná výměra viz. výkresová část do DN 315 - tvarovka</t>
  </si>
  <si>
    <t>-982854710</t>
  </si>
  <si>
    <t>785</t>
  </si>
  <si>
    <t>1 30 17</t>
  </si>
  <si>
    <t>Kruhové pozinkované potrubí SPIRO vč. tvarovek, spojováno na vsuvky, orientační výměra, přesná výměra viz. výkresová část do DN 355 - rovná trouba</t>
  </si>
  <si>
    <t>-328783285</t>
  </si>
  <si>
    <t>786</t>
  </si>
  <si>
    <t>1 30 18</t>
  </si>
  <si>
    <t>Kruhové pozinkované potrubí SPIRO vč. tvarovek, spojováno na vsuvky, orientační výměra, přesná výměra viz. výkresová část do DN 355 - tvarovka</t>
  </si>
  <si>
    <t>-1305376238</t>
  </si>
  <si>
    <t>787</t>
  </si>
  <si>
    <t>1 31</t>
  </si>
  <si>
    <t>Tepelná a hluková izolace potrubí pro vnitřní prostředí - syntetický kaučuk tl. 20 mm, vč. AL fólie a polepu, orientační výměra, přesná výměra viz výkresová část</t>
  </si>
  <si>
    <t>734939177</t>
  </si>
  <si>
    <t>788</t>
  </si>
  <si>
    <t>1 32</t>
  </si>
  <si>
    <t>Požární izolace kruhového potrubí, požární odolnost 30 minut, oboustranná ochrana izolace z vnějšku i ze vnitř, provedení požární izolace bude doloženo atestem, orientační výměra, přesná výměra viz výkresová část</t>
  </si>
  <si>
    <t>1287348270</t>
  </si>
  <si>
    <t>002</t>
  </si>
  <si>
    <t>Zařízení č. 2 - VĚTRÁNÍ CHÚC, PŘÍVOD VZDUCHU</t>
  </si>
  <si>
    <t>789</t>
  </si>
  <si>
    <t>2 01</t>
  </si>
  <si>
    <t>Potrubní radiální ventilátor do potrubí, připojovací rozměr 600x350, Qv=2700 m3/h, pex.=500 Pa, P=2,44 kW; 400 V;  4,6 A, výrobkový standart ELEKTRODESIGN ventilátory ILT/4-315</t>
  </si>
  <si>
    <t>1259366693</t>
  </si>
  <si>
    <t>790</t>
  </si>
  <si>
    <t>2 02</t>
  </si>
  <si>
    <t>Uzavírací klapka do potrubí 250x500 vč. servopohonu s bezpečnostní pružinou 230 V (pod napětím otevřeno bez napětí zavřeno)</t>
  </si>
  <si>
    <t>196066998</t>
  </si>
  <si>
    <t>791</t>
  </si>
  <si>
    <t>2 03</t>
  </si>
  <si>
    <t>Tlumící vložka pro čtyřhranné potrubí, rozměr 600x350, délka 150 mm</t>
  </si>
  <si>
    <t>1358284301</t>
  </si>
  <si>
    <t>792</t>
  </si>
  <si>
    <t>2 04</t>
  </si>
  <si>
    <t>Sací šikmý kus s pletivem proti ptactvu, oka 10x10 mm, rozměr 500x250, sešikmení 45°, pozinkované provedení vč. náteru v odstínu požadovaném stavbou</t>
  </si>
  <si>
    <t>-226822133</t>
  </si>
  <si>
    <t>793</t>
  </si>
  <si>
    <t>2 05</t>
  </si>
  <si>
    <t>Okno 1250x2000 umístěné ve schodišťovém traktu v úrovni 3.NP, okno je opatřeno servopohonem (zálohované napájení), okno slouží pro odvod vzduchu z prostoru CHÚC, minimální volná průtočná plochy Smin=0,4 m2, dodávka stavby</t>
  </si>
  <si>
    <t>297400570</t>
  </si>
  <si>
    <t>794</t>
  </si>
  <si>
    <t>2 06</t>
  </si>
  <si>
    <t>Stěnová hliníková jednostranná mřížka vč. upevňovacího rámečku, rozteč listů 20, pevné listy ve vodorovném směru, uzavřené provedení, vč. regulace R1, rozměr 600x200</t>
  </si>
  <si>
    <t>1452361739</t>
  </si>
  <si>
    <t>795</t>
  </si>
  <si>
    <t>2 07</t>
  </si>
  <si>
    <t>Stěnová hliníková jednostranná mřížka vč. upevňovacího rámečku, rozteč listů 20, pevné listy ve vodorovném směru, uzavřené provedení, vč. regulace R1, rozměr 200x200</t>
  </si>
  <si>
    <t>781188551</t>
  </si>
  <si>
    <t>796</t>
  </si>
  <si>
    <t>2 30</t>
  </si>
  <si>
    <t>Čtyřhranné pozinkované potrubí SK I., lištové příruby vč. tvarovek, orientační výměra, přesná výměra viz výkresová část - 60% tvarovek</t>
  </si>
  <si>
    <t>369126183</t>
  </si>
  <si>
    <t>797</t>
  </si>
  <si>
    <t>2 31a</t>
  </si>
  <si>
    <t>Kruhové pozinkované potrubí SPIRO vč. tvarovek, spojováno na vsuvky, orientační výměra, přesná výměra viz. výkresová část do DN 400 - rovná trouba</t>
  </si>
  <si>
    <t>587471920</t>
  </si>
  <si>
    <t>798</t>
  </si>
  <si>
    <t>2 31b</t>
  </si>
  <si>
    <t>370726554</t>
  </si>
  <si>
    <t>799</t>
  </si>
  <si>
    <t>2 32a</t>
  </si>
  <si>
    <t>Kruhové plastové kanalizační potrubí spojované na hrdla, umístěno v zemi pod podlahou do DN 400 vč. tvarovek</t>
  </si>
  <si>
    <t>526655543</t>
  </si>
  <si>
    <t>800</t>
  </si>
  <si>
    <t>2 32b</t>
  </si>
  <si>
    <t>Kruhové plastové kanalizační potrubí spojované na hrdla, umístěno v zemi pod podlahou do DN 200 vč. tvarovek</t>
  </si>
  <si>
    <t>-1809424402</t>
  </si>
  <si>
    <t>801</t>
  </si>
  <si>
    <t>2 33</t>
  </si>
  <si>
    <t>Požární obklad potrubí VZT požárně odolným SDK, potrubí je vedeno v technické místnosti a venkovní herně, požární odolnost EI 30, provedení bude doloženo atestem</t>
  </si>
  <si>
    <t>2032838812</t>
  </si>
  <si>
    <t>802</t>
  </si>
  <si>
    <t>2 34</t>
  </si>
  <si>
    <t>Dvířka 400x400 s požární odolností pro revizní přístup k ventilátoru a k uzavírací klapce</t>
  </si>
  <si>
    <t>177575573</t>
  </si>
  <si>
    <t>003</t>
  </si>
  <si>
    <t>Zařízení č. 3 - ODVOD TEPELNÉ ZÁTĚŽE Z TECHNICKÉ MÍSTNOST V 1.PP, ODVOD VZDUCHU</t>
  </si>
  <si>
    <t>803</t>
  </si>
  <si>
    <t>3 01</t>
  </si>
  <si>
    <t>Potrubní radiální ventilátor do potrubí, DN 160, EC motor, Qv=380 m3/h, pex.=250 Pa, P=0,11 kW; 230 V;  0,8 A, výrobkový standart ELEKTRODESIGN ventilátory RM 160 Ecowatt</t>
  </si>
  <si>
    <t>-1892692862</t>
  </si>
  <si>
    <t>804</t>
  </si>
  <si>
    <t>3 02</t>
  </si>
  <si>
    <t>Připojovací manžety VBM 160</t>
  </si>
  <si>
    <t>-1133232117</t>
  </si>
  <si>
    <t>805</t>
  </si>
  <si>
    <t>3 03</t>
  </si>
  <si>
    <t>Těsná motýlková klapka DN 160 umístěná v potrubí na sání ventilátoru</t>
  </si>
  <si>
    <t>-308533190</t>
  </si>
  <si>
    <t>806</t>
  </si>
  <si>
    <t>3 04</t>
  </si>
  <si>
    <t>Ochranná mřížka DN 200 na sání vemtilátoru, volná průtočná plocha Smin=0,025 m2</t>
  </si>
  <si>
    <t>70615669</t>
  </si>
  <si>
    <t>807</t>
  </si>
  <si>
    <t>3 05</t>
  </si>
  <si>
    <t>Protidešťová žaluzie plastová s pevnými listy, pro potrubí DN 160, rozměr 210x210</t>
  </si>
  <si>
    <t>194624172</t>
  </si>
  <si>
    <t>808</t>
  </si>
  <si>
    <t>3 06</t>
  </si>
  <si>
    <t>Mřížka na konec potrubí, DN 160, volná průtočná plocha Smin=0,016 m2</t>
  </si>
  <si>
    <t>815859303</t>
  </si>
  <si>
    <t>809</t>
  </si>
  <si>
    <t>3 30a</t>
  </si>
  <si>
    <t>-474500137</t>
  </si>
  <si>
    <t>810</t>
  </si>
  <si>
    <t>3 30b</t>
  </si>
  <si>
    <t>-1613984316</t>
  </si>
  <si>
    <t>811</t>
  </si>
  <si>
    <t>3 30c</t>
  </si>
  <si>
    <t>-1746233133</t>
  </si>
  <si>
    <t>812</t>
  </si>
  <si>
    <t>3 30d</t>
  </si>
  <si>
    <t>822515964</t>
  </si>
  <si>
    <t>813</t>
  </si>
  <si>
    <t>3 31</t>
  </si>
  <si>
    <t>-713730163</t>
  </si>
  <si>
    <t>004</t>
  </si>
  <si>
    <t>Zařízení č. 4 - PŘIROZENÉ VĚTRÁNÍ MÍSTNOSTI UPS</t>
  </si>
  <si>
    <t>814</t>
  </si>
  <si>
    <t>4 01</t>
  </si>
  <si>
    <t>Stěnová hliníková jednostranná mřížka vč. upevňovacího rámečku, rozteč listů 20, pevné listy ve vodorovném směru, uzavřené provedení, rozměr 600x200</t>
  </si>
  <si>
    <t>-1957822747</t>
  </si>
  <si>
    <t>815</t>
  </si>
  <si>
    <t>4 02</t>
  </si>
  <si>
    <t>Větrací mřížka s požární odolnosti EW 90, rozměr 600x200, tl. 20 mm</t>
  </si>
  <si>
    <t>-769802251</t>
  </si>
  <si>
    <t>005</t>
  </si>
  <si>
    <t>Zařízení č. 5 - POMOCNÝ MATERIÁL</t>
  </si>
  <si>
    <t>816</t>
  </si>
  <si>
    <t>5 01</t>
  </si>
  <si>
    <t>Pomocný spojovací a těsnící materiál pro čtyřhranné a kruhové potrubí</t>
  </si>
  <si>
    <t>115221292</t>
  </si>
  <si>
    <t>817</t>
  </si>
  <si>
    <t>5 02</t>
  </si>
  <si>
    <t>Závěsový a kotvící systém pro kruhové a čtyřhranné potrubní rozvody, tlumiče hluku, rekuperační jednotky apod.</t>
  </si>
  <si>
    <t>627023128</t>
  </si>
  <si>
    <t>818</t>
  </si>
  <si>
    <t>5 03</t>
  </si>
  <si>
    <t>Ocel pro pomocné konstrukce, konzole apod.</t>
  </si>
  <si>
    <t>-141356021</t>
  </si>
  <si>
    <t>819</t>
  </si>
  <si>
    <t>5 04</t>
  </si>
  <si>
    <t>Spojovací QIP 110÷270 pásky pro upevnění ohebného potrubí na pevné potrubí, talířový ventil apod.</t>
  </si>
  <si>
    <t>1609870570</t>
  </si>
  <si>
    <t>820</t>
  </si>
  <si>
    <t>5 05</t>
  </si>
  <si>
    <t>Hliníková samolepící páska šíře 75 mm</t>
  </si>
  <si>
    <t>-273039787</t>
  </si>
  <si>
    <t>Konstrukce tesařské</t>
  </si>
  <si>
    <t>821</t>
  </si>
  <si>
    <t>762083111</t>
  </si>
  <si>
    <t>Impregnace řeziva máčením proti dřevokaznému hmyzu a houbám, třída ohrožení 1 a 2 (dřevo v interiéru)</t>
  </si>
  <si>
    <t>0,28+4,147+14,527</t>
  </si>
  <si>
    <t>822</t>
  </si>
  <si>
    <t>762331811</t>
  </si>
  <si>
    <t>Demontáž vázaných konstrukcí krovů sklonu do 60° z hranolů, hranolků, fošen, průřezové plochy do 120 cm2</t>
  </si>
  <si>
    <t>11,8+4,4*11+6,2*8+3,72+4,6+3,24+4,2*11</t>
  </si>
  <si>
    <t>823</t>
  </si>
  <si>
    <t>762331812</t>
  </si>
  <si>
    <t>Demontáž vázaných konstrukcí krovů sklonu do 60° z hranolů, hranolků, fošen, průřezové plochy přes 120 do 224 cm2</t>
  </si>
  <si>
    <t>2,75*7+9*12+1,02+1,11*2+0,94*8+4,4*13+2,45*6*2+2,3*2+10*8+1,1*2+1,02*2+2</t>
  </si>
  <si>
    <t>13+11,1+12,5+4,15*4</t>
  </si>
  <si>
    <t>824</t>
  </si>
  <si>
    <t>762331813</t>
  </si>
  <si>
    <t>Demontáž vázaných konstrukcí krovů sklonu do 60° z hranolů, hranolků, fošen, průřezové plochy přes 224 do 288 cm2</t>
  </si>
  <si>
    <t>4,3*2+2,75*4+13,2+12,8+11,1+5,65*2</t>
  </si>
  <si>
    <t>825</t>
  </si>
  <si>
    <t>762332140</t>
  </si>
  <si>
    <t>Montáž vázaných konstrukcí krovů střech pultových, sedlových, valbových, stanových čtvercového nebo obdélníkového půdorysu z řeziva hraněného s použitím ocelových spojek (spojky ve specifikaci) průřezové plochy do 50 cm2</t>
  </si>
  <si>
    <t>3*36</t>
  </si>
  <si>
    <t>826</t>
  </si>
  <si>
    <t>60512125</t>
  </si>
  <si>
    <t>hranol stavební řezivo průřezu do 120cm2 do dl 6m</t>
  </si>
  <si>
    <t>827</t>
  </si>
  <si>
    <t>762332142</t>
  </si>
  <si>
    <t>Montáž vázaných konstrukcí krovů střech pultových, sedlových, valbových, stanových čtvercového nebo obdélníkového půdorysu z řeziva hraněného s použitím ocelových spojek (spojky ve specifikaci) průřezové plochy přes 120 do 224 cm2</t>
  </si>
  <si>
    <t>3,6*3+3,4*3+3,2*3+3,1*4+2,9*2+2,8+4,4*16+2,1*2+1+1,5*3+1,3*3+3,5*3+3,7*3+3,8*3+3,9*3+3,9*3"80/220</t>
  </si>
  <si>
    <t>2,3*6"120/160</t>
  </si>
  <si>
    <t>5*2"140/140</t>
  </si>
  <si>
    <t>828</t>
  </si>
  <si>
    <t>60512130</t>
  </si>
  <si>
    <t>hranol stavební řezivo průřezu do 224cm2 do dl 6m</t>
  </si>
  <si>
    <t>829</t>
  </si>
  <si>
    <t>762341129</t>
  </si>
  <si>
    <t>Bednění střech střech rovných sklonu do 60° s vyřezáním otvorů z cementotřískových desek šroubovaných na krokve na pero a drážku, tloušťky desky 28 mm</t>
  </si>
  <si>
    <t>830</t>
  </si>
  <si>
    <t>762341210</t>
  </si>
  <si>
    <t>Montáž bednění střech rovných a šikmých sklonu do 60° s vyřezáním otvorů z prken hrubých na sraz tl. do 32 mm</t>
  </si>
  <si>
    <t>109,012*2+66,67</t>
  </si>
  <si>
    <t>831</t>
  </si>
  <si>
    <t>60511112</t>
  </si>
  <si>
    <t>řezivo jehličnaté smrk, borovice š přes 80mm tl 24mm dl 4-5m</t>
  </si>
  <si>
    <t>832</t>
  </si>
  <si>
    <t>762341811</t>
  </si>
  <si>
    <t>Demontáž bednění a laťování bednění střech rovných, obloukových, sklonu do 60° se všemi nadstřešními konstrukcemi z prken hrubých, hoblovaných tl. do 32 mm</t>
  </si>
  <si>
    <t>833</t>
  </si>
  <si>
    <t>762342214</t>
  </si>
  <si>
    <t>Montáž laťování střech jednoduchých sklonu do 60° při osové vzdálenosti latí přes 150 do 360 mm</t>
  </si>
  <si>
    <t>834</t>
  </si>
  <si>
    <t>60514114</t>
  </si>
  <si>
    <t>řezivo jehličnaté lať impregnovaná dl 4 m</t>
  </si>
  <si>
    <t>835</t>
  </si>
  <si>
    <t>762395000</t>
  </si>
  <si>
    <t>Spojovací prostředky krovů, bednění a laťování, nadstřešních konstrukcí svorníky, prkna, hřebíky, pásová ocel, vruty</t>
  </si>
  <si>
    <t>0,28+4,147+14,527+0,81</t>
  </si>
  <si>
    <t>836</t>
  </si>
  <si>
    <t>7625112r</t>
  </si>
  <si>
    <t>Podlahové konstrukce podkladové z dřevoštěpkových desek OSB jednovrstvých šroubovaných na sraz, tloušťky desky 22 mm</t>
  </si>
  <si>
    <t>94,069"+11,1, +10,6</t>
  </si>
  <si>
    <t>837</t>
  </si>
  <si>
    <t>762522812</t>
  </si>
  <si>
    <t>Demontáž podlah s polštáři z prken nebo fošen tl. přes 32 mm</t>
  </si>
  <si>
    <t>26,9+36,6+21,6+19,8+5+2,9+1,1"2. NP</t>
  </si>
  <si>
    <t>838</t>
  </si>
  <si>
    <t>762526811</t>
  </si>
  <si>
    <t>Demontáž podlah z desek dřevotřískových, překližkových, sololitových tl. do 20 mm bez polštářů</t>
  </si>
  <si>
    <t>20,400"1.03</t>
  </si>
  <si>
    <t>26,9+36,6+21,6"2. NP</t>
  </si>
  <si>
    <t>10,5+18,4+22,5+22,9+17,7"3. NP</t>
  </si>
  <si>
    <t>839</t>
  </si>
  <si>
    <t>762811811</t>
  </si>
  <si>
    <t>Demontáž záklopů stropů vrchních a zapuštěných z hrubých prken, tl. do 32 mm</t>
  </si>
  <si>
    <t>840</t>
  </si>
  <si>
    <t>762822820</t>
  </si>
  <si>
    <t>Demontáž stropních trámů z hraněného řeziva, průřezové plochy přes 144 do 288 cm2</t>
  </si>
  <si>
    <t>6,3*11+6,4*7"2. NP</t>
  </si>
  <si>
    <t>6,3*12+6,4*7+2,7*5</t>
  </si>
  <si>
    <t>841</t>
  </si>
  <si>
    <t>762822840</t>
  </si>
  <si>
    <t>Demontáž stropních trámů z hraněného řeziva, průřezové plochy přes 450 do 540 cm2</t>
  </si>
  <si>
    <t>6,3*13+6,4*4+6,4*4"2. NP</t>
  </si>
  <si>
    <t>6,3*12+6,4*7+2,7*5"3. NP</t>
  </si>
  <si>
    <t>842</t>
  </si>
  <si>
    <t>762841811</t>
  </si>
  <si>
    <t>Demontáž podbíjení obkladů stropů a střech sklonu do 60° z hrubých prken tl. do 35 mm bez omítky</t>
  </si>
  <si>
    <t>144,6-14,1"2. NP</t>
  </si>
  <si>
    <t>843</t>
  </si>
  <si>
    <t>998762113</t>
  </si>
  <si>
    <t>Přesun hmot pro konstrukce tesařské stanovený z hmotnosti přesunovaného materiálu vodorovná dopravní vzdálenost do 50 m s omezením mechanizace v objektech výšky přes 12 do 24 m</t>
  </si>
  <si>
    <t>Konstrukce suché výstavby</t>
  </si>
  <si>
    <t>844</t>
  </si>
  <si>
    <t>763111433</t>
  </si>
  <si>
    <t>Příčka ze sádrokartonových desek s nosnou konstrukcí z jednoduchých ocelových profilů UW, CW dvojitě opláštěná deskami impregnovanými H2 tl. 2 x 12,5 mm EI 60, příčka tl. 125 mm, profil 75, bez izolace</t>
  </si>
  <si>
    <t>7,05*1,8+(1,8+2,6)*1,8/2*5-0,7*1,97*3"SD7</t>
  </si>
  <si>
    <t>2,6*(6,9+3,3+1,9+1,3+1,475)-0,7*1,97*5</t>
  </si>
  <si>
    <t>845</t>
  </si>
  <si>
    <t>763111717</t>
  </si>
  <si>
    <t>Příčka ze sádrokartonových desek ostatní konstrukce a práce na příčkách ze sádrokartonových desek základní penetrační nátěr (oboustranný)</t>
  </si>
  <si>
    <t>60,133+2,52+82,427</t>
  </si>
  <si>
    <t>846</t>
  </si>
  <si>
    <t>763111741</t>
  </si>
  <si>
    <t>Příčka ze sádrokartonových desek ostatní konstrukce a práce na příčkách ze sádrokartonových desek montáž parotěsné zábrany</t>
  </si>
  <si>
    <t>88,825"SD4, adekv. pol.</t>
  </si>
  <si>
    <t>847</t>
  </si>
  <si>
    <t>28329282</t>
  </si>
  <si>
    <t>fólie PE vyztužená Al vrstvou pro parotěsnou vrstvu 170g/m2</t>
  </si>
  <si>
    <t>848</t>
  </si>
  <si>
    <t>763111742</t>
  </si>
  <si>
    <t>Příčka ze sádrokartonových desek ostatní konstrukce a práce na příčkách ze sádrokartonových desek montáž jedné vrstvy tepelné izolace</t>
  </si>
  <si>
    <t>60,133"SD7</t>
  </si>
  <si>
    <t>849</t>
  </si>
  <si>
    <t>63150970</t>
  </si>
  <si>
    <t>role akustická a tepelně izolační ze skelných vláken tl 60mm</t>
  </si>
  <si>
    <t>60,133*1,02 "Přepočtené koeficientem množství</t>
  </si>
  <si>
    <t>850</t>
  </si>
  <si>
    <t>763112312</t>
  </si>
  <si>
    <t>Příčka mezibytová ze sádrokartonových desek s nosnou konstrukcí ze zdvojených ocelových profilů UW, CW dvojitě opláštěná deskami standardními A tl. 2 x 12,5 mm s dvojitou izolací, EI 60, příčka tl. 155 mm, profil 50, Rw do 62 dB</t>
  </si>
  <si>
    <t>3*1,5-0,9*2,2"SD6</t>
  </si>
  <si>
    <t>851</t>
  </si>
  <si>
    <t>7631123r1</t>
  </si>
  <si>
    <t>SD5 SDK příčka mezibytová tl 255 mm dvojitá kovová kce (R-CW) s vnitřní deskou (SDK RF 2x12,5 mm + miner. vata 60 mm + SDK RB 1x 12,5 mm + miner. vata + SDK RE 2x 12,5 mm)</t>
  </si>
  <si>
    <t>(3,15+1,5)*4,45/2+0,9*2,5+3*(1,75+3,85+1,1+1,25+0,45+6,7+0,175*2+4,8*2)-0,9*1,97*3"SD5</t>
  </si>
  <si>
    <t>852</t>
  </si>
  <si>
    <t>763121453</t>
  </si>
  <si>
    <t>Stěna předsazená ze sádrokartonových desek s nosnou konstrukcí z ocelových profilů CW, UW dvojitě opláštěná deskami protipožárními DF tl. 2 x 12,5 mm bez izolace, EI 30, stěna tl. 100 mm, profil 75</t>
  </si>
  <si>
    <t>(0,7+0,35*2)*3,4"SD9</t>
  </si>
  <si>
    <t>853</t>
  </si>
  <si>
    <t>763121455</t>
  </si>
  <si>
    <t>Stěna předsazená ze sádrokartonových desek s nosnou konstrukcí z ocelových profilů CW, UW dvojitě opláštěná deskami protipožárními DF tl. 2 x 12,5 mm bez izolace, EI 30, stěna tl. 125 mm, profil 100</t>
  </si>
  <si>
    <t>1,9*(3,6+7,1)+(1,45+1,7)*1,8/2+(1,8+2,45)*1,3/2+(2,545+2,85)*1,735+(1,5+0,15)*2,7+5,05*3,25"3. NP SD4</t>
  </si>
  <si>
    <t>(1,8+3)*2,55/2+3,2*3+1,475*3+4,175*3</t>
  </si>
  <si>
    <t>854</t>
  </si>
  <si>
    <t>7631214r1</t>
  </si>
  <si>
    <t>SD 12 SDK stěna předsazená tl. 100 mm profil CW+UW 100 - nosný rastr pro zateplení stíkanou PUR pěnou měkkou tl. 100 mm</t>
  </si>
  <si>
    <t>855</t>
  </si>
  <si>
    <t>763121714</t>
  </si>
  <si>
    <t>Stěna předsazená ze sádrokartonových desek ostatní konstrukce a práce na předsazených stěnách ze sádrokartonových desek základní penetrační nátěr</t>
  </si>
  <si>
    <t>4,76+88,825+82,481+62,563</t>
  </si>
  <si>
    <t>856</t>
  </si>
  <si>
    <t>763121811</t>
  </si>
  <si>
    <t>Demontáž předsazených nebo šachtových stěn ze sádrokartonových desek s nosnou konstrukcí z ocelových profilů jednoduchých, opláštění jednoduché</t>
  </si>
  <si>
    <t>3*(6,35-0,55+3,1+3,05+3,45+2,2+5,95+2,65+3,65+3,55+5,9+0,445+0,55*2+0,4+0,6+0,55)"3. NP</t>
  </si>
  <si>
    <t>857</t>
  </si>
  <si>
    <t>763121r1</t>
  </si>
  <si>
    <t>SDK stěna předsazená profil CW+UW 50 deska 1xDF 15</t>
  </si>
  <si>
    <t>858</t>
  </si>
  <si>
    <t>763131412</t>
  </si>
  <si>
    <t>Podhled ze sádrokartonových desek dvouvrstvá zavěšená spodní konstrukce z ocelových profilů CD, UD jednoduše opláštěná deskou standardní A, tl. 12,5 mm, s izolací</t>
  </si>
  <si>
    <t>10,8+1,5*(2,55+1,275)+17,1+7,3+7,2"SD2 1. NP</t>
  </si>
  <si>
    <t>1,5*(2,7+1,275)+6,4+17,5+7,3+6,8+7,6"SD2 2. NP</t>
  </si>
  <si>
    <t>1,5*(2,5+1,075)+6,1+3+2,6+16,6+3,7+18,3"SD2 3. NP</t>
  </si>
  <si>
    <t>859</t>
  </si>
  <si>
    <t>763131452</t>
  </si>
  <si>
    <t>Podhled ze sádrokartonových desek dvouvrstvá zavěšená spodní konstrukce z ocelových profilů CD, UD jednoduše opláštěná deskou impregnovanou H2, tl. 12,5 mm, s izolací</t>
  </si>
  <si>
    <t>1,7+1,2+1,6+12,4"SD2 1. NP</t>
  </si>
  <si>
    <t>3,6+1,7+1,2+1,6+12,6"SD2 2. NP</t>
  </si>
  <si>
    <t>860</t>
  </si>
  <si>
    <t>763131541</t>
  </si>
  <si>
    <t>Podhled ze sádrokartonových desek jednovrstvá zavěšená spodní konstrukce z ocelových profilů CD, UD dvojitě opláštěná deskami protipožárními DF, tl. 2 x 12,5 mm, bez izolace, EI 45</t>
  </si>
  <si>
    <t>10,8+14+(2,55+0,25+1,275)*1,5+17,1+7,3+40,3+7,2"SD1 1. NP</t>
  </si>
  <si>
    <t>(2,7+1,275)*1,3+17,5+7,3+42,6+6,8+7,6"SD1 2. NP</t>
  </si>
  <si>
    <t>(2,5+1,075)*1,5+3+2,6+16,6+17,2+17,9+3,7+2,75*1,8-4,55*1"SD1 3. NP</t>
  </si>
  <si>
    <t>861</t>
  </si>
  <si>
    <t>763131581</t>
  </si>
  <si>
    <t>Podhled ze sádrokartonových desek jednovrstvá zavěšená spodní konstrukce z ocelových profilů CD, UD dvojitě opláštěná deskami impregnovanými protipožárními DFH2, tl. 2 x 12,5 mm, bez izolace, EI 45</t>
  </si>
  <si>
    <t>1,7+1,2+1,6+12,4"SD1 1. NP</t>
  </si>
  <si>
    <t>3,6+1,7+1,2+1,6+12,6"SD1 2. NP</t>
  </si>
  <si>
    <t>862</t>
  </si>
  <si>
    <t>763131714</t>
  </si>
  <si>
    <t>Podhled ze sádrokartonových desek ostatní práce a konstrukce na podhledech ze sádrokartonových desek základní penetrační nátěr</t>
  </si>
  <si>
    <t>155,364+37,6+256,544+37,6</t>
  </si>
  <si>
    <t>863</t>
  </si>
  <si>
    <t>763131752</t>
  </si>
  <si>
    <t>Podhled ze sádrokartonových desek ostatní práce a konstrukce na podhledech ze sádrokartonových desek montáž jedné vrstvy tepelné izolace</t>
  </si>
  <si>
    <t>155,364+37,6"SD2</t>
  </si>
  <si>
    <t>864</t>
  </si>
  <si>
    <t>63166740</t>
  </si>
  <si>
    <t>pás tepelně izolační univerzální λ=0,038-0,039 tl 40mm</t>
  </si>
  <si>
    <t>192,964*1,02 "Přepočtené koeficientem množství</t>
  </si>
  <si>
    <t>865</t>
  </si>
  <si>
    <t>763131811</t>
  </si>
  <si>
    <t>Demontáž podhledu nebo samostatného požárního předělu ze sádrokartonových desek s nosnou konstrukcí dvouvrstvou dřevěnou, opláštění jednoduché</t>
  </si>
  <si>
    <t>866</t>
  </si>
  <si>
    <t>763161763</t>
  </si>
  <si>
    <t>Podkroví ze sádrokartonových desek dvouvrstvá spodní konstrukce z ocelových profilů CD, UD na krokvových závěsech dvojitě opláštěná deskami protipožárními DF, tl. 2 x 12,5 mm, bez TI</t>
  </si>
  <si>
    <t>0,7*7,05+1,9*(1,05*4+1)+2,25*1+1,1*7,575+4*2,75+3,1*0,9"SD8</t>
  </si>
  <si>
    <t>867</t>
  </si>
  <si>
    <t>763164515</t>
  </si>
  <si>
    <t>Obklad konstrukcí sádrokartonovými deskami včetně ochranných úhelníků ve tvaru L rozvinuté šíře do 0,4 m, opláštěný deskou protipožární DF, tl. 12,5 mm</t>
  </si>
  <si>
    <t>5,8"SD3</t>
  </si>
  <si>
    <t>868</t>
  </si>
  <si>
    <t>763164615</t>
  </si>
  <si>
    <t>Obklad konstrukcí sádrokartonovými deskami včetně ochranných úhelníků ve tvaru U rozvinuté šíře do 0,6 m, opláštěný deskou protipožární DF, tl. 12,5 mm</t>
  </si>
  <si>
    <t>6,05+10,55"SD3</t>
  </si>
  <si>
    <t>869</t>
  </si>
  <si>
    <t>7637312r1</t>
  </si>
  <si>
    <t>Dodávka + montáž střešní panel systémový KINGSPAN - KS FP K*Roc, pozin. plech oboustranně, výplň minerální vata s lepenou hyroizolační folií z měkčeného PVC tl. 1,0 mm, tl. 100 mm</t>
  </si>
  <si>
    <t>1*6,1+0,6*6,1/2</t>
  </si>
  <si>
    <t>870</t>
  </si>
  <si>
    <t>998763114</t>
  </si>
  <si>
    <t>Přesun hmot pro dřevostavby stanovený z hmotnosti přesunovaného materiálu vodorovná dopravní vzdálenost do 50 m s omezením mechanizace v objektech výšky přes 12 do 24 m</t>
  </si>
  <si>
    <t>Konstrukce klempířské</t>
  </si>
  <si>
    <t>871</t>
  </si>
  <si>
    <t>764001891</t>
  </si>
  <si>
    <t>Demontáž klempířských konstrukcí oplechování úžlabí do suti</t>
  </si>
  <si>
    <t>3,2*2</t>
  </si>
  <si>
    <t>872</t>
  </si>
  <si>
    <t>764002821</t>
  </si>
  <si>
    <t>Demontáž klempířských konstrukcí střešního výlezu do suti</t>
  </si>
  <si>
    <t>873</t>
  </si>
  <si>
    <t>764004821</t>
  </si>
  <si>
    <t>Demontáž klempířských konstrukcí žlabu nástřešního do suti</t>
  </si>
  <si>
    <t>874</t>
  </si>
  <si>
    <t>764004861</t>
  </si>
  <si>
    <t>Demontáž klempířských konstrukcí svodu do suti</t>
  </si>
  <si>
    <t>11,2*2+10,7</t>
  </si>
  <si>
    <t>875</t>
  </si>
  <si>
    <t>764111641</t>
  </si>
  <si>
    <t>Krytina ze svitků, ze šablon nebo taškových tabulí z pozinkovaného plechu s povrchovou úpravou s úpravou u okapů, prostupů a výčnělků střechy rovné drážkováním ze svitků do rš 670 mm, sklon střechy do 30°</t>
  </si>
  <si>
    <t>(10,75+11,42)*6,2/2+(11,42+11,6)*3,5/2"ST1</t>
  </si>
  <si>
    <t>(11,6+11,8)*5,95/2-0,78*1,398*2-0,78*0,98"ST2</t>
  </si>
  <si>
    <t>876</t>
  </si>
  <si>
    <t>76421263r</t>
  </si>
  <si>
    <t>Oplechování střešních prvků z pozinkovaného plechu s povrchovou úpravou štítu závětrnou lištou rš 415 mm</t>
  </si>
  <si>
    <t>877</t>
  </si>
  <si>
    <t>764213652</t>
  </si>
  <si>
    <t>Oplechování střešních prvků z pozinkovaného plechu s povrchovou úpravou střešní výlez rozměru 600 x 600 mm, střechy s krytinou skládanou nebo plechovou</t>
  </si>
  <si>
    <t>878</t>
  </si>
  <si>
    <t>7642166r1</t>
  </si>
  <si>
    <t>Oplechování parapetů z pozinkovaného plechu s povrchovou úpravou rovných mechanicky kotvené, bez rohů rš 325 mm</t>
  </si>
  <si>
    <t>0,6+1,25*10"KL01, KL02</t>
  </si>
  <si>
    <t>879</t>
  </si>
  <si>
    <t>764511602</t>
  </si>
  <si>
    <t>Žlab podokapní z pozinkovaného plechu s povrchovou úpravou včetně háků a čel půlkruhový rš 330 mm</t>
  </si>
  <si>
    <t>880</t>
  </si>
  <si>
    <t>764511642</t>
  </si>
  <si>
    <t>Žlab podokapní z pozinkovaného plechu s povrchovou úpravou včetně háků a čel kotlík oválný (trychtýřový), rš žlabu/průměr svodu 330/100 mm</t>
  </si>
  <si>
    <t>881</t>
  </si>
  <si>
    <t>764513407</t>
  </si>
  <si>
    <t>Žlab nadokapní (nástřešní) z pozinkovaného plechu oblého tvaru, včetně háků, čel a hrdel rš 670 mm</t>
  </si>
  <si>
    <t>882</t>
  </si>
  <si>
    <t>764518622</t>
  </si>
  <si>
    <t>Svod z pozinkovaného plechu s upraveným povrchem včetně objímek, kolen a odskoků kruhový, průměru 100 mm</t>
  </si>
  <si>
    <t>883</t>
  </si>
  <si>
    <t>998764113</t>
  </si>
  <si>
    <t>Přesun hmot pro konstrukce klempířské stanovený z hmotnosti přesunovaného materiálu vodorovná dopravní vzdálenost do 50 m s omezením mechanizace v objektech výšky přes 12 do 24 m</t>
  </si>
  <si>
    <t>Krytina skládaná</t>
  </si>
  <si>
    <t>884</t>
  </si>
  <si>
    <t>765191001</t>
  </si>
  <si>
    <t>Montáž pojistné hydroizolační nebo parotěsné fólie kladené ve sklonu do 20° lepením (vodotěsné podstřeší) na bednění nebo tepelnou izolaci</t>
  </si>
  <si>
    <t>(11,165+11,42)*6,2/2</t>
  </si>
  <si>
    <t>885</t>
  </si>
  <si>
    <t>765191013</t>
  </si>
  <si>
    <t>Montáž pojistné hydroizolační nebo parotěsné fólie kladené ve sklonu přes 20° volně na bednění nebo tepelnou izolaci</t>
  </si>
  <si>
    <t>109,012"ST1</t>
  </si>
  <si>
    <t>886</t>
  </si>
  <si>
    <t>2600401120</t>
  </si>
  <si>
    <t>DEKTEN METAL PLUS II (37,5m2/bal.)</t>
  </si>
  <si>
    <t>174,556315763569*1,1 "Přepočtené koeficientem množství</t>
  </si>
  <si>
    <t>887</t>
  </si>
  <si>
    <t>998765113</t>
  </si>
  <si>
    <t>Přesun hmot pro krytiny skládané stanovený z hmotnosti přesunovaného materiálu vodorovná dopravní vzdálenost do 50 m s omezením mechanizace na objektech výšky přes 12 do 24 m</t>
  </si>
  <si>
    <t>Konstrukce truhlářské</t>
  </si>
  <si>
    <t>888</t>
  </si>
  <si>
    <t>766660716</t>
  </si>
  <si>
    <t>Montáž dveřních doplňků samozavírače na zárubeň dřevěnou</t>
  </si>
  <si>
    <t>889</t>
  </si>
  <si>
    <t>54917250</t>
  </si>
  <si>
    <t>samozavírač dveří hydraulický (C2 3 ks, C1 1 ks)</t>
  </si>
  <si>
    <t>890</t>
  </si>
  <si>
    <t>766660728</t>
  </si>
  <si>
    <t>Montáž dveřních doplňků dveřního kování interiérového zámku</t>
  </si>
  <si>
    <t>891</t>
  </si>
  <si>
    <t>54924015</t>
  </si>
  <si>
    <t>zámek zadlabací mezipokojový pravolevý rozteč 72x40mm</t>
  </si>
  <si>
    <t>892</t>
  </si>
  <si>
    <t>766660729</t>
  </si>
  <si>
    <t>Montáž dveřních doplňků dveřního kování interiérového štítku s klikou</t>
  </si>
  <si>
    <t>893</t>
  </si>
  <si>
    <t>54914123</t>
  </si>
  <si>
    <t>kování rozetové klika/klika</t>
  </si>
  <si>
    <t>894</t>
  </si>
  <si>
    <t>766660731</t>
  </si>
  <si>
    <t>Montáž dveřních doplňků dveřního kování bezpečnostního zámku</t>
  </si>
  <si>
    <t>895</t>
  </si>
  <si>
    <t>54926000</t>
  </si>
  <si>
    <t>zámek zadlabací hluboký s panikovou funkcí rozteč 72x55mm</t>
  </si>
  <si>
    <t>896</t>
  </si>
  <si>
    <t>766660734</t>
  </si>
  <si>
    <t>Montáž dveřních doplňků dveřního kování bezpečnostního panikového kování</t>
  </si>
  <si>
    <t>897</t>
  </si>
  <si>
    <t>54914135</t>
  </si>
  <si>
    <t>kování panikové klika/klika</t>
  </si>
  <si>
    <t>898</t>
  </si>
  <si>
    <t>7666626</t>
  </si>
  <si>
    <t>D15 Dodávka + montáž dřevěné interiérové dveře 800/1970 mm, jednokřídlové, otevíravé, plné, hladké, obložkové zárubně dřevěné, bílé, oboustranná dveřní mřížka min. plocha 0,02 m2, vč. madla ve výšce 800 mm z vnitřní strany</t>
  </si>
  <si>
    <t>899</t>
  </si>
  <si>
    <t>76666r1</t>
  </si>
  <si>
    <t>D01 Dodávka + montáž dřevěné interiérové dveře 800/1970, jednokřídlové, otevíravé, plné, obložkové zárubně dřevěné, šedé</t>
  </si>
  <si>
    <t>900</t>
  </si>
  <si>
    <t>76666r10</t>
  </si>
  <si>
    <t>D02 Dodávka + montáž dřevěné interiérové dveře 800/1970, jednokřídlové, plné, šedé EW 30 DP3</t>
  </si>
  <si>
    <t>901</t>
  </si>
  <si>
    <t>76666r11</t>
  </si>
  <si>
    <t>D03 Dodávka + montáž dřevěné exteriérové dveře 1100/3250 mm, jednokřídlové, otevíravé, kazetové, s pevným nadsvětlíkem, zaskleným vitrážovým barevným sklem, budou provedeny jako replika stávajících histor. dveří, dovybavení madlem ve v. 800 mm z vnitřní strany, zárubně obložkové, s prahem</t>
  </si>
  <si>
    <t>902</t>
  </si>
  <si>
    <t>76666r12</t>
  </si>
  <si>
    <t>D4 Dodávka + montáž dřevěné interiérové dveře 1550/3000 mm, dvoukřídlové, plné, s pevným nadsvětlíkem 1550/800 mm zaskleným vitrážovým sklem, otevíravá křídla z 1/2 prosklená bezpečnostním pískovaným sklem, ve spodní části kazetová plná - provedeno jako replika stávajících dveří vč. tvarového řešení dřevěných obložek, bílé</t>
  </si>
  <si>
    <t>903</t>
  </si>
  <si>
    <t>76666r13</t>
  </si>
  <si>
    <t>D05 Dodávka + montáž dřevěné interiérové dveře 900/2200 jednokřídlové,otevíravé, plné, kazetové, obložkové zárubně dřevěné, PO EI15 DP3-C3 s prahem</t>
  </si>
  <si>
    <t>904</t>
  </si>
  <si>
    <t>76666r14</t>
  </si>
  <si>
    <t>D06 Dodávka + montáž dřevěné interiérové dveře 800/1970 jednokřídlové,otevíravé, plné, obložkové zárubně dřevěné, bílé, EI15 DP3-C2</t>
  </si>
  <si>
    <t>905</t>
  </si>
  <si>
    <t>76666r15</t>
  </si>
  <si>
    <t>01 Dodávka + montáž dřevěné okno izolační trojsklo 1100/2000 tříkřídlové. Poutec v horní třetině okna, spodní křídla dovnitř otevíravá, horní křídlo vklopné, barva bílá, vnitřní horizontální žaluzie</t>
  </si>
  <si>
    <t>906</t>
  </si>
  <si>
    <t>76666r16</t>
  </si>
  <si>
    <t>02 Dodávka + montáž dřevěné okno izolační sklon Neotevíravé,   1100/2000 třídílné  tvaru písměne T. Poutec v horní třetině okna, spodní část  - sloupek   uprostřed šířky okna,  barva bílá, vnitřní horizontální žaluzie, PO EI45 DP3</t>
  </si>
  <si>
    <t>907</t>
  </si>
  <si>
    <t>76666r17</t>
  </si>
  <si>
    <t>04 Dodávka + montáž dřevěné okno izolačníjsklo 600/850 jednokřídlové, pevné zasklení, neotevíravé,  barva bílá, PO EI45 PD3</t>
  </si>
  <si>
    <t>908</t>
  </si>
  <si>
    <t>76666r18</t>
  </si>
  <si>
    <t>05 Dodávka + montáž dřevěné okno izolační dvojsklo 2850/1000 dvoukřídlové, pevné zasklení, barva bílá</t>
  </si>
  <si>
    <t>909</t>
  </si>
  <si>
    <t>76666r19</t>
  </si>
  <si>
    <t>06 Dodávka + montáž dřevěné okno izolační dvojsklo 2000/500 dvoukřídlové, pevné zasklení, barva bílá</t>
  </si>
  <si>
    <t>910</t>
  </si>
  <si>
    <t>76666r2</t>
  </si>
  <si>
    <t>D07 Dodávka + montáž dřevěné interiérové dveře 1000/1970 mm, jednokřídlové, horní třetina prosklená, obložkové zárubně dřevěné, bílé, EI15 DP3-C3</t>
  </si>
  <si>
    <t>911</t>
  </si>
  <si>
    <t>76666r20</t>
  </si>
  <si>
    <t>07 Dodávka + montáž dřevěné okno izolační trojsklo 1150/2000 tříkřídlové. Poutec v horní třetině okna, spodní křídla dovnitř otevíravá, horní křídlo vklopné, barva bílá, vnitřní horizontální žaluzie</t>
  </si>
  <si>
    <t>912</t>
  </si>
  <si>
    <t>76666r21</t>
  </si>
  <si>
    <t>07a Dodávka + montáž dřevěné okno izolační trojsklo 1150/2000 tříkřídlové. Poutec v horní třetině okna, spodní křídla dovnitř otevíravá, horní křídlo vklopné, barva bílá, vnitřní horizontální žaluzie, elektricky ovládané v případě požáru</t>
  </si>
  <si>
    <t>913</t>
  </si>
  <si>
    <t>76666r22</t>
  </si>
  <si>
    <t>08 Dodávka + montáž dřevěné okno izolační dvojsklo 2850/750 dvoukřídlové, pevné zasklení, barva bílá</t>
  </si>
  <si>
    <t>914</t>
  </si>
  <si>
    <t>76666r23</t>
  </si>
  <si>
    <t>09 Dodávka + montáž dřevěné okno izolační trojsklo 1250/1800 tříkřídlové. Poutec v horní třetině okna, spodní křídla dovnitř otevíravá, horní křídlo vklopné, barva bílá, vnitřní horizontální žaluzie</t>
  </si>
  <si>
    <t>915</t>
  </si>
  <si>
    <t>76666r24</t>
  </si>
  <si>
    <t>10 Dodávka + montáž kyvné střešní okno 780/1398, bezúdržbová polyuretanová vrstva, ruční ovládání, bílá barva, zatemňující roleta</t>
  </si>
  <si>
    <t>916</t>
  </si>
  <si>
    <t>76666r25</t>
  </si>
  <si>
    <t>11 Dodávka + montáž kyvné střešní okno 780/978, bezúdržbová polyuretanová vrstva, ruční ovládání, bílá barva, zatemňující roleta</t>
  </si>
  <si>
    <t>917</t>
  </si>
  <si>
    <t>76666r27</t>
  </si>
  <si>
    <t>D16 Dodávka + montáž dřevěné interiérové dveře 800/1970 mm, jednokřídlové, otevíravé, plné, hladké, obložkové zárubně dřevěné, bílé, EI15 DP3-C1</t>
  </si>
  <si>
    <t>918</t>
  </si>
  <si>
    <t>76666r28</t>
  </si>
  <si>
    <t>D17 Dodávka + montáž dřevěné interiérové dveře 900/2200 mm, jednokřídlové, otevíravé, plné, kazetové, obložkové zárubně dřevěné, bílé, EI15 DP3-C3</t>
  </si>
  <si>
    <t>919</t>
  </si>
  <si>
    <t>76666r29</t>
  </si>
  <si>
    <t>D18 Dodávka + montáž dřevěné interiérové dveře 900/1970 mm, jednokřídlové, otevíravé, plné, hladké, obložkové zárubně dřevěné, bílé, protihlukové</t>
  </si>
  <si>
    <t>920</t>
  </si>
  <si>
    <t>76666r3</t>
  </si>
  <si>
    <t>D03 Dodávka + montáž dřevěné interiérové dveře 800/1970 mm, jednokřídlové, otevíravé, plné, obložkové zárubně dřevěné, bílé</t>
  </si>
  <si>
    <t>921</t>
  </si>
  <si>
    <t>76666r30</t>
  </si>
  <si>
    <t>D19 Dodávka + montáž dřevěné interiérové dveře 700/1970 mm, jednokřídlové, otevíravé, plné, hladké, obložkové zárubně dřevěné, bílé, 2x oboustranná dveřní mřížka s min. 0,02 m2</t>
  </si>
  <si>
    <t>922</t>
  </si>
  <si>
    <t>76666r31</t>
  </si>
  <si>
    <t>D20 Dodávka + montáž servisní dveře do výtahového prostoru 860/2000 mm, dvoukřídlé, otevíravé plné, hladké, ocelové zárubně, EI 15DP</t>
  </si>
  <si>
    <t>923</t>
  </si>
  <si>
    <t>76666r32</t>
  </si>
  <si>
    <t>D08 Dodávka + montáž dřevěné interiérové dveře 800/2200 mm, jednokřídlové, otevíravé, plné, obložkové zárubně dřevěné, bílé</t>
  </si>
  <si>
    <t>924</t>
  </si>
  <si>
    <t>76666r4</t>
  </si>
  <si>
    <t>D09 Dodávka + montáž dřevěné interiérové dveře 800/1970, jednokřídlové, otevíravé, plné, obložkové zárubně dřevěné, bílé, oboustranná dveřní mřížka 400/150 mm</t>
  </si>
  <si>
    <t>925</t>
  </si>
  <si>
    <t>76666r5</t>
  </si>
  <si>
    <t>D10 Dodávka + montáž dřevěné interiérové dveře1250/1970 mm, dvoukřídlové, otevíravé, plné, zárubně ocelové, bílé,protihluková úprava ZN</t>
  </si>
  <si>
    <t>926</t>
  </si>
  <si>
    <t>76666r6</t>
  </si>
  <si>
    <t>D11 Dodávka + montáž dřevěné interiérové dveře 700/1970 mm, jednokřídlové, otevíravé, plné, obložkové zárubně dřevěné, bílé, oboustranná dveřní mřížka s min. plochou 0,02 m2</t>
  </si>
  <si>
    <t>927</t>
  </si>
  <si>
    <t>76666r7</t>
  </si>
  <si>
    <t>D12 Dodávka + montáž dřevěné interiérové dveře 700/1970 mm, jednokřídlové, skládací, plné, obložkové zárubně dřevěné, bílé</t>
  </si>
  <si>
    <t>928</t>
  </si>
  <si>
    <t>76666r8</t>
  </si>
  <si>
    <t>D13 Dodávka + montáž dřevěné interiérové dveře 800/1970 mm, jednokřídlové, otevíravé, plné, obložkové zárubně dřevěné, bílé, oboustranná dveřní mřížka s min. plochou 0,02 m2</t>
  </si>
  <si>
    <t>929</t>
  </si>
  <si>
    <t>76666r9</t>
  </si>
  <si>
    <t>D14 Dodávka + montáž dřevěné interiérové dveře 900/2200 mm, jednokřídlové, otevíravé, plné, kazetové, obložkové zárubně dřevěné, bílé, EI45 DP3-C3</t>
  </si>
  <si>
    <t>930</t>
  </si>
  <si>
    <t>766674810</t>
  </si>
  <si>
    <t>Demontáž střešních oken na krytině hladké a drážkové, sklonu do 30°</t>
  </si>
  <si>
    <t>931</t>
  </si>
  <si>
    <t>998766113</t>
  </si>
  <si>
    <t>Přesun hmot pro konstrukce truhlářské stanovený z hmotnosti přesunovaného materiálu vodorovná dopravní vzdálenost do 50 m s omezením mechanizace v objektech výšky přes 12 do 24 m</t>
  </si>
  <si>
    <t>Konstrukce zámečnické</t>
  </si>
  <si>
    <t>932</t>
  </si>
  <si>
    <t>76711r1</t>
  </si>
  <si>
    <t>Dodávka + montáž dělích přepážek WC děti - lamino deska ohraněná 2 mm ABS hranou, upevněná do 2 kovových držáků (bílá), ukotvení do zdi, š. 60 cm, výška 100 cm, výška od země cca 15 cm)</t>
  </si>
  <si>
    <t>933</t>
  </si>
  <si>
    <t>767161824</t>
  </si>
  <si>
    <t>Demontáž zábradlí do suti schodišťového nerozebíratelný spoj hmotnosti 1 m zábradlí přes 20 kg</t>
  </si>
  <si>
    <t>4,85+4+4,15+3,8+0,15*3</t>
  </si>
  <si>
    <t>934</t>
  </si>
  <si>
    <t>767392802</t>
  </si>
  <si>
    <t>Demontáž krytin střech z plechů šroubovaných do suti</t>
  </si>
  <si>
    <t>11,8*7,8-0,66*1,4*8+(3,225+3,8)/2*10,05+(3,2+3,41)*10,05</t>
  </si>
  <si>
    <t>(1,6+4)/2*2,25*2+(4,6+7)/2*2,5*2-0,66*1,4*4</t>
  </si>
  <si>
    <t>935</t>
  </si>
  <si>
    <t>767531213</t>
  </si>
  <si>
    <t>Montáž vstupních čisticích zón z rohoží kovových nebo plastových plochy přes 1 do 1,5 m2</t>
  </si>
  <si>
    <t>936</t>
  </si>
  <si>
    <t>69752005</t>
  </si>
  <si>
    <t>rohož vstupní provedení hliník extra 17 mm</t>
  </si>
  <si>
    <t>937</t>
  </si>
  <si>
    <t>767661811</t>
  </si>
  <si>
    <t>Demontáž mříží pevných nebo otevíravých</t>
  </si>
  <si>
    <t>1,25*2*2"1. NP</t>
  </si>
  <si>
    <t>938</t>
  </si>
  <si>
    <t>767995112</t>
  </si>
  <si>
    <t>Montáž ostatních atypických zámečnických konstrukcí hmotnosti přes 5 do 10 kg</t>
  </si>
  <si>
    <t>9,4*6</t>
  </si>
  <si>
    <t>939</t>
  </si>
  <si>
    <t>44932114</t>
  </si>
  <si>
    <t>přístroj hasicí ruční práškový PG 6 LE</t>
  </si>
  <si>
    <t>940</t>
  </si>
  <si>
    <t>767995115</t>
  </si>
  <si>
    <t>Montáž ostatních atypických zámečnických konstrukcí hmotnosti přes 50 do 100 kg</t>
  </si>
  <si>
    <t xml:space="preserve">14,71*3,8*4"vyztužení sloupku </t>
  </si>
  <si>
    <t>2,51*(0,35*2+0,2*2)*8"pásovina</t>
  </si>
  <si>
    <t>941</t>
  </si>
  <si>
    <t>13011069</t>
  </si>
  <si>
    <t>úhelník ocelový rovnostranný jakost S235JR (11 375) 120x120x8mm</t>
  </si>
  <si>
    <t>223,592/1000*1,08</t>
  </si>
  <si>
    <t>942</t>
  </si>
  <si>
    <t>13010206</t>
  </si>
  <si>
    <t>tyč ocelová plochá jakost S235JR (11 375) 40x8mm</t>
  </si>
  <si>
    <t>22,088/1000*1,08</t>
  </si>
  <si>
    <t>943</t>
  </si>
  <si>
    <t>7679951r1</t>
  </si>
  <si>
    <t>VK Dodávka + montáž výplň koš komínové průduchy</t>
  </si>
  <si>
    <t>2,836*1,1*12,5*3"koš komíny</t>
  </si>
  <si>
    <t>944</t>
  </si>
  <si>
    <t>7679951r2</t>
  </si>
  <si>
    <t>Jeřáb</t>
  </si>
  <si>
    <t>945</t>
  </si>
  <si>
    <t>7679951r3</t>
  </si>
  <si>
    <t>Demontáž + repase stávajícího litinového zábradlí (43 ks dekorativních sloupků + 4 sloupky) , dodávka 12 ks replik sloupků + 1 ks replika sloupku. Osazení sloupků na nové schodiště a nové dřevěné madlo</t>
  </si>
  <si>
    <t>946</t>
  </si>
  <si>
    <t>7679951r4</t>
  </si>
  <si>
    <t>Dodávka + montáž nerez sítě na zábradlí, oka 20/20 mm</t>
  </si>
  <si>
    <t>947</t>
  </si>
  <si>
    <t>767995r1</t>
  </si>
  <si>
    <t>Montáž ostatních atypických zámečnických konstrukcí</t>
  </si>
  <si>
    <t>1030,13+889,9+1019,41+1022,36"rámy R1-R4</t>
  </si>
  <si>
    <t>1802,46"ocelová kce</t>
  </si>
  <si>
    <t>948</t>
  </si>
  <si>
    <t>13010754</t>
  </si>
  <si>
    <t>ocel profilová jakost S235JR (11 375) průřez IPE 220</t>
  </si>
  <si>
    <t>(1030,13-8,83-25,48+889,9-5,89-23,01+1019,41-5,89-25,48+1022,36-8,83-25,48)/1000*1,08"rámy</t>
  </si>
  <si>
    <t>(1802,46-29,31-39,45-31,48-56,59)/1000*1,08"ocel. kce</t>
  </si>
  <si>
    <t>949</t>
  </si>
  <si>
    <t>13010218</t>
  </si>
  <si>
    <t>tyč ocelová plochá jakost S235JR (11 375) 50x5mm</t>
  </si>
  <si>
    <t>(25,48+25,48+25,48)/1000*1,08</t>
  </si>
  <si>
    <t>950</t>
  </si>
  <si>
    <t>1301031r</t>
  </si>
  <si>
    <t>tyč ocelová plochá jakost S235JR (11 375) 150x5mm</t>
  </si>
  <si>
    <t>(8,83+5,89+5,89+8,83)/1000*1,08</t>
  </si>
  <si>
    <t>951</t>
  </si>
  <si>
    <t>13010282</t>
  </si>
  <si>
    <t>tyč ocelová plochá jakost S235JR (11 375) 100x5mm</t>
  </si>
  <si>
    <t>56,59/1000*1,08"ocel. kce</t>
  </si>
  <si>
    <t>952</t>
  </si>
  <si>
    <t>13010438</t>
  </si>
  <si>
    <t>úhelník ocelový rovnostranný jakost S235JR (11 375) 100x100x6mm</t>
  </si>
  <si>
    <t>(29,31+39,45+31,48)/1000*1,08"ocel. kce</t>
  </si>
  <si>
    <t>953</t>
  </si>
  <si>
    <t>21,62*0,5*2+21,62*3,75*4+6,28*0,5*2+6,28*0,72*2</t>
  </si>
  <si>
    <t>954</t>
  </si>
  <si>
    <t>767995r2</t>
  </si>
  <si>
    <t>ST 4 - prosklená stěna (vč. svislé čelní stěny), systémová kce prosklené střechy s bezpečnostním sklem tl. 10 mm na nosné kci z hliníkových profilů</t>
  </si>
  <si>
    <t>955</t>
  </si>
  <si>
    <t>767996703</t>
  </si>
  <si>
    <t>Demontáž ostatních zámečnických konstrukcí řezáním o hmotnosti jednotlivých dílů přes 100 do 250 kg</t>
  </si>
  <si>
    <t>17,9*6,3*2"I č. 160 strop 3. NP</t>
  </si>
  <si>
    <t>956</t>
  </si>
  <si>
    <t>998767113</t>
  </si>
  <si>
    <t>Přesun hmot pro zámečnické konstrukce stanovený z hmotnosti přesunovaného materiálu vodorovná dopravní vzdálenost do 50 m s omezením mechanizace v objektech výšky přes 12 do 24 m</t>
  </si>
  <si>
    <t>Podlahy z dlaždic</t>
  </si>
  <si>
    <t>957</t>
  </si>
  <si>
    <t>771111011</t>
  </si>
  <si>
    <t>Příprava podkladu před provedením dlažby vysátí podlah</t>
  </si>
  <si>
    <t>8,9+17,7+1,2"1. PP</t>
  </si>
  <si>
    <t>958</t>
  </si>
  <si>
    <t>771111012</t>
  </si>
  <si>
    <t>Příprava podkladu před provedením dlažby vysátí schodišť</t>
  </si>
  <si>
    <t>13*1,075"1. PP</t>
  </si>
  <si>
    <t>959</t>
  </si>
  <si>
    <t>771274113</t>
  </si>
  <si>
    <t>Montáž obkladů schodišť z dlaždic keramických lepených cementovým flexibilním lepidlem stupnic hladkých, šířky přes 250 do 300 mm</t>
  </si>
  <si>
    <t>1,075*12</t>
  </si>
  <si>
    <t>960</t>
  </si>
  <si>
    <t>59761085</t>
  </si>
  <si>
    <t>schodovka keramická mrazuvzdorná R9/A povrch hladký/matný tl do 10mm š přes 250 do 300mm dl do 300mm</t>
  </si>
  <si>
    <t>12,9*1,1 "Přepočtené koeficientem množství</t>
  </si>
  <si>
    <t>961</t>
  </si>
  <si>
    <t>771474111</t>
  </si>
  <si>
    <t>Montáž soklů z dlaždic keramických lepených cementovým flexibilním lepidlem rovných, výšky do 65 mm</t>
  </si>
  <si>
    <t>5,325+1,936+0,75+4,85*2+2,75+1,15+1,2*2+0,975*2+3*2+5,75*2+0,1*2-0,8*2-0,8*2"1. PP</t>
  </si>
  <si>
    <t>962</t>
  </si>
  <si>
    <t>59761112</t>
  </si>
  <si>
    <t>dlažba keramická slinutá mrazuvzdorná R10/B povrch hladký/matný s jedním rozměrem přes 800 do 1200mm tl do 10mm přes 0,5 do 2ks/m2, kalibrovaná</t>
  </si>
  <si>
    <t>40,461*0,065*1,15</t>
  </si>
  <si>
    <t>963</t>
  </si>
  <si>
    <t>771474131</t>
  </si>
  <si>
    <t>Montáž soklů z dlaždic keramických lepených cementovým flexibilním lepidlem schodišťových stupňovitých, výšky do 65 mm</t>
  </si>
  <si>
    <t>2*3,264+2*13*0,169"1. PP</t>
  </si>
  <si>
    <t>964</t>
  </si>
  <si>
    <t>10,922*0,065*1,15</t>
  </si>
  <si>
    <t>965</t>
  </si>
  <si>
    <t>771574412</t>
  </si>
  <si>
    <t>Montáž podlah z dlaždic keramických lepených cementovým flexibilním lepidlem hladkých, tloušťky do 10 mm přes 0,5 do 2 ks/m2</t>
  </si>
  <si>
    <t>8,9+1,2+17,7"1. PP</t>
  </si>
  <si>
    <t>966</t>
  </si>
  <si>
    <t>169,5*1,15 "Přepočtené koeficientem množství</t>
  </si>
  <si>
    <t>967</t>
  </si>
  <si>
    <t>771577211</t>
  </si>
  <si>
    <t>Montáž podlah z dlaždic keramických lepených cementovým flexibilním lepidlem Příplatek k cenám za plochu do 5 m2 jednotlivě</t>
  </si>
  <si>
    <t>1,2+4,7+1,7+1,2+1,6</t>
  </si>
  <si>
    <t>968</t>
  </si>
  <si>
    <t>998771113</t>
  </si>
  <si>
    <t>Přesun hmot pro podlahy z dlaždic stanovený z hmotnosti přesunovaného materiálu vodorovná dopravní vzdálenost do 50 m s omezením mechanizace v objektech výšky přes 12 do 24 m</t>
  </si>
  <si>
    <t>Podlahy z litého teraca</t>
  </si>
  <si>
    <t>969</t>
  </si>
  <si>
    <t>773291113</t>
  </si>
  <si>
    <t>Příprava podkladu před provedením teracových podlah schodiště vysátí</t>
  </si>
  <si>
    <t>11,5+11,5+11,5+11,5</t>
  </si>
  <si>
    <t>14*0,15+(13*1,2*2+13*1,15+13*1,1)*0,15</t>
  </si>
  <si>
    <t>970</t>
  </si>
  <si>
    <t>773291173</t>
  </si>
  <si>
    <t>Příprava podkladu před provedením teracových podlah schodiště penetrační nátěr</t>
  </si>
  <si>
    <t>971</t>
  </si>
  <si>
    <t>773422200</t>
  </si>
  <si>
    <t>Soklíky z barevného litého teraca tloušťky do 20 mm rovné bez požlábku (fabionu), výšky přes 50 do 150 mm</t>
  </si>
  <si>
    <t>972</t>
  </si>
  <si>
    <t>773491175</t>
  </si>
  <si>
    <t>Příprava podkladu před provedením teracových podlah podlahových nebo schodišťových soklíků penetrační nátěr</t>
  </si>
  <si>
    <t>(2+0,35+2*3+2*2,6+2*2,25+2*3*0,15-1,1+0,3*2+1,275+1,5-0,9+1,3+0,25+2,5-1,19+1,85+5+2,15)*0,065"1. NP</t>
  </si>
  <si>
    <t>(4,15*2+1,1*2+2,55+1,3+1,3-0,9+4-1,19-0,8+1,675+2,2*2)*0,065"2. NP</t>
  </si>
  <si>
    <t>(4,15*2+2,55+1,7*2+1,075+1,5*2-0,9+3,85-0,85-1,19+2,2*2)*0,065"3. NP</t>
  </si>
  <si>
    <t>973</t>
  </si>
  <si>
    <t>773521260</t>
  </si>
  <si>
    <t>Podlaha z barevného litého teraca prostá tloušťky do 20 mm včetně schodišťových stupňů a podstupnic Lité teraco světlejší, ale krémové s odstíny tmavých prvků kamene Ve vstupní chodbě a v přízemí teraco s ohraničeným ornamentem (bordurou)</t>
  </si>
  <si>
    <t>57,168+37,3+5,112</t>
  </si>
  <si>
    <t>974</t>
  </si>
  <si>
    <t>773591111</t>
  </si>
  <si>
    <t>Příprava podkladu před provedením teracových podlah podlah vysátí</t>
  </si>
  <si>
    <t>10,8+14+6,4+6,1</t>
  </si>
  <si>
    <t>975</t>
  </si>
  <si>
    <t>773591171</t>
  </si>
  <si>
    <t>Příprava podkladu před provedením teracových podlah podlah penetrační nátěr</t>
  </si>
  <si>
    <t>976</t>
  </si>
  <si>
    <t>998773113</t>
  </si>
  <si>
    <t>Přesun hmot pro podlahy teracové lité stanovený z hmotnosti přesunovaného materiálu vodorovná dopravní vzdálenost do 50 m s omezením mechanizace v objektech výšky přes 12 do 24 m</t>
  </si>
  <si>
    <t>Podlahy povlakové</t>
  </si>
  <si>
    <t>977</t>
  </si>
  <si>
    <t>776111112</t>
  </si>
  <si>
    <t>Příprava podkladu povlakových podlah a stěn broušení podlah nového podkladu betonového</t>
  </si>
  <si>
    <t>8,76+15,64+15,65+25,25+105,305+21,978</t>
  </si>
  <si>
    <t>978</t>
  </si>
  <si>
    <t>776111311</t>
  </si>
  <si>
    <t>Příprava podkladu povlakových podlah a stěn vysátí podlah</t>
  </si>
  <si>
    <t>979</t>
  </si>
  <si>
    <t>776141121</t>
  </si>
  <si>
    <t>Příprava podkladu povlakových podlah a stěn vyrovnání samonivelační stěrkou podlah min.pevnosti 30 MPa, tloušťky do 3 mm</t>
  </si>
  <si>
    <t>980</t>
  </si>
  <si>
    <t>776201812</t>
  </si>
  <si>
    <t>Demontáž povlakových podlahovin lepených ručně s podložkou</t>
  </si>
  <si>
    <t>25,2+20,4+11,4+25,8"1. NP</t>
  </si>
  <si>
    <t>19,8+26,9+36,6+21,6"2. NP</t>
  </si>
  <si>
    <t>92"3. NP</t>
  </si>
  <si>
    <t>981</t>
  </si>
  <si>
    <t>776211111</t>
  </si>
  <si>
    <t>Montáž textilních podlahovin lepením pásů standardních</t>
  </si>
  <si>
    <t>25,25"P.10</t>
  </si>
  <si>
    <t>21,987"P.15</t>
  </si>
  <si>
    <t>982</t>
  </si>
  <si>
    <t>69751061</t>
  </si>
  <si>
    <t>koberec zátěžový vpichovaný role š 2m, vlákno 100% PA, hm 400g/m2, zátěž 33, útlum 21dB, hořlavost Bfl S1</t>
  </si>
  <si>
    <t>47,237*1,1 "Přepočtené koeficientem množství</t>
  </si>
  <si>
    <t>983</t>
  </si>
  <si>
    <t>776221111</t>
  </si>
  <si>
    <t>Montáž podlahovin z PVC lepením standardním lepidlem z pásů</t>
  </si>
  <si>
    <t>8,760"P.8A</t>
  </si>
  <si>
    <t>984</t>
  </si>
  <si>
    <t>28412245</t>
  </si>
  <si>
    <t xml:space="preserve">  krytina podlahová heterogenní š 1,5m tl 2mm hořlavost Bfl S1</t>
  </si>
  <si>
    <t>145,355*1,1 "Přepočtené koeficientem množství</t>
  </si>
  <si>
    <t>985</t>
  </si>
  <si>
    <t>776410811</t>
  </si>
  <si>
    <t>Demontáž soklíků nebo lišt pryžových nebo plastových</t>
  </si>
  <si>
    <t>2*(4,1+5,85+0,4+3,4+6+3,2+3,55+4,3+5,85)"1. NP</t>
  </si>
  <si>
    <t>-1,05-0,9-1,05*2-0,8*3</t>
  </si>
  <si>
    <t>2*(3,25+6+5,9+4,5+6,1+5,9+6+3,55)-1,05*2-1,05*4"2. NP</t>
  </si>
  <si>
    <t>986</t>
  </si>
  <si>
    <t>776411111</t>
  </si>
  <si>
    <t>Montáž soklíků lepením obvodových, výšky do 80 mm</t>
  </si>
  <si>
    <t>2,35*2+3,65-0,8*2"P.8A</t>
  </si>
  <si>
    <t>2,85+2,25*2+2,55*2+2,85*2-0,8*4</t>
  </si>
  <si>
    <t>2,675*2+5,85*2+5,55*2-1,7-0,8"P.8b+8C</t>
  </si>
  <si>
    <t>5,55*2+3,725+0,15"P.10</t>
  </si>
  <si>
    <t>2*(4,675+3,65)-0,8*3-0,7*2+5,8+2,075+2,725*2-0,8-1,7+2*(2+3,725)-0,8+2*(3,55+3,9+4,8*2+1,9+1,925+3,6+5,85)-0,9*2-0,7-0,9"P.13</t>
  </si>
  <si>
    <t>2*5,9+3,725-0,8"P.15</t>
  </si>
  <si>
    <t>987</t>
  </si>
  <si>
    <t>69751204</t>
  </si>
  <si>
    <t>lišta kobercová 55x9mm</t>
  </si>
  <si>
    <t>988</t>
  </si>
  <si>
    <t>28411008</t>
  </si>
  <si>
    <t>lišta soklová PVC 16x60mm</t>
  </si>
  <si>
    <t>989</t>
  </si>
  <si>
    <t>776421312</t>
  </si>
  <si>
    <t>Montáž lišt přechodových šroubovaných</t>
  </si>
  <si>
    <t>1,19+0,9+0,7*2+0,8*2+1,7+0,8"1. NP</t>
  </si>
  <si>
    <t>0,8+1,2+0,9+0,7*2+0,8*4+1,25+0,8*2+0,8+1,2+0,9*4+0,7*5"2. NP, 3. NP</t>
  </si>
  <si>
    <t>990</t>
  </si>
  <si>
    <t>55343124</t>
  </si>
  <si>
    <t>profil přechodový Al vrtaný 30mm bronz</t>
  </si>
  <si>
    <t>27,04*1,02 "Přepočtené koeficientem množství</t>
  </si>
  <si>
    <t>991</t>
  </si>
  <si>
    <t>776991121</t>
  </si>
  <si>
    <t>Ostatní práce údržba nových podlahovin po pokládce čištění základní</t>
  </si>
  <si>
    <t>992</t>
  </si>
  <si>
    <t>998776113</t>
  </si>
  <si>
    <t>Přesun hmot pro podlahy povlakové stanovený z hmotnosti přesunovaného materiálu vodorovná dopravní vzdálenost do 50 m s omezením mechanizace v objektech výšky přes 12 do 24 m</t>
  </si>
  <si>
    <t>Podlahy lité</t>
  </si>
  <si>
    <t>993</t>
  </si>
  <si>
    <t>777131101</t>
  </si>
  <si>
    <t>Penetrační nátěr podlahy epoxidový na podklad suchý a vyzrálý</t>
  </si>
  <si>
    <t>2,6"P.6</t>
  </si>
  <si>
    <t>994</t>
  </si>
  <si>
    <t>777611143</t>
  </si>
  <si>
    <t>Krycí nátěr podlahy chemicky odolný epoxidový</t>
  </si>
  <si>
    <t>995</t>
  </si>
  <si>
    <t>998777113</t>
  </si>
  <si>
    <t>Přesun hmot pro podlahy lité stanovený z hmotnosti přesunovaného materiálu vodorovná dopravní vzdálenost do 50 m s omezením mechanizace v objektech výšky přes 12 do 24 m</t>
  </si>
  <si>
    <t>Dokončovací práce - obklady</t>
  </si>
  <si>
    <t>996</t>
  </si>
  <si>
    <t>781121011</t>
  </si>
  <si>
    <t>Příprava podkladu před provedením obkladu nátěr penetrační na stěnu</t>
  </si>
  <si>
    <t>1,5*(3,65*2+4,675*2+3,5*2+1,875*2)-1,5*(0,8*5+03,9+0,7*2)+1,8*2*(1,025*3+1,5+1,175+1,65)-1,8*0,7*4+2,1*2*(3,625+3,95)-0,8*1,97-1,5*0,45"1. NP</t>
  </si>
  <si>
    <t>1,8*2*(1,025*3+1,5+1,175+1,65+2+1,775)-1,8*0,7*2-1,8*0,8+2,1*2*(3,675+3,95)-1,5*0,45-0,8*1,97+1,5*2*(3,5+1,925)-1,5*0,8*2"2. NP</t>
  </si>
  <si>
    <t>2*1,5*(1,9+1,925)-1,5*0,7+2*1,8*(1,9+0,9+1*2+2,05+1+1,05*4+1,8*5+1,39+1,05)-1,8*0,7*12"3. NP</t>
  </si>
  <si>
    <t>781131112</t>
  </si>
  <si>
    <t>Izolace stěny pod obklad izolace nátěrem nebo stěrkou ve dvou vrstvách</t>
  </si>
  <si>
    <t>2,1*(0,8*2+1,2)"2. NP sprchový kout</t>
  </si>
  <si>
    <t>781161021</t>
  </si>
  <si>
    <t>Příprava podkladu před provedením obkladu montáž profilu ukončujícího profilu rohového, vanového</t>
  </si>
  <si>
    <t>2*(3,65+4,675+1,025*3+1,5+1,175+1,65+3,625+3,95+3,5+1,875)"1. NP</t>
  </si>
  <si>
    <t>-(0,8*4+0,9+0,7*4)</t>
  </si>
  <si>
    <t>2*(2+1,775+1,025*3+1,65+1,175+1,5+3,675+3,95+3,5+1,925)"2. NP</t>
  </si>
  <si>
    <t>-(0,7*4+0,8*2)</t>
  </si>
  <si>
    <t>2*(3,65+4,675+1,25*3+1,5+1,175+1,65+3,625+3,95+3,5+1,875)"3. NP</t>
  </si>
  <si>
    <t>-(0,7*4+0,8*5-0,9)</t>
  </si>
  <si>
    <t>999</t>
  </si>
  <si>
    <t>28342003</t>
  </si>
  <si>
    <t>lišta ukončovací z PVC 10mm</t>
  </si>
  <si>
    <t>147,3*1,1 "Přepočtené koeficientem množství</t>
  </si>
  <si>
    <t>1000</t>
  </si>
  <si>
    <t>781472212</t>
  </si>
  <si>
    <t>Montáž keramických obkladů stěn lepených cementovým flexibilním lepidlem hladkých přes 0,5 do 2 ks/m2</t>
  </si>
  <si>
    <t>1001</t>
  </si>
  <si>
    <t>238,102*1,15</t>
  </si>
  <si>
    <t>1002</t>
  </si>
  <si>
    <t>781472291</t>
  </si>
  <si>
    <t>Montáž keramických obkladů stěn lepených cementovým flexibilním lepidlem Příplatek k cenám za plochu do 10 m2 jednotlivě</t>
  </si>
  <si>
    <t>1003</t>
  </si>
  <si>
    <t>998781113</t>
  </si>
  <si>
    <t>Přesun hmot pro obklady keramické stanovený z hmotnosti přesunovaného materiálu vodorovná dopravní vzdálenost do 50 m s omezením mechanizace v objektech výšky přes 12 do 24 m</t>
  </si>
  <si>
    <t>Dokončovací práce - malby a tapety</t>
  </si>
  <si>
    <t>1004</t>
  </si>
  <si>
    <t>784171101</t>
  </si>
  <si>
    <t>Zakrytí nemalovaných ploch (materiál ve specifikaci) včetně pozdějšího odkrytí podlah</t>
  </si>
  <si>
    <t>4,7+8,9+1,2+17,7"1. PP</t>
  </si>
  <si>
    <t>190,4+134,3+111,5"1. NP-3. NP</t>
  </si>
  <si>
    <t>1005</t>
  </si>
  <si>
    <t>58124844</t>
  </si>
  <si>
    <t>fólie pro malířské potřeby zakrývací tl 25µ 4x5m</t>
  </si>
  <si>
    <t>468,7*1,05 "Přepočtené koeficientem množství</t>
  </si>
  <si>
    <t>1006</t>
  </si>
  <si>
    <t>784171111</t>
  </si>
  <si>
    <t>Zakrytí nemalovaných ploch (materiál ve specifikaci) včetně pozdějšího odkrytí svislých ploch např. stěn, oken, dveří v místnostech výšky do 3,80</t>
  </si>
  <si>
    <t>1,2*2,1+0,6*0,85+1,25*2*2+1,1*3,25+1,15*2,1*4+1,25*2*2+1,1*2*5+1,25*2*4"okna</t>
  </si>
  <si>
    <t>2*(2,85*1+2*0,5*2+2,85*0,75)+1,25*1,8*4+0,78*1,398*2+0,78*0,978+0,6*0,6</t>
  </si>
  <si>
    <t>2*(0,8*1,97+1,55*3+0,9*2,2+1*1,97+0,8*1,97*10+1,25*1,97*3+0,7*1,97*13+0,7*1,97*2+0,9*2,2+0,8*1,97+0,9*2,2+0,9*1,97*3)</t>
  </si>
  <si>
    <t>1,1*3,25+0,8*1,97</t>
  </si>
  <si>
    <t>1007</t>
  </si>
  <si>
    <t>208,422*1,05 "Přepočtené koeficientem množství</t>
  </si>
  <si>
    <t>1008</t>
  </si>
  <si>
    <t>784181111</t>
  </si>
  <si>
    <t>Penetrace podkladu jednonásobná základní silikátová bezbarvá v místnostech výšky do 3,80 m</t>
  </si>
  <si>
    <t>10,1+25,285+1,5*2,25*2"1. PP</t>
  </si>
  <si>
    <t>3,4*(0,35+1,25+2,85+0,25+1,275+1,5+2,4+2,25+2,675+5,85+3,65)"1. NP</t>
  </si>
  <si>
    <t>3,4*2*(2,85+2,55+1,025*3+1,5+1,175+1,65+3,65+4,675+3,625+3,95+1,7+1,925+1+1,35+3,65+4,675+3,5+1,875)</t>
  </si>
  <si>
    <t>(0,3*3,5+0,3*3,65+3*3,85)*2+3*3,85</t>
  </si>
  <si>
    <t>-54,678"1.01</t>
  </si>
  <si>
    <t>3,1*2*(1,025*3+1,5+1,175+1,65+2,85+2,55+3,65+4,675+3,675+3,95+1,925+1,7+1,775+2+1,3+3,725)"2. NP</t>
  </si>
  <si>
    <t>3,1*(3,975+2,725+2,075+5,8+2+3,8)</t>
  </si>
  <si>
    <t>1009</t>
  </si>
  <si>
    <t>784211101</t>
  </si>
  <si>
    <t>Malby z malířských směsí oděruvzdorných za mokra dvojnásobné, bílé za mokra oděruvzdorné výborně v místnostech výšky do 3,80 m</t>
  </si>
  <si>
    <t>145,08*2+487,107+238,629+811,093</t>
  </si>
  <si>
    <t xml:space="preserve">Dokončovací práce -  venkovní herna </t>
  </si>
  <si>
    <t>1010</t>
  </si>
  <si>
    <t>7866140r1</t>
  </si>
  <si>
    <t>Dodávka + montáž:  konstrukce venkovní učebny    z hliníkových profilů   včetně zasklení bezpečnostním sklem a  včetně   stínících rolet  elektricky ovládané  -  specifikace  - viz příloha</t>
  </si>
  <si>
    <t>VRN3</t>
  </si>
  <si>
    <t>Zařízení staveniště</t>
  </si>
  <si>
    <t>1011</t>
  </si>
  <si>
    <t>030001000</t>
  </si>
  <si>
    <t>1012</t>
  </si>
  <si>
    <t>031303000</t>
  </si>
  <si>
    <t>Náklady na zábor</t>
  </si>
  <si>
    <t>VRN4</t>
  </si>
  <si>
    <t>Inženýrská činnost</t>
  </si>
  <si>
    <t>1013</t>
  </si>
  <si>
    <t>0431030r1</t>
  </si>
  <si>
    <t>měření hluku ke kolaudaci</t>
  </si>
  <si>
    <t>1014</t>
  </si>
  <si>
    <t>0431030r2</t>
  </si>
  <si>
    <t>měření elektr. osvětlení ke kolaudaci</t>
  </si>
  <si>
    <t>1015</t>
  </si>
  <si>
    <t>045203000</t>
  </si>
  <si>
    <t>Kompletační činnost</t>
  </si>
  <si>
    <t>1016</t>
  </si>
  <si>
    <t>045303000</t>
  </si>
  <si>
    <t>Koordinační činnost</t>
  </si>
  <si>
    <t>24039b - SO - 02 Přístřešek na popelnice, sklad</t>
  </si>
  <si>
    <t>1*4</t>
  </si>
  <si>
    <t>122311101</t>
  </si>
  <si>
    <t>Odkopávky a prokopávky ručně zapažené i nezapažené v hornině třídy těžitelnosti II skupiny 4</t>
  </si>
  <si>
    <t>4*1*0,3</t>
  </si>
  <si>
    <t>4*0,5+1,2</t>
  </si>
  <si>
    <t>3,2*10</t>
  </si>
  <si>
    <t>3,2*1,5</t>
  </si>
  <si>
    <t>271532212</t>
  </si>
  <si>
    <t>Podsyp pod základové konstrukce se zhutněním a urovnáním povrchu z kameniva hrubého, frakce 16 - 32 mm</t>
  </si>
  <si>
    <t>1*4*0,3</t>
  </si>
  <si>
    <t>0,3*2*(1+4)</t>
  </si>
  <si>
    <t>3,423*1*4/1000*1,08</t>
  </si>
  <si>
    <t>311113142</t>
  </si>
  <si>
    <t>Nadzákladové zdi z betonových tvárnic ztraceného bednění hladkých, včetně výplně z betonu třídy C 20/25, tloušťky zdiva přes 150 do 200 mm</t>
  </si>
  <si>
    <t>2,35*2*(4+0,6)-1,7*1,9*2</t>
  </si>
  <si>
    <t>311361821</t>
  </si>
  <si>
    <t>Výztuž nadzákladových zdí nosných svislých nebo odkloněných od svislice, rovných nebo oblých z betonářské oceli 10 505 (R) nebo BSt 500</t>
  </si>
  <si>
    <t>(11*2*(1*2+4)+30*2,35)*0,888/1000*1,08</t>
  </si>
  <si>
    <t>4*2*17,9/1000</t>
  </si>
  <si>
    <t>0,1*1*4</t>
  </si>
  <si>
    <t>4*1</t>
  </si>
  <si>
    <t>0,8*1,8+0,8*1,6</t>
  </si>
  <si>
    <t>2,72</t>
  </si>
  <si>
    <t>0,888*5*4/1000*1,08</t>
  </si>
  <si>
    <t>4*1*3,423/1000*1,08</t>
  </si>
  <si>
    <t>631311125</t>
  </si>
  <si>
    <t>Mazanina z betonu prostého bez zvýšených nároků na prostředí tl. přes 80 do 120 mm tř. C 20/25</t>
  </si>
  <si>
    <t>0,1*(1,8*0,8+1,6*0,8)</t>
  </si>
  <si>
    <t>631319012</t>
  </si>
  <si>
    <t>Příplatek k cenám mazanin za úpravu povrchu mazaniny přehlazením, mazanina tl. přes 80 do 120 mm</t>
  </si>
  <si>
    <t>631341114</t>
  </si>
  <si>
    <t>Mazanina z lehkého keramického betonu tl. přes 50 do 80 mm tř. LC 20/22</t>
  </si>
  <si>
    <t>3,6*0,6*0,05</t>
  </si>
  <si>
    <t>712361703</t>
  </si>
  <si>
    <t>Provedení povlakové krytiny střech plochých do 10° fólií přilepenou lepidlem v plné ploše</t>
  </si>
  <si>
    <t>3,6*0,6+0,2*3,6+(0,2+0,1)*0,6+0,1*3,6</t>
  </si>
  <si>
    <t>28342410</t>
  </si>
  <si>
    <t>fólie hydroizolační střešní mPVC s nakašírovaným PES rounem určená k lepení tl 1,2mm</t>
  </si>
  <si>
    <t>3,42*1,1655 "Přepočtené koeficientem množství</t>
  </si>
  <si>
    <t>998712113</t>
  </si>
  <si>
    <t>Přesun hmot pro povlakové krytiny stanovený z hmotnosti přesunovaného materiálu vodorovná dopravní vzdálenost do 50 m s omezením mechanizace v objektech výšky přes 12 do 24 m</t>
  </si>
  <si>
    <t>764214604</t>
  </si>
  <si>
    <t>Oplechování horních ploch zdí a nadezdívek (atik) z pozinkovaného plechu s povrchovou úpravou mechanicky kotvené rš 330 mm</t>
  </si>
  <si>
    <t>2*4+2*0,8</t>
  </si>
  <si>
    <t>764511601</t>
  </si>
  <si>
    <t>Žlab podokapní z pozinkovaného plechu s povrchovou úpravou včetně háků a čel půlkruhový do rš 280 mm</t>
  </si>
  <si>
    <t>764511641</t>
  </si>
  <si>
    <t>Žlab podokapní z pozinkovaného plechu s povrchovou úpravou včetně háků a čel kotlík oválný (trychtýřový), rš žlabu/průměr svodu do 250/90 mm</t>
  </si>
  <si>
    <t>764518621</t>
  </si>
  <si>
    <t>Svod z pozinkovaného plechu s upraveným povrchem včetně objímek, kolen a odskoků kruhový, průměru do 90 mm</t>
  </si>
  <si>
    <t>24039c - SO - 03 Protihluková stěna</t>
  </si>
  <si>
    <t xml:space="preserve">    789 - Povrchové úpravy ocelových konstrukcí a technologických zařízení</t>
  </si>
  <si>
    <t>131313701</t>
  </si>
  <si>
    <t>Hloubení nezapažených jam ručně s urovnáním dna do předepsaného profilu a spádu v hornině třídy těžitelnosti II skupiny 4 soudržných</t>
  </si>
  <si>
    <t>3,14*0,15*0,15*1*4</t>
  </si>
  <si>
    <t>0,283</t>
  </si>
  <si>
    <t>0,283*2,5</t>
  </si>
  <si>
    <t>0,283*10</t>
  </si>
  <si>
    <t>0,283*1,5</t>
  </si>
  <si>
    <t>275313711</t>
  </si>
  <si>
    <t>Základy z betonu prostého patky a bloky z betonu kamenem neprokládaného tř. C 20/25</t>
  </si>
  <si>
    <t>338171124</t>
  </si>
  <si>
    <t>Montáž sloupků a vzpěr plotových ocelových trubkových nebo profilovaných výšky přes 2 do 2,6 m do zemního vrutu</t>
  </si>
  <si>
    <t>13010970</t>
  </si>
  <si>
    <t>ocel profilová jakost S235JR (11 375) průřez HEB 100</t>
  </si>
  <si>
    <t>5*2,9*20,4/1000*1,08</t>
  </si>
  <si>
    <t>3481211r</t>
  </si>
  <si>
    <t>Osazování desek plotových železobetonových prefabrikovaných do drážek předem osazených sloupků na cementovou maltu se zatřením ložných a styčných spár, při rozměru desek 300x50x2000 mm</t>
  </si>
  <si>
    <t>6*3</t>
  </si>
  <si>
    <t>59341113</t>
  </si>
  <si>
    <t>deska stropní plná PZD 1040x340x70mm</t>
  </si>
  <si>
    <t>59341110</t>
  </si>
  <si>
    <t>deska stropní plná PZD 590x340x70mm</t>
  </si>
  <si>
    <t>Povrchové úpravy ocelových konstrukcí a technologických zařízení</t>
  </si>
  <si>
    <t>789411121</t>
  </si>
  <si>
    <t>Provedení žárového stříkání zařízení s povrchem nečlenitým zinkem, tloušťky 50 μm (0,535 kg Zn/m2)</t>
  </si>
  <si>
    <t>5*2,9*0,567</t>
  </si>
  <si>
    <t>15625101</t>
  </si>
  <si>
    <t>drát metalizační Zn D 3mm</t>
  </si>
  <si>
    <t>24039d - SO - 04 Akumulační jímka</t>
  </si>
  <si>
    <t xml:space="preserve">    8 - Trubní vedení</t>
  </si>
  <si>
    <t>121112003</t>
  </si>
  <si>
    <t>Sejmutí ornice ručně při souvislé ploše, tl. vrstvy do 200 mm</t>
  </si>
  <si>
    <t>0"položka v oddíle SO-07 Sadové úpravy</t>
  </si>
  <si>
    <t>131313711</t>
  </si>
  <si>
    <t>Hloubení zapažených jam ručně s urovnáním dna do předepsaného profilu a spádu v hornině třídy těžitelnosti II skupiny 4 soudržných</t>
  </si>
  <si>
    <t>3*2,5*(2,85-0,15)</t>
  </si>
  <si>
    <t>151712111</t>
  </si>
  <si>
    <t>Převázka ocelová pro ukotvení záporového pažení pro jakoukoliv délku převázky zdvojená</t>
  </si>
  <si>
    <t>8,6</t>
  </si>
  <si>
    <t>151712121</t>
  </si>
  <si>
    <t>Odstranění ocelové převázky pro ukotvení záporového pažení jakékoliv délky převázky zdvojené</t>
  </si>
  <si>
    <t>151713111</t>
  </si>
  <si>
    <t>Vrchní kotvení zápor na povrch výkopové jámy s provedením kotevních bloků z betonu nebo se zaberaněním ocelových pilot, případně s provedením vrtů a jejich výplní betonem, s dodáním hmot při délce zápory do 8 m zřízení</t>
  </si>
  <si>
    <t>151713112</t>
  </si>
  <si>
    <t>Vrchní kotvení zápor na povrch výkopové jámy s provedením kotevních bloků z betonu nebo se zaberaněním ocelových pilot, případně s provedením vrtů a jejich výplní betonem, s dodáním hmot při délce zápory do 8 m odstranění</t>
  </si>
  <si>
    <t>151721111</t>
  </si>
  <si>
    <t>Pažení do ocelových zápor bez ohledu na druh pažin, s odstraněním pažení, hloubky výkopu do 4 m</t>
  </si>
  <si>
    <t>18*3,5+8,6*2</t>
  </si>
  <si>
    <t>20,250-6,941</t>
  </si>
  <si>
    <t>13,309*2</t>
  </si>
  <si>
    <t>13,309*10</t>
  </si>
  <si>
    <t>13,309*1,5</t>
  </si>
  <si>
    <t>3*2,5*2,7-2,7*2,2*2-2,8*2,3*0,2-3,14*0,3*0,3*0,5</t>
  </si>
  <si>
    <t>58521130</t>
  </si>
  <si>
    <t>cement portlandský CEM I 42,5MPa</t>
  </si>
  <si>
    <t>273313611</t>
  </si>
  <si>
    <t>Základy z betonu prostého desky z betonu kamenem neprokládaného tř. C 16/20</t>
  </si>
  <si>
    <t>3*2,5*0,15</t>
  </si>
  <si>
    <t>273361116</t>
  </si>
  <si>
    <t>Výztuž základových konstrukcí desek z betonářské oceli 10 505 (R) nebo BSt 500</t>
  </si>
  <si>
    <t xml:space="preserve">0,615*(5*2,7+0,15*5*2)/1000*1,08"adekv. pol. </t>
  </si>
  <si>
    <t>311311911</t>
  </si>
  <si>
    <t>Nadzákladové zdi z betonu prostého nosné bez zvláštních nároků na vliv prostředí tř. C 16/20</t>
  </si>
  <si>
    <t>0,1*2*(2,5+2,2)</t>
  </si>
  <si>
    <t>311351121</t>
  </si>
  <si>
    <t>Bednění nadzákladových zdí nosných rovné oboustranné za každou stranu zřízení</t>
  </si>
  <si>
    <t>2*(2,7+2,2)</t>
  </si>
  <si>
    <t>311351122</t>
  </si>
  <si>
    <t>Bednění nadzákladových zdí nosných rovné oboustranné za každou stranu odstranění</t>
  </si>
  <si>
    <t>330311711</t>
  </si>
  <si>
    <t>Sloupy a pilíře z betonu prostého tř. C 16/20</t>
  </si>
  <si>
    <t>0,05*0,05*3,14*2*2</t>
  </si>
  <si>
    <t>332351111</t>
  </si>
  <si>
    <t>Bednění kruhových a oblých sloupů a pilířů včetně vzepření průřezu kruhového nebo zakřiveného výšky do 4 m, průměru sloupu do 0,25 m zřízení</t>
  </si>
  <si>
    <t>3,14*0,1*2*2</t>
  </si>
  <si>
    <t>332351112</t>
  </si>
  <si>
    <t>Bednění kruhových a oblých sloupů a pilířů včetně vzepření průřezu kruhového nebo zakřiveného výšky do 4 m, průměru sloupu do 0,25 m odstranění</t>
  </si>
  <si>
    <t>332361821</t>
  </si>
  <si>
    <t>Výztuž sloupů, pilířů, rámových stojek, táhel nebo vzpěr oblých svislých nebo šikmých (odkloněných) z betonářské oceli 10 505 (R) nebo BSt 500</t>
  </si>
  <si>
    <t>0,222*2,1*2/1000*1,08"adekv. pol.</t>
  </si>
  <si>
    <t>2,3*2,8*0,2-3,14*0,3*0,3*0,2</t>
  </si>
  <si>
    <t>2,8*2,3*3,03/1000*1,08</t>
  </si>
  <si>
    <t>Trubní vedení</t>
  </si>
  <si>
    <t>8103r</t>
  </si>
  <si>
    <t>Nádrž na dešťovou vodu dvouplášťová - hranatá 10 m3 vč. poklopu</t>
  </si>
  <si>
    <t>8103r2</t>
  </si>
  <si>
    <t>24039e - SO - 05 Oplocení (sanace opěrné stěny)</t>
  </si>
  <si>
    <t>111211101</t>
  </si>
  <si>
    <t>Odstranění křovin a stromů s odstraněním kořenů ručně průměru kmene do 100 mm jakékoliv plochy v rovině nebo ve svahu o sklonu do 1:5</t>
  </si>
  <si>
    <t>(3,5+4,1-0,3)*1,2"C-E</t>
  </si>
  <si>
    <t>131111333</t>
  </si>
  <si>
    <t>Vrtání jamek ručním motorovým vrtákem průměru přes 200 do 300 mm</t>
  </si>
  <si>
    <t>0,8*10"B-C</t>
  </si>
  <si>
    <t>132312131</t>
  </si>
  <si>
    <t>Hloubení nezapažených rýh šířky do 800 mm ručně s urovnáním dna do předepsaného profilu a spádu v hornině třídy těžitelnosti II skupiny 4 soudržných</t>
  </si>
  <si>
    <t>0,9*1,3*7,3"C-E</t>
  </si>
  <si>
    <t>0,75*0,9*10,83"E-F</t>
  </si>
  <si>
    <t>15,851-6,57</t>
  </si>
  <si>
    <t>9,281</t>
  </si>
  <si>
    <t>9,281*10</t>
  </si>
  <si>
    <t>171111104</t>
  </si>
  <si>
    <t>Uložení sypanin do násypů ručně s rozprostřením sypaniny ve vrstvách a s hrubým urovnáním zhutněných z hornin nesoudržných sypkých</t>
  </si>
  <si>
    <t>9,281*1,5</t>
  </si>
  <si>
    <t>8,541-7,3*0,3*0,9"C-E</t>
  </si>
  <si>
    <t>7,3*0,5*1,2"C-E</t>
  </si>
  <si>
    <t>0,3*1,1*10,83"E-F</t>
  </si>
  <si>
    <t>7,3*1,2"C-E</t>
  </si>
  <si>
    <t>1,1*10,83"E-F</t>
  </si>
  <si>
    <t>20,673</t>
  </si>
  <si>
    <t>274362021</t>
  </si>
  <si>
    <t>Výztuž základů pasů ze svařovaných sítí z drátů typu KARI</t>
  </si>
  <si>
    <t>3,423*(7,3*0,9+0,15+1,1*10,83)/1000*1,08</t>
  </si>
  <si>
    <t>3,14*0,15*0,15*0,8*10"B-C</t>
  </si>
  <si>
    <t>275362021</t>
  </si>
  <si>
    <t>Výztuž základů patek ze svařovaných sítí z drátů typu KARI</t>
  </si>
  <si>
    <t>3,423*3,14*0,3*0,8*10/1000*1,08"B-C</t>
  </si>
  <si>
    <t>Mikropiloty trubkové vč. injektáže D 105 mm vč. vyčištění vrtu, dodání a výroby cementové zálivky, sestavení mikropiloty a veškerých úprav po injektování. Trubka, hlava</t>
  </si>
  <si>
    <t>22*2"C-E</t>
  </si>
  <si>
    <t>311213122</t>
  </si>
  <si>
    <t>Zdivo nadzákladové z lomového kamene štípaného nebo ručně vybíraného na maltu z nepravidelných kamenů objemu 1 kusu kamene přes 0,02 m3, šířka spáry přes 4 do 10 mm</t>
  </si>
  <si>
    <t>0,5*0,4*7,3"C-E</t>
  </si>
  <si>
    <t>338171121</t>
  </si>
  <si>
    <t>Montáž sloupků a vzpěr plotových ocelových trubkových nebo profilovaných výšky přes 2 do 2,6 m se zalitím cementovou maltou do vynechaných otvorů</t>
  </si>
  <si>
    <t>5"C-E</t>
  </si>
  <si>
    <t>10"B-C</t>
  </si>
  <si>
    <t>6"E-F</t>
  </si>
  <si>
    <t>13010820</t>
  </si>
  <si>
    <t>ocel profilová jakost S235JR (11 375) průřez U (UPN) 140</t>
  </si>
  <si>
    <t>5*16*2,25/1000*1,08"C-E</t>
  </si>
  <si>
    <t>10*16*2,7/1000*1,08"B-C</t>
  </si>
  <si>
    <t>6*16*2,7/1000*1,08"E-F</t>
  </si>
  <si>
    <t>348171152</t>
  </si>
  <si>
    <t>Montáž oplocení z dílců kovových panelových svařovaných, na ocelové profilované sloupky, výšky přes 2,5 m</t>
  </si>
  <si>
    <t>18,41"B-C</t>
  </si>
  <si>
    <t>553424r1</t>
  </si>
  <si>
    <t>plotový panel Lamela plná plotová deska 200/250/40 mm</t>
  </si>
  <si>
    <t>3481711r1</t>
  </si>
  <si>
    <t>Montáž oplocení z dílců na ocelové profilované sloupky, výšky přes 1,5 do 2,0 m</t>
  </si>
  <si>
    <t>7,3+10,83</t>
  </si>
  <si>
    <t>4*4+6</t>
  </si>
  <si>
    <t>553424r2</t>
  </si>
  <si>
    <t>plotový panel Lamela průhledná plotová deska 200/250/40 mm</t>
  </si>
  <si>
    <t>4*6+3*6</t>
  </si>
  <si>
    <t>7,3*0,5*0,3"C-E</t>
  </si>
  <si>
    <t>0,2*0,7*10,83"E-F</t>
  </si>
  <si>
    <t>7,3*0,3"C-E</t>
  </si>
  <si>
    <t>0,3*10,83"E-F</t>
  </si>
  <si>
    <t>5,439</t>
  </si>
  <si>
    <t>417362021</t>
  </si>
  <si>
    <t>Výztuž ztužujících pásů a věnců ze svařovaných sítí z drátů typu KARI</t>
  </si>
  <si>
    <t>3,423*0,3*7,3/1000*1,08"C-E</t>
  </si>
  <si>
    <t>3,423*1*10,83/1000*1,08"E-F</t>
  </si>
  <si>
    <t>622151011</t>
  </si>
  <si>
    <t>Penetrační nátěr vnějších pastovitých tenkovrstvých omítek silikátový stěn</t>
  </si>
  <si>
    <t>27,414"E-F</t>
  </si>
  <si>
    <t>622325203</t>
  </si>
  <si>
    <t>Oprava vápenocementové omítky vnějších ploch stupně členitosti 1 štukové stěn, v rozsahu opravované plochy přes 30 do 50%</t>
  </si>
  <si>
    <t>11,13*2,49-0,5*0,6"E-F</t>
  </si>
  <si>
    <t>622531002</t>
  </si>
  <si>
    <t>Omítka tenkovrstvá silikonová vnějších ploch probarvená bez penetrace zatíraná (škrábaná), zrnitost 1,0 mm stěn</t>
  </si>
  <si>
    <t>949101112</t>
  </si>
  <si>
    <t>Lešení pomocné pracovní pro objekty pozemních staveb pro zatížení do 150 kg/m2, o výšce lešeňové podlahy přes 1,9 do 3,5 m</t>
  </si>
  <si>
    <t>7,2"C-E</t>
  </si>
  <si>
    <t>962022391</t>
  </si>
  <si>
    <t>Bourání zdiva nadzákladového kamenného na maltu vápennou nebo vápenocementovou, objemu přes 1 m3</t>
  </si>
  <si>
    <t>0,5*0,8*7,3</t>
  </si>
  <si>
    <t>966071711</t>
  </si>
  <si>
    <t>Bourání plotových sloupků a vzpěr ocelových trubkových nebo profilovaných výšky do 2,50 m zabetonovaných</t>
  </si>
  <si>
    <t>966071821</t>
  </si>
  <si>
    <t>Rozebrání oplocení z pletiva drátěného se čtvercovými oky, výšky do 1,6 m</t>
  </si>
  <si>
    <t>7,3"C-E</t>
  </si>
  <si>
    <t>985142112</t>
  </si>
  <si>
    <t>Vysekání spojovací hmoty ze spár zdiva včetně vyčištění hloubky spáry do 40 mm délky spáry na 1 m2 upravované plochy přes 6 do 12 m</t>
  </si>
  <si>
    <t>985231112</t>
  </si>
  <si>
    <t>Spárování zdiva hloubky do 40 mm aktivovanou maltou délky spáry na 1 m2 upravované plochy přes 6 do 12 m</t>
  </si>
  <si>
    <t>(3,55+4,1)*4,29"C-E</t>
  </si>
  <si>
    <t>8,904-3,915"kámen C-E</t>
  </si>
  <si>
    <t>4,989</t>
  </si>
  <si>
    <t>4,989*19</t>
  </si>
  <si>
    <t>4,989-3,385</t>
  </si>
  <si>
    <t>997013655</t>
  </si>
  <si>
    <t>7,3-3,915</t>
  </si>
  <si>
    <t>(0,5+0,55+0,25*3)*5*16*1,08"U č. 140 C-E</t>
  </si>
  <si>
    <t>155,520/1000"C-E</t>
  </si>
  <si>
    <t>2,25*5*0,489</t>
  </si>
  <si>
    <t>2,7*10*0,489</t>
  </si>
  <si>
    <t>2,7*6*0,489</t>
  </si>
  <si>
    <t>24039f - SO - 06 Zpevněné plochy</t>
  </si>
  <si>
    <t xml:space="preserve">    5 - Komunikace pozemní</t>
  </si>
  <si>
    <t>4*0,7+1,8*1,7+10,4*1,35</t>
  </si>
  <si>
    <t>19,9*0,5</t>
  </si>
  <si>
    <t>9,95*1,5</t>
  </si>
  <si>
    <t>9,95*10</t>
  </si>
  <si>
    <t>451571222</t>
  </si>
  <si>
    <t>Podklad pod dlažbu ze štěrkopísku tl. přes 100 do 150 mm</t>
  </si>
  <si>
    <t>Komunikace pozemní</t>
  </si>
  <si>
    <t>564231011</t>
  </si>
  <si>
    <t>Podklad nebo podsyp ze štěrkopísku ŠP s rozprostřením, vlhčením a zhutněním plochy jednotlivě do 100 m2, po zhutnění tl. 100 mm</t>
  </si>
  <si>
    <t>564750001</t>
  </si>
  <si>
    <t>Podklad nebo kryt z kameniva hrubého drceného vel. 8-16 mm s rozprostřením a zhutněním plochy jednotlivě do 100 m2, po zhutnění tl. 150 mm</t>
  </si>
  <si>
    <t>591111111</t>
  </si>
  <si>
    <t>Kladení dlažby z kostek s provedením lože do tl. 50 mm, s vyplněním spár, s dvojím beraněním a se smetením přebytečného materiálu na krajnici velkých z kamene, do lože z kameniva těženého</t>
  </si>
  <si>
    <t>58381008</t>
  </si>
  <si>
    <t>kostka štípaná dlažební žula velká 15/17</t>
  </si>
  <si>
    <t>19,9*1,01 "Přepočtené koeficientem množství</t>
  </si>
  <si>
    <t>916231213</t>
  </si>
  <si>
    <t>Osazení chodníkového obrubníku betonového se zřízením lože, s vyplněním a zatřením spár cementovou maltou stojatého s boční opěrou z betonu prostého, do lože z betonu prostého</t>
  </si>
  <si>
    <t>0,8+5,8+9,2</t>
  </si>
  <si>
    <t>59217017</t>
  </si>
  <si>
    <t>obrubník betonový chodníkový 1000x100x250mm</t>
  </si>
  <si>
    <t>15,8*1,02 "Přepočtené koeficientem množství</t>
  </si>
  <si>
    <t>919726122</t>
  </si>
  <si>
    <t>Geotextilie netkaná pro ochranu, separaci nebo filtraci měrná hmotnost přes 200 do 300 g/m2</t>
  </si>
  <si>
    <t>24039g - SO - 07 Sadové úpravy</t>
  </si>
  <si>
    <t>D1 - Rostlinný materiál</t>
  </si>
  <si>
    <t xml:space="preserve">    D2 - keře</t>
  </si>
  <si>
    <t xml:space="preserve">    D3 - trvalky a okrasné trávy</t>
  </si>
  <si>
    <t xml:space="preserve">    Z2 - popínavé rostliny</t>
  </si>
  <si>
    <t>D10 - ostatní</t>
  </si>
  <si>
    <t>D12 - zpevněné plochy z cihelné dlažby, obruby z cihelné dlažby, senzorický chodníček</t>
  </si>
  <si>
    <t>D4 - práce</t>
  </si>
  <si>
    <t>D5 - ostatní materiál</t>
  </si>
  <si>
    <t>D6 - přesun hmot a doprava</t>
  </si>
  <si>
    <t>D8 - herní prvky + mobiliář - specifikace v TZ</t>
  </si>
  <si>
    <t>D9 - drobné prvky + mobiliář, mobilní - specifikace v TZ</t>
  </si>
  <si>
    <t>D1</t>
  </si>
  <si>
    <t>Rostlinný materiál</t>
  </si>
  <si>
    <t>D2</t>
  </si>
  <si>
    <t>keře</t>
  </si>
  <si>
    <t>Z1</t>
  </si>
  <si>
    <t>Amelanchier Lamarckii - muchovník Lamarkův     80/100 Ko 10L, vícekmen</t>
  </si>
  <si>
    <t>P</t>
  </si>
  <si>
    <t>Poznámka k položce:_x000D_
Poznámka k položce: 80/100 Ko 10L, vícekmen</t>
  </si>
  <si>
    <t>Z2</t>
  </si>
  <si>
    <t>Buddleia davidii ´Butterfly Candy Little Lila´ - komule Davidova   Ko 1,5 l</t>
  </si>
  <si>
    <t>Poznámka k položce:_x000D_
Poznámka k položce: Ko 1,5 l</t>
  </si>
  <si>
    <t>Z2.1</t>
  </si>
  <si>
    <t>Rubus fruticosus ´Coolaris Patio Black´ - ostružiník beztrnný     Ko 1,5 l</t>
  </si>
  <si>
    <t>Z1.1</t>
  </si>
  <si>
    <t>Vaccinum corymbosum ´Colour Bells Blue´ - borůvka chocholičnatá   Ko 2 l</t>
  </si>
  <si>
    <t>Poznámka k položce:_x000D_
Poznámka k položce: ko 2l</t>
  </si>
  <si>
    <t>D3</t>
  </si>
  <si>
    <t>trvalky a okrasné trávy</t>
  </si>
  <si>
    <t>Z1.4</t>
  </si>
  <si>
    <t>Achilea ptarmica ´Nana Compacta´ - řebříček bertrám            ko 9-11</t>
  </si>
  <si>
    <t>Poznámka k položce:_x000D_
Poznámka k položce: ko 9-11</t>
  </si>
  <si>
    <t>Z2.5</t>
  </si>
  <si>
    <t>Campanula portenschagiana -zvonek dalmatský             ko 9-11</t>
  </si>
  <si>
    <t>Z2.6</t>
  </si>
  <si>
    <t>Echinacea purpurea - třapatkovka nachová             ko 1 l</t>
  </si>
  <si>
    <t>Poznámka k položce:_x000D_
Poznámka k položce: ko 1 l</t>
  </si>
  <si>
    <t>Z1.5</t>
  </si>
  <si>
    <t>Gaura lindheimeri - svíčkovec            ko 1 l</t>
  </si>
  <si>
    <t>Z2.7</t>
  </si>
  <si>
    <t>Lavandula angustifolia ´Hidcote Blue´ - levandule úzkolistá            ko 1 l</t>
  </si>
  <si>
    <t>Z2.8</t>
  </si>
  <si>
    <t>Penisetum alopecuroides ´Hameln´ - dochan psárkovitý            ko 1 l</t>
  </si>
  <si>
    <t>Z1.6</t>
  </si>
  <si>
    <t>Phlomix russeliana - sápa Russelova                  ko 9-11</t>
  </si>
  <si>
    <t>Z2.9</t>
  </si>
  <si>
    <t>Phlox subulata ´Red Wings´ - plamenka šídlovitá                   ko 9-11</t>
  </si>
  <si>
    <t>Z1.7</t>
  </si>
  <si>
    <t>Sagina subulata - úrazník                 ko 9-11</t>
  </si>
  <si>
    <t>Z2.10</t>
  </si>
  <si>
    <t>Stipa tenuissima ´Ponytails´ - kavyl péřovitý                ko 9-11</t>
  </si>
  <si>
    <t>Z2.11</t>
  </si>
  <si>
    <t>Thymus rotundifolius ´Purpurtepich´ - mateřídouška                ko 9-11</t>
  </si>
  <si>
    <t>Z1.8</t>
  </si>
  <si>
    <t>Thymus rotundifolius ´Moss green´ -  mateřídouška                 ko 9-11</t>
  </si>
  <si>
    <t>Z2.12</t>
  </si>
  <si>
    <t>Thymus serpyllum -  mateřídouška                 ko 9-11</t>
  </si>
  <si>
    <t>popínavé rostliny</t>
  </si>
  <si>
    <t>Z2.2</t>
  </si>
  <si>
    <t>Actinidia ´Issai´ - samosprašné kiwi        ko 2l</t>
  </si>
  <si>
    <t>Z1.2</t>
  </si>
  <si>
    <t>Akebia quinata - akébie pětičetná      100/125 ko 2l</t>
  </si>
  <si>
    <t>Poznámka k položce:_x000D_
Poznámka k položce: 100/125 ko 2l</t>
  </si>
  <si>
    <t>Z2.3</t>
  </si>
  <si>
    <t>Akebia trifoliata - akébie trojčetná       100/125 ko 2l</t>
  </si>
  <si>
    <t>Z1.3</t>
  </si>
  <si>
    <t>Clematis ´Moonlight´ (Yellow Queen) - plamének         20/40 ko 2l</t>
  </si>
  <si>
    <t>Poznámka k položce:_x000D_
Poznámka k položce: 20/40 ko 2l</t>
  </si>
  <si>
    <t>Z2.4</t>
  </si>
  <si>
    <t>Vitis amurensis - réva amurská              20/40 ko 2l</t>
  </si>
  <si>
    <t>D10</t>
  </si>
  <si>
    <t>ostatní</t>
  </si>
  <si>
    <t>998231411</t>
  </si>
  <si>
    <t>Ruční přesun hmot pro sadovnické a krajinářské úpravy do 100 m</t>
  </si>
  <si>
    <t>Pol37</t>
  </si>
  <si>
    <t>D12</t>
  </si>
  <si>
    <t>zpevněné plochy z cihelné dlažby, obruby z cihelné dlažby, senzorický chodníček</t>
  </si>
  <si>
    <t>Sejmutí ornice  tl vrstvy do 200 mm ručně (obruby, plocha z cihel, senzorický chodníček)</t>
  </si>
  <si>
    <t>564241011</t>
  </si>
  <si>
    <t>podklad nebo podsyp ze štěrkopísků ŠP plochy do 100 m2, tl. 130 mm</t>
  </si>
  <si>
    <t>596211110</t>
  </si>
  <si>
    <t>kladení zámkové dlažby komunikací pro pěší ručně tl. 60 mm, skupiny A pl. do 50 m2</t>
  </si>
  <si>
    <t>Pol38</t>
  </si>
  <si>
    <t>kladení vrstev senzorického chodníčku</t>
  </si>
  <si>
    <t>Pol39</t>
  </si>
  <si>
    <t>cihlová dlažba z "odřezků" tmavá - středy lícových cihel, 210x50x65 mm (80-90 ks/m2) včetně 10% prořez</t>
  </si>
  <si>
    <t>58344171</t>
  </si>
  <si>
    <t>štěrkodrť frakce 0/32</t>
  </si>
  <si>
    <t>58344197</t>
  </si>
  <si>
    <t>štěrkodrť frakce 32/63</t>
  </si>
  <si>
    <t>Pol40</t>
  </si>
  <si>
    <t>mulč dekorační barevný, žlutý - do senzorického chodníčku</t>
  </si>
  <si>
    <t>l</t>
  </si>
  <si>
    <t>Pol41</t>
  </si>
  <si>
    <t>valouny 40/60 - do senzorického chodníčku</t>
  </si>
  <si>
    <t>Pol42</t>
  </si>
  <si>
    <t>kačírek frakce 16/32 - do senzorického chodníčku</t>
  </si>
  <si>
    <t>Pol43</t>
  </si>
  <si>
    <t>písek zásypový frakce 0,3-1 mm - do senzorického chodníčku</t>
  </si>
  <si>
    <t>Pol44</t>
  </si>
  <si>
    <t>písek zásypový frakce 0,3-1 mm - zásyp dlažby</t>
  </si>
  <si>
    <t>Pol45</t>
  </si>
  <si>
    <t>kulatina odkorněná, impregnovaná, D 60-150 mm, délka 150 mm - do senzorického chodníčku</t>
  </si>
  <si>
    <t>Pol46</t>
  </si>
  <si>
    <t>suchý beton</t>
  </si>
  <si>
    <t>Pol47</t>
  </si>
  <si>
    <t>písek betonářský - podklad pod kulatinu</t>
  </si>
  <si>
    <t>Pol48</t>
  </si>
  <si>
    <t>doprava</t>
  </si>
  <si>
    <t>komplet</t>
  </si>
  <si>
    <t>998225111</t>
  </si>
  <si>
    <t>přesun hmot pro pozemní komunikace s krytem z kamene</t>
  </si>
  <si>
    <t>D4</t>
  </si>
  <si>
    <t>práce</t>
  </si>
  <si>
    <t>111115111</t>
  </si>
  <si>
    <t>Pokosení trávníku parkového plochy do 1000 m2 s odvozem do 20 km v rovině a svahu do 1:5</t>
  </si>
  <si>
    <t>119005153</t>
  </si>
  <si>
    <t>Vytýčení výsadeb s rozmístěním solitérních rostlin přes 10 do 50 kusů</t>
  </si>
  <si>
    <t>181111111</t>
  </si>
  <si>
    <t>Plošná úprava terénu do 500 m2 zemina skupiny 1-4 nerovnosti přes 50 do 100 mm v rovině a svahu do 1:5</t>
  </si>
  <si>
    <t>181411131</t>
  </si>
  <si>
    <t>Založení parkového trávníku výsevem plochy do 1000 m2 v rovině a ve svahu do 1:5</t>
  </si>
  <si>
    <t>183101213</t>
  </si>
  <si>
    <t>jamky pro výsadbu s výměnou 50% půdy zeminy tř.1-4 objem přes 0,02 do 0,05 m3 v rovině a svahu do 1:5</t>
  </si>
  <si>
    <t>183101215</t>
  </si>
  <si>
    <t>jamky pro výsadbu s výměnou 50% půdy zeminy tř.1-4 objem přes 0,125 do 0,4 m3 v rovině a svahu do 1:5</t>
  </si>
  <si>
    <t>183111112</t>
  </si>
  <si>
    <t>jamky pro výsadbu bez výměny půdy zeminy tř. 1-4 objem přes 0,002 do 0,005 m3 v rovině a svahu do 1:5</t>
  </si>
  <si>
    <t>183211322</t>
  </si>
  <si>
    <t>Výsadba květin krytokořenných průměru kontejneru přes 80 do 120 mm</t>
  </si>
  <si>
    <t>184102112</t>
  </si>
  <si>
    <t>Výsadba dřeviny s balem D přes 0,2 do 0,3 m do předem vyhloubené jamky se zalitím ve svahu do 1:5</t>
  </si>
  <si>
    <t>184102113</t>
  </si>
  <si>
    <t>Výsadba dřeviny s balem D přes 0,3 do 0,4 m do předem vyhloubené jamky se zalitím ve svahu do 1:5</t>
  </si>
  <si>
    <t>184214152</t>
  </si>
  <si>
    <t>Vyvázání pnoucích dřevin páskou nebo sponou, délky rostliny přes 0,6 do 1 m</t>
  </si>
  <si>
    <t>184214153</t>
  </si>
  <si>
    <t>Vyvázání pnoucích dřevin páskou nebo sponou, délky rostliny přes 0,4 do 0,6 m</t>
  </si>
  <si>
    <t>184911421</t>
  </si>
  <si>
    <t>Mulčování rostlin kůrou tl do 0,1 m v rovině a ve svahu 1:5</t>
  </si>
  <si>
    <t>Pol2</t>
  </si>
  <si>
    <t>Ukotvení dřevin 4 kůly D do 0,1 déky do 1m v rovině a svahu do 1:5</t>
  </si>
  <si>
    <t>D5</t>
  </si>
  <si>
    <t>ostatní materiál</t>
  </si>
  <si>
    <t>10311100</t>
  </si>
  <si>
    <t>rašelina zahradnická VL</t>
  </si>
  <si>
    <t>Pol3</t>
  </si>
  <si>
    <t>4x kůl nad 100 do 150 cm se špicí,D 8 cm, impregnovaný + příčky (2 řady)+ úvazky = komplet /strom</t>
  </si>
  <si>
    <t>Pol4</t>
  </si>
  <si>
    <t>travní osivo - dle specifikace v TZ</t>
  </si>
  <si>
    <t>10321100</t>
  </si>
  <si>
    <t>zahradní substrát pro výsadbu VL</t>
  </si>
  <si>
    <t>10391100</t>
  </si>
  <si>
    <t>kůra mulčovací VL</t>
  </si>
  <si>
    <t>8211320</t>
  </si>
  <si>
    <t>voda pitná pro smluvní odběratele</t>
  </si>
  <si>
    <t>D6</t>
  </si>
  <si>
    <t>přesun hmot a doprava</t>
  </si>
  <si>
    <t>Pol5</t>
  </si>
  <si>
    <t>doprava - rostliny a ostatní materiál</t>
  </si>
  <si>
    <t>D8</t>
  </si>
  <si>
    <t>herní prvky + mobiliář - specifikace v TZ</t>
  </si>
  <si>
    <t>Pol6</t>
  </si>
  <si>
    <t>Nerezová mlžící sprcha</t>
  </si>
  <si>
    <t>Pol7</t>
  </si>
  <si>
    <t>Montáž mlžící sprchy</t>
  </si>
  <si>
    <t>Pol8</t>
  </si>
  <si>
    <t>betonová patka pro montáž stávajících herních prvků (domek) včetně materiálu</t>
  </si>
  <si>
    <t>Pol9</t>
  </si>
  <si>
    <t>Nerezová pitná fontána pro děti</t>
  </si>
  <si>
    <t>Pol10</t>
  </si>
  <si>
    <t>montáž nerezové pitné fontány pro děti</t>
  </si>
  <si>
    <t>Pol11</t>
  </si>
  <si>
    <t>pískoviště z nerezu a HDPE, výška pádu 36 , průměr cca 3m</t>
  </si>
  <si>
    <t>Pol12</t>
  </si>
  <si>
    <t>plachta na pískoviště</t>
  </si>
  <si>
    <t>Pol13</t>
  </si>
  <si>
    <t>montáž pískoviště - kotvení do betonu</t>
  </si>
  <si>
    <t>Pol14</t>
  </si>
  <si>
    <t>doprava pískoviště</t>
  </si>
  <si>
    <t>Pol15</t>
  </si>
  <si>
    <t>písek pro dětská pískoviště, ytlovaný, frakce 0/2 mm</t>
  </si>
  <si>
    <t>Pol16</t>
  </si>
  <si>
    <t>pružinová houpačka pro 1-4 děti, nerez, HDPE</t>
  </si>
  <si>
    <t>Pol17</t>
  </si>
  <si>
    <t>montáž pružnové houpačky</t>
  </si>
  <si>
    <t>Pol18</t>
  </si>
  <si>
    <t>podložka pod pružinovou houpačku - ovál 120 x 150 cm, pěnový polyethylen, recykl. Guma</t>
  </si>
  <si>
    <t>Pol19</t>
  </si>
  <si>
    <t>šplhací sestava, 5 polí, konstrukční ocel + HDPE plast, výška 96 cm</t>
  </si>
  <si>
    <t>Pol20</t>
  </si>
  <si>
    <t>montáž šplhací sestavy zabetonováním stojek do terénu</t>
  </si>
  <si>
    <t>Pol21</t>
  </si>
  <si>
    <t>xylofon - zrcadlová zvonkohra, vysoce leštěná nerezová ocel, stupnice v C-dur 1315x1090 mm, na zeď</t>
  </si>
  <si>
    <t>Pol22</t>
  </si>
  <si>
    <t>montáž zrcadlové zvonkohry</t>
  </si>
  <si>
    <t>Pol23</t>
  </si>
  <si>
    <t>kreslící tabule s počítadlem</t>
  </si>
  <si>
    <t>Pol24</t>
  </si>
  <si>
    <t>montáž kreslící tabule s počítadlem</t>
  </si>
  <si>
    <t>Pol25</t>
  </si>
  <si>
    <t>interaktivní panel - motorika , HDPE plast, severský smrk stojny, 160 x 14x150 cm</t>
  </si>
  <si>
    <t>Pol26</t>
  </si>
  <si>
    <t>montáž interaktivního panelu</t>
  </si>
  <si>
    <t>Pol27</t>
  </si>
  <si>
    <t>interaktivní prvek - hodiny, 86x7x126, nerezová ocel + HDPE plast, pohyblivé ručičky</t>
  </si>
  <si>
    <t>Pol28</t>
  </si>
  <si>
    <t>montáž interaktivního prvku - hodiny</t>
  </si>
  <si>
    <t>Pol29</t>
  </si>
  <si>
    <t>kreslící černá tabule pro venkovní použití, na zeď, 1,2 x 1,2 m, nátěr tenkovrstvou lazurou</t>
  </si>
  <si>
    <t>Pol30</t>
  </si>
  <si>
    <t>montáž kreslící tabule</t>
  </si>
  <si>
    <t>Pol31</t>
  </si>
  <si>
    <t>lavička s opěradlem - konstrukční ocel žárově zinkovaná, dřevo dub s impregnací a třívrstvou lazurou Pinie</t>
  </si>
  <si>
    <t>Pol32</t>
  </si>
  <si>
    <t>montáž lavičky</t>
  </si>
  <si>
    <t>Pol33</t>
  </si>
  <si>
    <t>krmítko na kůlu z akátu</t>
  </si>
  <si>
    <t>Pol34</t>
  </si>
  <si>
    <t>montáž krmítka do betonu</t>
  </si>
  <si>
    <t>D9</t>
  </si>
  <si>
    <t>drobné prvky + mobiliář, mobilní - specifikace v TZ</t>
  </si>
  <si>
    <t>Pol35</t>
  </si>
  <si>
    <t>pítko</t>
  </si>
  <si>
    <t>Pol36</t>
  </si>
  <si>
    <t>židlička, plast, anti UV filtr, 33x50x33 cm, únosnost 50 kg, pro děti od 18 měsíců, mix barev</t>
  </si>
  <si>
    <t>112101101</t>
  </si>
  <si>
    <t>Odstranění stromů s odřezáním kmene a s odvětvením listnatých, průměru kmene přes 100 do 300 mm</t>
  </si>
  <si>
    <t>112101122</t>
  </si>
  <si>
    <t>Odstranění stromů s odřezáním kmene a s odvětvením jehličnatých bez odkornění, průměru kmene přes 300 do 500 mm</t>
  </si>
  <si>
    <t>11220111R</t>
  </si>
  <si>
    <t>Odstranění pařezu v rovině nebo na svahu do 1:5 o průměru pařezu na řezné ploše přes 400 do 500 mm</t>
  </si>
  <si>
    <t>112211211</t>
  </si>
  <si>
    <t>Odstranění pařezu ručně v rovině nebo na svahu do 1:5 o průměru pařezu na řezné ploše přes 100 do 200 mm</t>
  </si>
  <si>
    <t>112211214</t>
  </si>
  <si>
    <t>Odstranění pařezu ručně v rovině nebo na svahu do 1:5 o průměru pařezu na řezné ploše přes 400 do 500 mm</t>
  </si>
  <si>
    <t>213*0,15</t>
  </si>
  <si>
    <t>31,95*2</t>
  </si>
  <si>
    <t>31,95*10</t>
  </si>
  <si>
    <t>31,95*1,5</t>
  </si>
  <si>
    <t>24039h - IO - 01 Areálová dešťová kanalizace</t>
  </si>
  <si>
    <t xml:space="preserve">    4 - Areálové rozvody vody</t>
  </si>
  <si>
    <t>16*0,3*0,5</t>
  </si>
  <si>
    <t>1,44</t>
  </si>
  <si>
    <t>1,44*10</t>
  </si>
  <si>
    <t>1,44*1,5</t>
  </si>
  <si>
    <t>9,68-2,64</t>
  </si>
  <si>
    <t>Areálové rozvody vody</t>
  </si>
  <si>
    <t>212511111R00</t>
  </si>
  <si>
    <t>Výplň odvodňovacích trativodů lomovým kamenem</t>
  </si>
  <si>
    <t>212750010RAB</t>
  </si>
  <si>
    <t>Trativody z drenážních trubek, lože štěrkopís.,obsyp kamenivem,světlost trub 10cm</t>
  </si>
  <si>
    <t>286-979222R</t>
  </si>
  <si>
    <t>Plastová nádrž na využití dešťové vody 10 m3, +čerpadlo s hadicí pro zálivku</t>
  </si>
  <si>
    <t>286-981009R</t>
  </si>
  <si>
    <t>Šachta filtrační a sedimentační, s košem</t>
  </si>
  <si>
    <t>451572111</t>
  </si>
  <si>
    <t>Lože pod potrubí, stoky a drobné objekty v otevřeném výkopu z kameniva drobného těženého 0 až 4 mm</t>
  </si>
  <si>
    <t>16*0,3*0,3</t>
  </si>
  <si>
    <t>Potrubí HT připojovací, D 40 x 1,8 mm</t>
  </si>
  <si>
    <t>Potrubí KG svodné (ležaté) v zemi, D 110 x 3,2 mm</t>
  </si>
  <si>
    <t>Potrubí KG svodné (ležaté) v zemi, D 125 x 3,2 mm</t>
  </si>
  <si>
    <t>721242111R00</t>
  </si>
  <si>
    <t>Lapač střešních splavenin D 110 mm</t>
  </si>
  <si>
    <t>721290112R00</t>
  </si>
  <si>
    <t>Zkouška těsnosti kanalizace vodou DN 200 mm</t>
  </si>
  <si>
    <t>24039i - IO - 02 Areálové rozvody vody</t>
  </si>
  <si>
    <t>22*0,4*1,1</t>
  </si>
  <si>
    <t>2,64</t>
  </si>
  <si>
    <t>2,64*10</t>
  </si>
  <si>
    <t>7,04*1,5</t>
  </si>
  <si>
    <t>28655341R</t>
  </si>
  <si>
    <t>Přechod PE - kov vnitřní závit 20 x 1/2"</t>
  </si>
  <si>
    <t>22*0,4*0,3</t>
  </si>
  <si>
    <t>722171211R00</t>
  </si>
  <si>
    <t>Potrubí plastové PE-HD vodovodní, D 20 x 2,0 mm</t>
  </si>
  <si>
    <t>Kohout vodovodní, kulový, DN 15 mm</t>
  </si>
  <si>
    <t>Tlaková zkouška vodovodního potrubí DN 32 mm</t>
  </si>
  <si>
    <t>Proplach a dezinfekce vodovodního potrubí DN 80 mm</t>
  </si>
  <si>
    <t>83123011xx</t>
  </si>
  <si>
    <t>Napojení na pítko a mlhu, komplet</t>
  </si>
  <si>
    <t>24039j - IO - 03 Areálové rozvody elektro</t>
  </si>
  <si>
    <t>24*0,3*0,6</t>
  </si>
  <si>
    <t>4,32-24*0,3*0,3</t>
  </si>
  <si>
    <t>2,16*10</t>
  </si>
  <si>
    <t>2,16*1,5</t>
  </si>
  <si>
    <t>2,16</t>
  </si>
  <si>
    <t>58337302</t>
  </si>
  <si>
    <t>štěrkopísek frakce 0/16</t>
  </si>
  <si>
    <t>741122r</t>
  </si>
  <si>
    <t>Cyky3Jx35+25mm2 750V (PU)</t>
  </si>
  <si>
    <t>rev.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</si>
</sst>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2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35" fillId="0" borderId="22" xfId="0" applyFont="1" applyBorder="1" applyAlignment="1">
      <alignment horizontal="center" vertical="center"/>
    </xf>
    <xf numFmtId="49" fontId="35" fillId="0" borderId="22" xfId="0" applyNumberFormat="1" applyFont="1" applyBorder="1" applyAlignment="1">
      <alignment horizontal="left" vertical="center" wrapText="1"/>
    </xf>
    <xf numFmtId="0" fontId="35" fillId="0" borderId="22" xfId="0" applyFont="1" applyBorder="1" applyAlignment="1">
      <alignment horizontal="left" vertical="center" wrapText="1"/>
    </xf>
    <xf numFmtId="0" fontId="35" fillId="0" borderId="22" xfId="0" applyFont="1" applyBorder="1" applyAlignment="1">
      <alignment horizontal="center" vertical="center" wrapText="1"/>
    </xf>
    <xf numFmtId="167" fontId="35" fillId="0" borderId="22" xfId="0" applyNumberFormat="1" applyFont="1" applyBorder="1" applyAlignment="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Alignment="1">
      <alignment horizontal="center" vertical="center"/>
    </xf>
    <xf numFmtId="0" fontId="11" fillId="0" borderId="3" xfId="0" applyFont="1" applyBorder="1"/>
    <xf numFmtId="0" fontId="11" fillId="0" borderId="0" xfId="0" applyFont="1" applyAlignment="1">
      <alignment horizontal="left"/>
    </xf>
    <xf numFmtId="0" fontId="11" fillId="0" borderId="0" xfId="0" applyFont="1" applyProtection="1">
      <protection locked="0"/>
    </xf>
    <xf numFmtId="4" fontId="11" fillId="0" borderId="0" xfId="0" applyNumberFormat="1" applyFont="1"/>
    <xf numFmtId="0" fontId="11" fillId="0" borderId="14" xfId="0" applyFont="1" applyBorder="1"/>
    <xf numFmtId="166" fontId="11" fillId="0" borderId="0" xfId="0" applyNumberFormat="1" applyFont="1"/>
    <xf numFmtId="166" fontId="11" fillId="0" borderId="15" xfId="0" applyNumberFormat="1" applyFont="1" applyBorder="1"/>
    <xf numFmtId="0" fontId="11" fillId="0" borderId="0" xfId="0" applyFont="1" applyAlignment="1">
      <alignment horizontal="center"/>
    </xf>
    <xf numFmtId="4" fontId="11" fillId="0" borderId="0" xfId="0" applyNumberFormat="1" applyFont="1" applyAlignment="1">
      <alignment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37"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7" fillId="0" borderId="0" xfId="0" applyFont="1" applyAlignment="1">
      <alignment horizontal="left" vertical="center" wrapText="1"/>
    </xf>
    <xf numFmtId="0" fontId="22" fillId="4" borderId="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4" fontId="24" fillId="0" borderId="0" xfId="0" applyNumberFormat="1" applyFont="1" applyAlignment="1">
      <alignment horizontal="righ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28" fillId="0" borderId="0" xfId="0" applyNumberFormat="1" applyFont="1" applyAlignment="1">
      <alignment vertical="center"/>
    </xf>
    <xf numFmtId="0" fontId="28" fillId="0" borderId="0" xfId="0" applyFont="1" applyAlignment="1">
      <alignment vertical="center"/>
    </xf>
    <xf numFmtId="0" fontId="22" fillId="4" borderId="7" xfId="0" applyFont="1" applyFill="1" applyBorder="1" applyAlignment="1">
      <alignment horizontal="righ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4" borderId="8" xfId="0" applyFont="1" applyFill="1" applyBorder="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6"/>
  <sheetViews>
    <sheetView showGridLines="0" tabSelected="1" workbookViewId="0">
      <selection activeCell="AI9" sqref="AI9"/>
    </sheetView>
  </sheetViews>
  <sheetFormatPr defaultRowHeight="13.8"/>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5" t="s">
        <v>0</v>
      </c>
      <c r="AZ1" s="15" t="s">
        <v>1</v>
      </c>
      <c r="BA1" s="15" t="s">
        <v>2</v>
      </c>
      <c r="BB1" s="15" t="s">
        <v>3</v>
      </c>
      <c r="BT1" s="15" t="s">
        <v>4</v>
      </c>
      <c r="BU1" s="15" t="s">
        <v>4</v>
      </c>
      <c r="BV1" s="15" t="s">
        <v>5</v>
      </c>
    </row>
    <row r="2" spans="1:74" ht="36.9" customHeight="1">
      <c r="AR2" s="198"/>
      <c r="AS2" s="198"/>
      <c r="AT2" s="198"/>
      <c r="AU2" s="198"/>
      <c r="AV2" s="198"/>
      <c r="AW2" s="198"/>
      <c r="AX2" s="198"/>
      <c r="AY2" s="198"/>
      <c r="AZ2" s="198"/>
      <c r="BA2" s="198"/>
      <c r="BB2" s="198"/>
      <c r="BC2" s="198"/>
      <c r="BD2" s="198"/>
      <c r="BE2" s="198"/>
      <c r="BS2" s="16" t="s">
        <v>6</v>
      </c>
      <c r="BT2" s="16" t="s">
        <v>7</v>
      </c>
    </row>
    <row r="3" spans="1:74"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 customHeight="1">
      <c r="B4" s="19"/>
      <c r="D4" s="20" t="s">
        <v>9</v>
      </c>
      <c r="AR4" s="19"/>
      <c r="AS4" s="21" t="s">
        <v>10</v>
      </c>
      <c r="BE4" s="22" t="s">
        <v>11</v>
      </c>
      <c r="BS4" s="16" t="s">
        <v>12</v>
      </c>
    </row>
    <row r="5" spans="1:74" ht="12" customHeight="1">
      <c r="B5" s="19"/>
      <c r="D5" s="23" t="s">
        <v>13</v>
      </c>
      <c r="K5" s="197" t="s">
        <v>14</v>
      </c>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R5" s="19"/>
      <c r="BE5" s="194" t="s">
        <v>15</v>
      </c>
      <c r="BS5" s="16" t="s">
        <v>6</v>
      </c>
    </row>
    <row r="6" spans="1:74" ht="36.9" customHeight="1">
      <c r="B6" s="19"/>
      <c r="D6" s="25" t="s">
        <v>16</v>
      </c>
      <c r="K6" s="199" t="s">
        <v>17</v>
      </c>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R6" s="19"/>
      <c r="BE6" s="195"/>
      <c r="BS6" s="16" t="s">
        <v>6</v>
      </c>
    </row>
    <row r="7" spans="1:74" ht="12" customHeight="1">
      <c r="B7" s="19"/>
      <c r="D7" s="26" t="s">
        <v>18</v>
      </c>
      <c r="K7" s="24" t="s">
        <v>1</v>
      </c>
      <c r="AK7" s="26" t="s">
        <v>19</v>
      </c>
      <c r="AN7" s="24" t="s">
        <v>4907</v>
      </c>
      <c r="AR7" s="19"/>
      <c r="BE7" s="195"/>
      <c r="BS7" s="16" t="s">
        <v>6</v>
      </c>
    </row>
    <row r="8" spans="1:74" ht="12" customHeight="1">
      <c r="B8" s="19"/>
      <c r="D8" s="26" t="s">
        <v>20</v>
      </c>
      <c r="K8" s="24" t="s">
        <v>21</v>
      </c>
      <c r="AK8" s="26" t="s">
        <v>22</v>
      </c>
      <c r="AN8" s="27" t="s">
        <v>30</v>
      </c>
      <c r="AR8" s="19"/>
      <c r="BE8" s="195"/>
      <c r="BS8" s="16" t="s">
        <v>6</v>
      </c>
    </row>
    <row r="9" spans="1:74" ht="14.4" customHeight="1">
      <c r="B9" s="19"/>
      <c r="AR9" s="19"/>
      <c r="BE9" s="195"/>
      <c r="BS9" s="16" t="s">
        <v>6</v>
      </c>
    </row>
    <row r="10" spans="1:74" ht="12" customHeight="1">
      <c r="B10" s="19"/>
      <c r="D10" s="26" t="s">
        <v>23</v>
      </c>
      <c r="AK10" s="26" t="s">
        <v>24</v>
      </c>
      <c r="AN10" s="24" t="s">
        <v>25</v>
      </c>
      <c r="AR10" s="19"/>
      <c r="BE10" s="195"/>
      <c r="BS10" s="16" t="s">
        <v>6</v>
      </c>
    </row>
    <row r="11" spans="1:74" ht="18.45" customHeight="1">
      <c r="B11" s="19"/>
      <c r="E11" s="24" t="s">
        <v>26</v>
      </c>
      <c r="AK11" s="26" t="s">
        <v>27</v>
      </c>
      <c r="AN11" s="24" t="s">
        <v>28</v>
      </c>
      <c r="AR11" s="19"/>
      <c r="BE11" s="195"/>
      <c r="BS11" s="16" t="s">
        <v>6</v>
      </c>
    </row>
    <row r="12" spans="1:74" ht="6.9" customHeight="1">
      <c r="B12" s="19"/>
      <c r="AR12" s="19"/>
      <c r="BE12" s="195"/>
      <c r="BS12" s="16" t="s">
        <v>6</v>
      </c>
    </row>
    <row r="13" spans="1:74" ht="12" customHeight="1">
      <c r="B13" s="19"/>
      <c r="D13" s="26" t="s">
        <v>29</v>
      </c>
      <c r="AK13" s="26" t="s">
        <v>24</v>
      </c>
      <c r="AN13" s="28" t="s">
        <v>30</v>
      </c>
      <c r="AR13" s="19"/>
      <c r="BE13" s="195"/>
      <c r="BS13" s="16" t="s">
        <v>6</v>
      </c>
    </row>
    <row r="14" spans="1:74" ht="13.2">
      <c r="B14" s="19"/>
      <c r="E14" s="200" t="s">
        <v>30</v>
      </c>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6" t="s">
        <v>27</v>
      </c>
      <c r="AN14" s="28" t="s">
        <v>30</v>
      </c>
      <c r="AR14" s="19"/>
      <c r="BE14" s="195"/>
      <c r="BS14" s="16" t="s">
        <v>6</v>
      </c>
    </row>
    <row r="15" spans="1:74" ht="6.9" customHeight="1">
      <c r="B15" s="19"/>
      <c r="AR15" s="19"/>
      <c r="BE15" s="195"/>
      <c r="BS15" s="16" t="s">
        <v>31</v>
      </c>
    </row>
    <row r="16" spans="1:74" ht="12" customHeight="1">
      <c r="B16" s="19"/>
      <c r="D16" s="26" t="s">
        <v>32</v>
      </c>
      <c r="AK16" s="26" t="s">
        <v>24</v>
      </c>
      <c r="AN16" s="24" t="s">
        <v>33</v>
      </c>
      <c r="AR16" s="19"/>
      <c r="BE16" s="195"/>
      <c r="BS16" s="16" t="s">
        <v>4</v>
      </c>
    </row>
    <row r="17" spans="2:71" ht="18.45" customHeight="1">
      <c r="B17" s="19"/>
      <c r="E17" s="24" t="s">
        <v>34</v>
      </c>
      <c r="AK17" s="26" t="s">
        <v>27</v>
      </c>
      <c r="AN17" s="24" t="s">
        <v>35</v>
      </c>
      <c r="AR17" s="19"/>
      <c r="BE17" s="195"/>
      <c r="BS17" s="16" t="s">
        <v>31</v>
      </c>
    </row>
    <row r="18" spans="2:71" ht="6.9" customHeight="1">
      <c r="B18" s="19"/>
      <c r="AR18" s="19"/>
      <c r="BE18" s="195"/>
      <c r="BS18" s="16" t="s">
        <v>6</v>
      </c>
    </row>
    <row r="19" spans="2:71" ht="12" customHeight="1">
      <c r="B19" s="19"/>
      <c r="D19" s="26" t="s">
        <v>36</v>
      </c>
      <c r="AK19" s="26" t="s">
        <v>24</v>
      </c>
      <c r="AN19" s="24" t="s">
        <v>37</v>
      </c>
      <c r="AR19" s="19"/>
      <c r="BE19" s="195"/>
      <c r="BS19" s="16" t="s">
        <v>6</v>
      </c>
    </row>
    <row r="20" spans="2:71" ht="18.45" customHeight="1">
      <c r="B20" s="19"/>
      <c r="E20" s="24" t="s">
        <v>38</v>
      </c>
      <c r="AK20" s="26" t="s">
        <v>27</v>
      </c>
      <c r="AN20" s="24" t="s">
        <v>39</v>
      </c>
      <c r="AR20" s="19"/>
      <c r="BE20" s="195"/>
      <c r="BS20" s="16" t="s">
        <v>4</v>
      </c>
    </row>
    <row r="21" spans="2:71" ht="6.9" customHeight="1">
      <c r="B21" s="19"/>
      <c r="AR21" s="19"/>
      <c r="BE21" s="195"/>
    </row>
    <row r="22" spans="2:71" ht="12" customHeight="1">
      <c r="B22" s="19"/>
      <c r="D22" s="26" t="s">
        <v>40</v>
      </c>
      <c r="AR22" s="19"/>
      <c r="BE22" s="195"/>
    </row>
    <row r="23" spans="2:71" ht="47.25" customHeight="1">
      <c r="B23" s="19"/>
      <c r="E23" s="202" t="s">
        <v>41</v>
      </c>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02"/>
      <c r="AM23" s="202"/>
      <c r="AN23" s="202"/>
      <c r="AR23" s="19"/>
      <c r="BE23" s="195"/>
    </row>
    <row r="24" spans="2:71" ht="6.9" customHeight="1">
      <c r="B24" s="19"/>
      <c r="AR24" s="19"/>
      <c r="BE24" s="195"/>
    </row>
    <row r="25" spans="2:71" ht="6.9"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195"/>
    </row>
    <row r="26" spans="2:71" s="1" customFormat="1" ht="25.95" customHeight="1">
      <c r="B26" s="31"/>
      <c r="D26" s="32" t="s">
        <v>42</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03">
        <f>ROUND(AG94,2)</f>
        <v>0</v>
      </c>
      <c r="AL26" s="204"/>
      <c r="AM26" s="204"/>
      <c r="AN26" s="204"/>
      <c r="AO26" s="204"/>
      <c r="AR26" s="31"/>
      <c r="BE26" s="195"/>
    </row>
    <row r="27" spans="2:71" s="1" customFormat="1" ht="6.9" customHeight="1">
      <c r="B27" s="31"/>
      <c r="AR27" s="31"/>
      <c r="BE27" s="195"/>
    </row>
    <row r="28" spans="2:71" s="1" customFormat="1" ht="13.2">
      <c r="B28" s="31"/>
      <c r="L28" s="205" t="s">
        <v>43</v>
      </c>
      <c r="M28" s="205"/>
      <c r="N28" s="205"/>
      <c r="O28" s="205"/>
      <c r="P28" s="205"/>
      <c r="W28" s="205" t="s">
        <v>44</v>
      </c>
      <c r="X28" s="205"/>
      <c r="Y28" s="205"/>
      <c r="Z28" s="205"/>
      <c r="AA28" s="205"/>
      <c r="AB28" s="205"/>
      <c r="AC28" s="205"/>
      <c r="AD28" s="205"/>
      <c r="AE28" s="205"/>
      <c r="AK28" s="205" t="s">
        <v>45</v>
      </c>
      <c r="AL28" s="205"/>
      <c r="AM28" s="205"/>
      <c r="AN28" s="205"/>
      <c r="AO28" s="205"/>
      <c r="AR28" s="31"/>
      <c r="BE28" s="195"/>
    </row>
    <row r="29" spans="2:71" s="2" customFormat="1" ht="14.4" customHeight="1">
      <c r="B29" s="35"/>
      <c r="D29" s="26" t="s">
        <v>46</v>
      </c>
      <c r="F29" s="26" t="s">
        <v>47</v>
      </c>
      <c r="L29" s="208">
        <v>0.21</v>
      </c>
      <c r="M29" s="207"/>
      <c r="N29" s="207"/>
      <c r="O29" s="207"/>
      <c r="P29" s="207"/>
      <c r="W29" s="206">
        <f>ROUND(AZ94, 2)</f>
        <v>0</v>
      </c>
      <c r="X29" s="207"/>
      <c r="Y29" s="207"/>
      <c r="Z29" s="207"/>
      <c r="AA29" s="207"/>
      <c r="AB29" s="207"/>
      <c r="AC29" s="207"/>
      <c r="AD29" s="207"/>
      <c r="AE29" s="207"/>
      <c r="AK29" s="206">
        <f>ROUND(AV94, 2)</f>
        <v>0</v>
      </c>
      <c r="AL29" s="207"/>
      <c r="AM29" s="207"/>
      <c r="AN29" s="207"/>
      <c r="AO29" s="207"/>
      <c r="AR29" s="35"/>
      <c r="BE29" s="196"/>
    </row>
    <row r="30" spans="2:71" s="2" customFormat="1" ht="14.4" customHeight="1">
      <c r="B30" s="35"/>
      <c r="F30" s="26" t="s">
        <v>48</v>
      </c>
      <c r="L30" s="208">
        <v>0.12</v>
      </c>
      <c r="M30" s="207"/>
      <c r="N30" s="207"/>
      <c r="O30" s="207"/>
      <c r="P30" s="207"/>
      <c r="W30" s="206">
        <f>ROUND(BA94, 2)</f>
        <v>0</v>
      </c>
      <c r="X30" s="207"/>
      <c r="Y30" s="207"/>
      <c r="Z30" s="207"/>
      <c r="AA30" s="207"/>
      <c r="AB30" s="207"/>
      <c r="AC30" s="207"/>
      <c r="AD30" s="207"/>
      <c r="AE30" s="207"/>
      <c r="AK30" s="206">
        <f>ROUND(AW94, 2)</f>
        <v>0</v>
      </c>
      <c r="AL30" s="207"/>
      <c r="AM30" s="207"/>
      <c r="AN30" s="207"/>
      <c r="AO30" s="207"/>
      <c r="AR30" s="35"/>
      <c r="BE30" s="196"/>
    </row>
    <row r="31" spans="2:71" s="2" customFormat="1" ht="14.4" hidden="1" customHeight="1">
      <c r="B31" s="35"/>
      <c r="F31" s="26" t="s">
        <v>49</v>
      </c>
      <c r="L31" s="208">
        <v>0.21</v>
      </c>
      <c r="M31" s="207"/>
      <c r="N31" s="207"/>
      <c r="O31" s="207"/>
      <c r="P31" s="207"/>
      <c r="W31" s="206">
        <f>ROUND(BB94, 2)</f>
        <v>0</v>
      </c>
      <c r="X31" s="207"/>
      <c r="Y31" s="207"/>
      <c r="Z31" s="207"/>
      <c r="AA31" s="207"/>
      <c r="AB31" s="207"/>
      <c r="AC31" s="207"/>
      <c r="AD31" s="207"/>
      <c r="AE31" s="207"/>
      <c r="AK31" s="206">
        <v>0</v>
      </c>
      <c r="AL31" s="207"/>
      <c r="AM31" s="207"/>
      <c r="AN31" s="207"/>
      <c r="AO31" s="207"/>
      <c r="AR31" s="35"/>
      <c r="BE31" s="196"/>
    </row>
    <row r="32" spans="2:71" s="2" customFormat="1" ht="14.4" hidden="1" customHeight="1">
      <c r="B32" s="35"/>
      <c r="F32" s="26" t="s">
        <v>50</v>
      </c>
      <c r="L32" s="208">
        <v>0.12</v>
      </c>
      <c r="M32" s="207"/>
      <c r="N32" s="207"/>
      <c r="O32" s="207"/>
      <c r="P32" s="207"/>
      <c r="W32" s="206">
        <f>ROUND(BC94, 2)</f>
        <v>0</v>
      </c>
      <c r="X32" s="207"/>
      <c r="Y32" s="207"/>
      <c r="Z32" s="207"/>
      <c r="AA32" s="207"/>
      <c r="AB32" s="207"/>
      <c r="AC32" s="207"/>
      <c r="AD32" s="207"/>
      <c r="AE32" s="207"/>
      <c r="AK32" s="206">
        <v>0</v>
      </c>
      <c r="AL32" s="207"/>
      <c r="AM32" s="207"/>
      <c r="AN32" s="207"/>
      <c r="AO32" s="207"/>
      <c r="AR32" s="35"/>
      <c r="BE32" s="196"/>
    </row>
    <row r="33" spans="2:57" s="2" customFormat="1" ht="14.4" hidden="1" customHeight="1">
      <c r="B33" s="35"/>
      <c r="F33" s="26" t="s">
        <v>51</v>
      </c>
      <c r="L33" s="208">
        <v>0</v>
      </c>
      <c r="M33" s="207"/>
      <c r="N33" s="207"/>
      <c r="O33" s="207"/>
      <c r="P33" s="207"/>
      <c r="W33" s="206">
        <f>ROUND(BD94, 2)</f>
        <v>0</v>
      </c>
      <c r="X33" s="207"/>
      <c r="Y33" s="207"/>
      <c r="Z33" s="207"/>
      <c r="AA33" s="207"/>
      <c r="AB33" s="207"/>
      <c r="AC33" s="207"/>
      <c r="AD33" s="207"/>
      <c r="AE33" s="207"/>
      <c r="AK33" s="206">
        <v>0</v>
      </c>
      <c r="AL33" s="207"/>
      <c r="AM33" s="207"/>
      <c r="AN33" s="207"/>
      <c r="AO33" s="207"/>
      <c r="AR33" s="35"/>
      <c r="BE33" s="196"/>
    </row>
    <row r="34" spans="2:57" s="1" customFormat="1" ht="6.9" customHeight="1">
      <c r="B34" s="31"/>
      <c r="AR34" s="31"/>
      <c r="BE34" s="195"/>
    </row>
    <row r="35" spans="2:57" s="1" customFormat="1" ht="25.95" customHeight="1">
      <c r="B35" s="31"/>
      <c r="C35" s="36"/>
      <c r="D35" s="37" t="s">
        <v>52</v>
      </c>
      <c r="E35" s="38"/>
      <c r="F35" s="38"/>
      <c r="G35" s="38"/>
      <c r="H35" s="38"/>
      <c r="I35" s="38"/>
      <c r="J35" s="38"/>
      <c r="K35" s="38"/>
      <c r="L35" s="38"/>
      <c r="M35" s="38"/>
      <c r="N35" s="38"/>
      <c r="O35" s="38"/>
      <c r="P35" s="38"/>
      <c r="Q35" s="38"/>
      <c r="R35" s="38"/>
      <c r="S35" s="38"/>
      <c r="T35" s="39" t="s">
        <v>53</v>
      </c>
      <c r="U35" s="38"/>
      <c r="V35" s="38"/>
      <c r="W35" s="38"/>
      <c r="X35" s="212" t="s">
        <v>54</v>
      </c>
      <c r="Y35" s="210"/>
      <c r="Z35" s="210"/>
      <c r="AA35" s="210"/>
      <c r="AB35" s="210"/>
      <c r="AC35" s="38"/>
      <c r="AD35" s="38"/>
      <c r="AE35" s="38"/>
      <c r="AF35" s="38"/>
      <c r="AG35" s="38"/>
      <c r="AH35" s="38"/>
      <c r="AI35" s="38"/>
      <c r="AJ35" s="38"/>
      <c r="AK35" s="209">
        <f>SUM(AK26:AK33)</f>
        <v>0</v>
      </c>
      <c r="AL35" s="210"/>
      <c r="AM35" s="210"/>
      <c r="AN35" s="210"/>
      <c r="AO35" s="211"/>
      <c r="AP35" s="36"/>
      <c r="AQ35" s="36"/>
      <c r="AR35" s="31"/>
    </row>
    <row r="36" spans="2:57" s="1" customFormat="1" ht="6.9" customHeight="1">
      <c r="B36" s="31"/>
      <c r="AR36" s="31"/>
    </row>
    <row r="37" spans="2:57" s="1" customFormat="1" ht="14.4" customHeight="1">
      <c r="B37" s="31"/>
      <c r="AR37" s="31"/>
    </row>
    <row r="38" spans="2:57" ht="14.4" customHeight="1">
      <c r="B38" s="19"/>
      <c r="AR38" s="19"/>
    </row>
    <row r="39" spans="2:57" ht="14.4" customHeight="1">
      <c r="B39" s="19"/>
      <c r="AR39" s="19"/>
    </row>
    <row r="40" spans="2:57" ht="14.4" customHeight="1">
      <c r="B40" s="19"/>
      <c r="AR40" s="19"/>
    </row>
    <row r="41" spans="2:57" ht="14.4" customHeight="1">
      <c r="B41" s="19"/>
      <c r="AR41" s="19"/>
    </row>
    <row r="42" spans="2:57" ht="14.4" customHeight="1">
      <c r="B42" s="19"/>
      <c r="AR42" s="19"/>
    </row>
    <row r="43" spans="2:57" ht="14.4" customHeight="1">
      <c r="B43" s="19"/>
      <c r="AR43" s="19"/>
    </row>
    <row r="44" spans="2:57" ht="14.4" customHeight="1">
      <c r="B44" s="19"/>
      <c r="AR44" s="19"/>
    </row>
    <row r="45" spans="2:57" ht="14.4" customHeight="1">
      <c r="B45" s="19"/>
      <c r="AR45" s="19"/>
    </row>
    <row r="46" spans="2:57" ht="14.4" customHeight="1">
      <c r="B46" s="19"/>
      <c r="AR46" s="19"/>
    </row>
    <row r="47" spans="2:57" ht="14.4" customHeight="1">
      <c r="B47" s="19"/>
      <c r="AR47" s="19"/>
    </row>
    <row r="48" spans="2:57" ht="14.4" customHeight="1">
      <c r="B48" s="19"/>
      <c r="AR48" s="19"/>
    </row>
    <row r="49" spans="2:44" s="1" customFormat="1" ht="14.4" customHeight="1">
      <c r="B49" s="31"/>
      <c r="D49" s="40" t="s">
        <v>55</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56</v>
      </c>
      <c r="AI49" s="41"/>
      <c r="AJ49" s="41"/>
      <c r="AK49" s="41"/>
      <c r="AL49" s="41"/>
      <c r="AM49" s="41"/>
      <c r="AN49" s="41"/>
      <c r="AO49" s="41"/>
      <c r="AR49" s="31"/>
    </row>
    <row r="50" spans="2:44" ht="10.199999999999999">
      <c r="B50" s="19"/>
      <c r="AR50" s="19"/>
    </row>
    <row r="51" spans="2:44" ht="10.199999999999999">
      <c r="B51" s="19"/>
      <c r="AR51" s="19"/>
    </row>
    <row r="52" spans="2:44" ht="10.199999999999999">
      <c r="B52" s="19"/>
      <c r="AR52" s="19"/>
    </row>
    <row r="53" spans="2:44" ht="10.199999999999999">
      <c r="B53" s="19"/>
      <c r="AR53" s="19"/>
    </row>
    <row r="54" spans="2:44" ht="10.199999999999999">
      <c r="B54" s="19"/>
      <c r="AR54" s="19"/>
    </row>
    <row r="55" spans="2:44" ht="10.199999999999999">
      <c r="B55" s="19"/>
      <c r="AR55" s="19"/>
    </row>
    <row r="56" spans="2:44" ht="10.199999999999999">
      <c r="B56" s="19"/>
      <c r="AR56" s="19"/>
    </row>
    <row r="57" spans="2:44" ht="10.199999999999999">
      <c r="B57" s="19"/>
      <c r="AR57" s="19"/>
    </row>
    <row r="58" spans="2:44" ht="10.199999999999999">
      <c r="B58" s="19"/>
      <c r="AR58" s="19"/>
    </row>
    <row r="59" spans="2:44" ht="10.199999999999999">
      <c r="B59" s="19"/>
      <c r="AR59" s="19"/>
    </row>
    <row r="60" spans="2:44" s="1" customFormat="1" ht="13.2">
      <c r="B60" s="31"/>
      <c r="D60" s="42" t="s">
        <v>57</v>
      </c>
      <c r="E60" s="33"/>
      <c r="F60" s="33"/>
      <c r="G60" s="33"/>
      <c r="H60" s="33"/>
      <c r="I60" s="33"/>
      <c r="J60" s="33"/>
      <c r="K60" s="33"/>
      <c r="L60" s="33"/>
      <c r="M60" s="33"/>
      <c r="N60" s="33"/>
      <c r="O60" s="33"/>
      <c r="P60" s="33"/>
      <c r="Q60" s="33"/>
      <c r="R60" s="33"/>
      <c r="S60" s="33"/>
      <c r="T60" s="33"/>
      <c r="U60" s="33"/>
      <c r="V60" s="42" t="s">
        <v>58</v>
      </c>
      <c r="W60" s="33"/>
      <c r="X60" s="33"/>
      <c r="Y60" s="33"/>
      <c r="Z60" s="33"/>
      <c r="AA60" s="33"/>
      <c r="AB60" s="33"/>
      <c r="AC60" s="33"/>
      <c r="AD60" s="33"/>
      <c r="AE60" s="33"/>
      <c r="AF60" s="33"/>
      <c r="AG60" s="33"/>
      <c r="AH60" s="42" t="s">
        <v>57</v>
      </c>
      <c r="AI60" s="33"/>
      <c r="AJ60" s="33"/>
      <c r="AK60" s="33"/>
      <c r="AL60" s="33"/>
      <c r="AM60" s="42" t="s">
        <v>58</v>
      </c>
      <c r="AN60" s="33"/>
      <c r="AO60" s="33"/>
      <c r="AR60" s="31"/>
    </row>
    <row r="61" spans="2:44" ht="10.199999999999999">
      <c r="B61" s="19"/>
      <c r="AR61" s="19"/>
    </row>
    <row r="62" spans="2:44" ht="10.199999999999999">
      <c r="B62" s="19"/>
      <c r="AR62" s="19"/>
    </row>
    <row r="63" spans="2:44" ht="10.199999999999999">
      <c r="B63" s="19"/>
      <c r="AR63" s="19"/>
    </row>
    <row r="64" spans="2:44" s="1" customFormat="1" ht="13.2">
      <c r="B64" s="31"/>
      <c r="D64" s="40" t="s">
        <v>59</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60</v>
      </c>
      <c r="AI64" s="41"/>
      <c r="AJ64" s="41"/>
      <c r="AK64" s="41"/>
      <c r="AL64" s="41"/>
      <c r="AM64" s="41"/>
      <c r="AN64" s="41"/>
      <c r="AO64" s="41"/>
      <c r="AR64" s="31"/>
    </row>
    <row r="65" spans="2:44" ht="10.199999999999999">
      <c r="B65" s="19"/>
      <c r="AR65" s="19"/>
    </row>
    <row r="66" spans="2:44" ht="10.199999999999999">
      <c r="B66" s="19"/>
      <c r="AR66" s="19"/>
    </row>
    <row r="67" spans="2:44" ht="10.199999999999999">
      <c r="B67" s="19"/>
      <c r="AR67" s="19"/>
    </row>
    <row r="68" spans="2:44" ht="10.199999999999999">
      <c r="B68" s="19"/>
      <c r="AR68" s="19"/>
    </row>
    <row r="69" spans="2:44" ht="10.199999999999999">
      <c r="B69" s="19"/>
      <c r="AR69" s="19"/>
    </row>
    <row r="70" spans="2:44" ht="10.199999999999999">
      <c r="B70" s="19"/>
      <c r="AR70" s="19"/>
    </row>
    <row r="71" spans="2:44" ht="10.199999999999999">
      <c r="B71" s="19"/>
      <c r="AR71" s="19"/>
    </row>
    <row r="72" spans="2:44" ht="10.199999999999999">
      <c r="B72" s="19"/>
      <c r="AR72" s="19"/>
    </row>
    <row r="73" spans="2:44" ht="10.199999999999999">
      <c r="B73" s="19"/>
      <c r="AR73" s="19"/>
    </row>
    <row r="74" spans="2:44" ht="10.199999999999999">
      <c r="B74" s="19"/>
      <c r="AR74" s="19"/>
    </row>
    <row r="75" spans="2:44" s="1" customFormat="1" ht="13.2">
      <c r="B75" s="31"/>
      <c r="D75" s="42" t="s">
        <v>57</v>
      </c>
      <c r="E75" s="33"/>
      <c r="F75" s="33"/>
      <c r="G75" s="33"/>
      <c r="H75" s="33"/>
      <c r="I75" s="33"/>
      <c r="J75" s="33"/>
      <c r="K75" s="33"/>
      <c r="L75" s="33"/>
      <c r="M75" s="33"/>
      <c r="N75" s="33"/>
      <c r="O75" s="33"/>
      <c r="P75" s="33"/>
      <c r="Q75" s="33"/>
      <c r="R75" s="33"/>
      <c r="S75" s="33"/>
      <c r="T75" s="33"/>
      <c r="U75" s="33"/>
      <c r="V75" s="42" t="s">
        <v>58</v>
      </c>
      <c r="W75" s="33"/>
      <c r="X75" s="33"/>
      <c r="Y75" s="33"/>
      <c r="Z75" s="33"/>
      <c r="AA75" s="33"/>
      <c r="AB75" s="33"/>
      <c r="AC75" s="33"/>
      <c r="AD75" s="33"/>
      <c r="AE75" s="33"/>
      <c r="AF75" s="33"/>
      <c r="AG75" s="33"/>
      <c r="AH75" s="42" t="s">
        <v>57</v>
      </c>
      <c r="AI75" s="33"/>
      <c r="AJ75" s="33"/>
      <c r="AK75" s="33"/>
      <c r="AL75" s="33"/>
      <c r="AM75" s="42" t="s">
        <v>58</v>
      </c>
      <c r="AN75" s="33"/>
      <c r="AO75" s="33"/>
      <c r="AR75" s="31"/>
    </row>
    <row r="76" spans="2:44" s="1" customFormat="1" ht="10.199999999999999">
      <c r="B76" s="31"/>
      <c r="AR76" s="31"/>
    </row>
    <row r="77" spans="2:44" s="1" customFormat="1" ht="6.9"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 customHeight="1">
      <c r="B82" s="31"/>
      <c r="C82" s="20" t="s">
        <v>61</v>
      </c>
      <c r="AR82" s="31"/>
    </row>
    <row r="83" spans="1:91" s="1" customFormat="1" ht="6.9" customHeight="1">
      <c r="B83" s="31"/>
      <c r="AR83" s="31"/>
    </row>
    <row r="84" spans="1:91" s="3" customFormat="1" ht="12" customHeight="1">
      <c r="B84" s="47"/>
      <c r="C84" s="26" t="s">
        <v>13</v>
      </c>
      <c r="L84" s="3" t="str">
        <f>K5</f>
        <v>2025_AZ_PROJECT_001</v>
      </c>
      <c r="AR84" s="47"/>
    </row>
    <row r="85" spans="1:91" s="4" customFormat="1" ht="36.9" customHeight="1">
      <c r="B85" s="48"/>
      <c r="C85" s="49" t="s">
        <v>16</v>
      </c>
      <c r="L85" s="191" t="str">
        <f>K6</f>
        <v>REKONSTRUKCE KMOCHOVA DOMU, KUTNOHORSKÁ ULICE ČP. 50 - KOMPLET S ROZPOČTY PROFESÍ</v>
      </c>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R85" s="48"/>
    </row>
    <row r="86" spans="1:91" s="1" customFormat="1" ht="6.9" customHeight="1">
      <c r="B86" s="31"/>
      <c r="AR86" s="31"/>
    </row>
    <row r="87" spans="1:91" s="1" customFormat="1" ht="12" customHeight="1">
      <c r="B87" s="31"/>
      <c r="C87" s="26" t="s">
        <v>20</v>
      </c>
      <c r="L87" s="50" t="str">
        <f>IF(K8="","",K8)</f>
        <v>Kolín IV, Kutnohorská 50</v>
      </c>
      <c r="AI87" s="26" t="s">
        <v>22</v>
      </c>
      <c r="AM87" s="216" t="str">
        <f>IF(AN8= "","",AN8)</f>
        <v>Vyplň údaj</v>
      </c>
      <c r="AN87" s="216"/>
      <c r="AR87" s="31"/>
    </row>
    <row r="88" spans="1:91" s="1" customFormat="1" ht="6.9" customHeight="1">
      <c r="B88" s="31"/>
      <c r="AR88" s="31"/>
    </row>
    <row r="89" spans="1:91" s="1" customFormat="1" ht="25.65" customHeight="1">
      <c r="B89" s="31"/>
      <c r="C89" s="26" t="s">
        <v>23</v>
      </c>
      <c r="L89" s="3" t="str">
        <f>IF(E11= "","",E11)</f>
        <v>Město Kolín, Karlovo nám. 78, Kolín I</v>
      </c>
      <c r="AI89" s="26" t="s">
        <v>32</v>
      </c>
      <c r="AM89" s="217" t="str">
        <f>IF(E17="","",E17)</f>
        <v>AZ PROJECT spol. s r.o., Plynárenská 830, Kolín IV</v>
      </c>
      <c r="AN89" s="218"/>
      <c r="AO89" s="218"/>
      <c r="AP89" s="218"/>
      <c r="AR89" s="31"/>
      <c r="AS89" s="220" t="s">
        <v>62</v>
      </c>
      <c r="AT89" s="221"/>
      <c r="AU89" s="52"/>
      <c r="AV89" s="52"/>
      <c r="AW89" s="52"/>
      <c r="AX89" s="52"/>
      <c r="AY89" s="52"/>
      <c r="AZ89" s="52"/>
      <c r="BA89" s="52"/>
      <c r="BB89" s="52"/>
      <c r="BC89" s="52"/>
      <c r="BD89" s="53"/>
    </row>
    <row r="90" spans="1:91" s="1" customFormat="1" ht="15.15" customHeight="1">
      <c r="B90" s="31"/>
      <c r="C90" s="26" t="s">
        <v>29</v>
      </c>
      <c r="L90" s="3" t="str">
        <f>IF(E14= "Vyplň údaj","",E14)</f>
        <v/>
      </c>
      <c r="AI90" s="26" t="s">
        <v>36</v>
      </c>
      <c r="AM90" s="217" t="str">
        <f>IF(E20="","",E20)</f>
        <v>Ing. Luboš Michalec</v>
      </c>
      <c r="AN90" s="218"/>
      <c r="AO90" s="218"/>
      <c r="AP90" s="218"/>
      <c r="AR90" s="31"/>
      <c r="AS90" s="222"/>
      <c r="AT90" s="223"/>
      <c r="BD90" s="55"/>
    </row>
    <row r="91" spans="1:91" s="1" customFormat="1" ht="10.8" customHeight="1">
      <c r="B91" s="31"/>
      <c r="AR91" s="31"/>
      <c r="AS91" s="222"/>
      <c r="AT91" s="223"/>
      <c r="BD91" s="55"/>
    </row>
    <row r="92" spans="1:91" s="1" customFormat="1" ht="29.25" customHeight="1">
      <c r="B92" s="31"/>
      <c r="C92" s="187" t="s">
        <v>63</v>
      </c>
      <c r="D92" s="188"/>
      <c r="E92" s="188"/>
      <c r="F92" s="188"/>
      <c r="G92" s="188"/>
      <c r="H92" s="56"/>
      <c r="I92" s="190" t="s">
        <v>64</v>
      </c>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215" t="s">
        <v>65</v>
      </c>
      <c r="AH92" s="188"/>
      <c r="AI92" s="188"/>
      <c r="AJ92" s="188"/>
      <c r="AK92" s="188"/>
      <c r="AL92" s="188"/>
      <c r="AM92" s="188"/>
      <c r="AN92" s="190" t="s">
        <v>66</v>
      </c>
      <c r="AO92" s="188"/>
      <c r="AP92" s="219"/>
      <c r="AQ92" s="57" t="s">
        <v>67</v>
      </c>
      <c r="AR92" s="31"/>
      <c r="AS92" s="58" t="s">
        <v>68</v>
      </c>
      <c r="AT92" s="59" t="s">
        <v>69</v>
      </c>
      <c r="AU92" s="59" t="s">
        <v>70</v>
      </c>
      <c r="AV92" s="59" t="s">
        <v>71</v>
      </c>
      <c r="AW92" s="59" t="s">
        <v>72</v>
      </c>
      <c r="AX92" s="59" t="s">
        <v>73</v>
      </c>
      <c r="AY92" s="59" t="s">
        <v>74</v>
      </c>
      <c r="AZ92" s="59" t="s">
        <v>75</v>
      </c>
      <c r="BA92" s="59" t="s">
        <v>76</v>
      </c>
      <c r="BB92" s="59" t="s">
        <v>77</v>
      </c>
      <c r="BC92" s="59" t="s">
        <v>78</v>
      </c>
      <c r="BD92" s="60" t="s">
        <v>79</v>
      </c>
    </row>
    <row r="93" spans="1:91" s="1" customFormat="1" ht="10.8" customHeight="1">
      <c r="B93" s="31"/>
      <c r="AR93" s="31"/>
      <c r="AS93" s="61"/>
      <c r="AT93" s="52"/>
      <c r="AU93" s="52"/>
      <c r="AV93" s="52"/>
      <c r="AW93" s="52"/>
      <c r="AX93" s="52"/>
      <c r="AY93" s="52"/>
      <c r="AZ93" s="52"/>
      <c r="BA93" s="52"/>
      <c r="BB93" s="52"/>
      <c r="BC93" s="52"/>
      <c r="BD93" s="53"/>
    </row>
    <row r="94" spans="1:91" s="5" customFormat="1" ht="32.4" customHeight="1">
      <c r="B94" s="62"/>
      <c r="C94" s="63" t="s">
        <v>80</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193">
        <f>ROUND(SUM(AG95:AG104),2)</f>
        <v>0</v>
      </c>
      <c r="AH94" s="193"/>
      <c r="AI94" s="193"/>
      <c r="AJ94" s="193"/>
      <c r="AK94" s="193"/>
      <c r="AL94" s="193"/>
      <c r="AM94" s="193"/>
      <c r="AN94" s="224">
        <f t="shared" ref="AN94:AN104" si="0">SUM(AG94,AT94)</f>
        <v>0</v>
      </c>
      <c r="AO94" s="224"/>
      <c r="AP94" s="224"/>
      <c r="AQ94" s="66" t="s">
        <v>1</v>
      </c>
      <c r="AR94" s="62"/>
      <c r="AS94" s="67">
        <f>ROUND(SUM(AS95:AS104),2)</f>
        <v>0</v>
      </c>
      <c r="AT94" s="68">
        <f t="shared" ref="AT94:AT104" si="1">ROUND(SUM(AV94:AW94),2)</f>
        <v>0</v>
      </c>
      <c r="AU94" s="69">
        <f>ROUND(SUM(AU95:AU104),5)</f>
        <v>0</v>
      </c>
      <c r="AV94" s="68">
        <f>ROUND(AZ94*L29,2)</f>
        <v>0</v>
      </c>
      <c r="AW94" s="68">
        <f>ROUND(BA94*L30,2)</f>
        <v>0</v>
      </c>
      <c r="AX94" s="68">
        <f>ROUND(BB94*L29,2)</f>
        <v>0</v>
      </c>
      <c r="AY94" s="68">
        <f>ROUND(BC94*L30,2)</f>
        <v>0</v>
      </c>
      <c r="AZ94" s="68">
        <f>ROUND(SUM(AZ95:AZ104),2)</f>
        <v>0</v>
      </c>
      <c r="BA94" s="68">
        <f>ROUND(SUM(BA95:BA104),2)</f>
        <v>0</v>
      </c>
      <c r="BB94" s="68">
        <f>ROUND(SUM(BB95:BB104),2)</f>
        <v>0</v>
      </c>
      <c r="BC94" s="68">
        <f>ROUND(SUM(BC95:BC104),2)</f>
        <v>0</v>
      </c>
      <c r="BD94" s="70">
        <f>ROUND(SUM(BD95:BD104),2)</f>
        <v>0</v>
      </c>
      <c r="BS94" s="71" t="s">
        <v>81</v>
      </c>
      <c r="BT94" s="71" t="s">
        <v>82</v>
      </c>
      <c r="BU94" s="72" t="s">
        <v>83</v>
      </c>
      <c r="BV94" s="71" t="s">
        <v>84</v>
      </c>
      <c r="BW94" s="71" t="s">
        <v>5</v>
      </c>
      <c r="BX94" s="71" t="s">
        <v>85</v>
      </c>
      <c r="CL94" s="71" t="s">
        <v>1</v>
      </c>
    </row>
    <row r="95" spans="1:91" s="6" customFormat="1" ht="16.5" customHeight="1">
      <c r="A95" s="73" t="s">
        <v>86</v>
      </c>
      <c r="B95" s="74"/>
      <c r="C95" s="75"/>
      <c r="D95" s="189" t="s">
        <v>87</v>
      </c>
      <c r="E95" s="189"/>
      <c r="F95" s="189"/>
      <c r="G95" s="189"/>
      <c r="H95" s="189"/>
      <c r="I95" s="76"/>
      <c r="J95" s="189" t="s">
        <v>88</v>
      </c>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213">
        <f>'24039a - SO - 01 Objekt č...'!J30</f>
        <v>0</v>
      </c>
      <c r="AH95" s="214"/>
      <c r="AI95" s="214"/>
      <c r="AJ95" s="214"/>
      <c r="AK95" s="214"/>
      <c r="AL95" s="214"/>
      <c r="AM95" s="214"/>
      <c r="AN95" s="213">
        <f t="shared" si="0"/>
        <v>0</v>
      </c>
      <c r="AO95" s="214"/>
      <c r="AP95" s="214"/>
      <c r="AQ95" s="77" t="s">
        <v>89</v>
      </c>
      <c r="AR95" s="74"/>
      <c r="AS95" s="78">
        <v>0</v>
      </c>
      <c r="AT95" s="79">
        <f t="shared" si="1"/>
        <v>0</v>
      </c>
      <c r="AU95" s="80">
        <f>'24039a - SO - 01 Objekt č...'!P200</f>
        <v>0</v>
      </c>
      <c r="AV95" s="79">
        <f>'24039a - SO - 01 Objekt č...'!J33</f>
        <v>0</v>
      </c>
      <c r="AW95" s="79">
        <f>'24039a - SO - 01 Objekt č...'!J34</f>
        <v>0</v>
      </c>
      <c r="AX95" s="79">
        <f>'24039a - SO - 01 Objekt č...'!J35</f>
        <v>0</v>
      </c>
      <c r="AY95" s="79">
        <f>'24039a - SO - 01 Objekt č...'!J36</f>
        <v>0</v>
      </c>
      <c r="AZ95" s="79">
        <f>'24039a - SO - 01 Objekt č...'!F33</f>
        <v>0</v>
      </c>
      <c r="BA95" s="79">
        <f>'24039a - SO - 01 Objekt č...'!F34</f>
        <v>0</v>
      </c>
      <c r="BB95" s="79">
        <f>'24039a - SO - 01 Objekt č...'!F35</f>
        <v>0</v>
      </c>
      <c r="BC95" s="79">
        <f>'24039a - SO - 01 Objekt č...'!F36</f>
        <v>0</v>
      </c>
      <c r="BD95" s="81">
        <f>'24039a - SO - 01 Objekt č...'!F37</f>
        <v>0</v>
      </c>
      <c r="BT95" s="82" t="s">
        <v>90</v>
      </c>
      <c r="BV95" s="82" t="s">
        <v>84</v>
      </c>
      <c r="BW95" s="82" t="s">
        <v>91</v>
      </c>
      <c r="BX95" s="82" t="s">
        <v>5</v>
      </c>
      <c r="CL95" s="82" t="s">
        <v>1</v>
      </c>
      <c r="CM95" s="82" t="s">
        <v>92</v>
      </c>
    </row>
    <row r="96" spans="1:91" s="6" customFormat="1" ht="16.5" customHeight="1">
      <c r="A96" s="73" t="s">
        <v>86</v>
      </c>
      <c r="B96" s="74"/>
      <c r="C96" s="75"/>
      <c r="D96" s="189" t="s">
        <v>93</v>
      </c>
      <c r="E96" s="189"/>
      <c r="F96" s="189"/>
      <c r="G96" s="189"/>
      <c r="H96" s="189"/>
      <c r="I96" s="76"/>
      <c r="J96" s="189" t="s">
        <v>94</v>
      </c>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213">
        <f>'24039b - SO - 02 Přístřeš...'!J30</f>
        <v>0</v>
      </c>
      <c r="AH96" s="214"/>
      <c r="AI96" s="214"/>
      <c r="AJ96" s="214"/>
      <c r="AK96" s="214"/>
      <c r="AL96" s="214"/>
      <c r="AM96" s="214"/>
      <c r="AN96" s="213">
        <f t="shared" si="0"/>
        <v>0</v>
      </c>
      <c r="AO96" s="214"/>
      <c r="AP96" s="214"/>
      <c r="AQ96" s="77" t="s">
        <v>89</v>
      </c>
      <c r="AR96" s="74"/>
      <c r="AS96" s="78">
        <v>0</v>
      </c>
      <c r="AT96" s="79">
        <f t="shared" si="1"/>
        <v>0</v>
      </c>
      <c r="AU96" s="80">
        <f>'24039b - SO - 02 Přístřeš...'!P129</f>
        <v>0</v>
      </c>
      <c r="AV96" s="79">
        <f>'24039b - SO - 02 Přístřeš...'!J33</f>
        <v>0</v>
      </c>
      <c r="AW96" s="79">
        <f>'24039b - SO - 02 Přístřeš...'!J34</f>
        <v>0</v>
      </c>
      <c r="AX96" s="79">
        <f>'24039b - SO - 02 Přístřeš...'!J35</f>
        <v>0</v>
      </c>
      <c r="AY96" s="79">
        <f>'24039b - SO - 02 Přístřeš...'!J36</f>
        <v>0</v>
      </c>
      <c r="AZ96" s="79">
        <f>'24039b - SO - 02 Přístřeš...'!F33</f>
        <v>0</v>
      </c>
      <c r="BA96" s="79">
        <f>'24039b - SO - 02 Přístřeš...'!F34</f>
        <v>0</v>
      </c>
      <c r="BB96" s="79">
        <f>'24039b - SO - 02 Přístřeš...'!F35</f>
        <v>0</v>
      </c>
      <c r="BC96" s="79">
        <f>'24039b - SO - 02 Přístřeš...'!F36</f>
        <v>0</v>
      </c>
      <c r="BD96" s="81">
        <f>'24039b - SO - 02 Přístřeš...'!F37</f>
        <v>0</v>
      </c>
      <c r="BT96" s="82" t="s">
        <v>90</v>
      </c>
      <c r="BV96" s="82" t="s">
        <v>84</v>
      </c>
      <c r="BW96" s="82" t="s">
        <v>95</v>
      </c>
      <c r="BX96" s="82" t="s">
        <v>5</v>
      </c>
      <c r="CL96" s="82" t="s">
        <v>1</v>
      </c>
      <c r="CM96" s="82" t="s">
        <v>92</v>
      </c>
    </row>
    <row r="97" spans="1:91" s="6" customFormat="1" ht="16.5" customHeight="1">
      <c r="A97" s="73" t="s">
        <v>86</v>
      </c>
      <c r="B97" s="74"/>
      <c r="C97" s="75"/>
      <c r="D97" s="189" t="s">
        <v>96</v>
      </c>
      <c r="E97" s="189"/>
      <c r="F97" s="189"/>
      <c r="G97" s="189"/>
      <c r="H97" s="189"/>
      <c r="I97" s="76"/>
      <c r="J97" s="189" t="s">
        <v>97</v>
      </c>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213">
        <f>'24039c - SO - 03 Protihlu...'!J30</f>
        <v>0</v>
      </c>
      <c r="AH97" s="214"/>
      <c r="AI97" s="214"/>
      <c r="AJ97" s="214"/>
      <c r="AK97" s="214"/>
      <c r="AL97" s="214"/>
      <c r="AM97" s="214"/>
      <c r="AN97" s="213">
        <f t="shared" si="0"/>
        <v>0</v>
      </c>
      <c r="AO97" s="214"/>
      <c r="AP97" s="214"/>
      <c r="AQ97" s="77" t="s">
        <v>89</v>
      </c>
      <c r="AR97" s="74"/>
      <c r="AS97" s="78">
        <v>0</v>
      </c>
      <c r="AT97" s="79">
        <f t="shared" si="1"/>
        <v>0</v>
      </c>
      <c r="AU97" s="80">
        <f>'24039c - SO - 03 Protihlu...'!P126</f>
        <v>0</v>
      </c>
      <c r="AV97" s="79">
        <f>'24039c - SO - 03 Protihlu...'!J33</f>
        <v>0</v>
      </c>
      <c r="AW97" s="79">
        <f>'24039c - SO - 03 Protihlu...'!J34</f>
        <v>0</v>
      </c>
      <c r="AX97" s="79">
        <f>'24039c - SO - 03 Protihlu...'!J35</f>
        <v>0</v>
      </c>
      <c r="AY97" s="79">
        <f>'24039c - SO - 03 Protihlu...'!J36</f>
        <v>0</v>
      </c>
      <c r="AZ97" s="79">
        <f>'24039c - SO - 03 Protihlu...'!F33</f>
        <v>0</v>
      </c>
      <c r="BA97" s="79">
        <f>'24039c - SO - 03 Protihlu...'!F34</f>
        <v>0</v>
      </c>
      <c r="BB97" s="79">
        <f>'24039c - SO - 03 Protihlu...'!F35</f>
        <v>0</v>
      </c>
      <c r="BC97" s="79">
        <f>'24039c - SO - 03 Protihlu...'!F36</f>
        <v>0</v>
      </c>
      <c r="BD97" s="81">
        <f>'24039c - SO - 03 Protihlu...'!F37</f>
        <v>0</v>
      </c>
      <c r="BT97" s="82" t="s">
        <v>90</v>
      </c>
      <c r="BV97" s="82" t="s">
        <v>84</v>
      </c>
      <c r="BW97" s="82" t="s">
        <v>98</v>
      </c>
      <c r="BX97" s="82" t="s">
        <v>5</v>
      </c>
      <c r="CL97" s="82" t="s">
        <v>1</v>
      </c>
      <c r="CM97" s="82" t="s">
        <v>92</v>
      </c>
    </row>
    <row r="98" spans="1:91" s="6" customFormat="1" ht="16.5" customHeight="1">
      <c r="A98" s="73" t="s">
        <v>86</v>
      </c>
      <c r="B98" s="74"/>
      <c r="C98" s="75"/>
      <c r="D98" s="189" t="s">
        <v>99</v>
      </c>
      <c r="E98" s="189"/>
      <c r="F98" s="189"/>
      <c r="G98" s="189"/>
      <c r="H98" s="189"/>
      <c r="I98" s="76"/>
      <c r="J98" s="189" t="s">
        <v>100</v>
      </c>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213">
        <f>'24039d - SO - 04 Akumulač...'!J30</f>
        <v>0</v>
      </c>
      <c r="AH98" s="214"/>
      <c r="AI98" s="214"/>
      <c r="AJ98" s="214"/>
      <c r="AK98" s="214"/>
      <c r="AL98" s="214"/>
      <c r="AM98" s="214"/>
      <c r="AN98" s="213">
        <f t="shared" si="0"/>
        <v>0</v>
      </c>
      <c r="AO98" s="214"/>
      <c r="AP98" s="214"/>
      <c r="AQ98" s="77" t="s">
        <v>89</v>
      </c>
      <c r="AR98" s="74"/>
      <c r="AS98" s="78">
        <v>0</v>
      </c>
      <c r="AT98" s="79">
        <f t="shared" si="1"/>
        <v>0</v>
      </c>
      <c r="AU98" s="80">
        <f>'24039d - SO - 04 Akumulač...'!P126</f>
        <v>0</v>
      </c>
      <c r="AV98" s="79">
        <f>'24039d - SO - 04 Akumulač...'!J33</f>
        <v>0</v>
      </c>
      <c r="AW98" s="79">
        <f>'24039d - SO - 04 Akumulač...'!J34</f>
        <v>0</v>
      </c>
      <c r="AX98" s="79">
        <f>'24039d - SO - 04 Akumulač...'!J35</f>
        <v>0</v>
      </c>
      <c r="AY98" s="79">
        <f>'24039d - SO - 04 Akumulač...'!J36</f>
        <v>0</v>
      </c>
      <c r="AZ98" s="79">
        <f>'24039d - SO - 04 Akumulač...'!F33</f>
        <v>0</v>
      </c>
      <c r="BA98" s="79">
        <f>'24039d - SO - 04 Akumulač...'!F34</f>
        <v>0</v>
      </c>
      <c r="BB98" s="79">
        <f>'24039d - SO - 04 Akumulač...'!F35</f>
        <v>0</v>
      </c>
      <c r="BC98" s="79">
        <f>'24039d - SO - 04 Akumulač...'!F36</f>
        <v>0</v>
      </c>
      <c r="BD98" s="81">
        <f>'24039d - SO - 04 Akumulač...'!F37</f>
        <v>0</v>
      </c>
      <c r="BT98" s="82" t="s">
        <v>90</v>
      </c>
      <c r="BV98" s="82" t="s">
        <v>84</v>
      </c>
      <c r="BW98" s="82" t="s">
        <v>101</v>
      </c>
      <c r="BX98" s="82" t="s">
        <v>5</v>
      </c>
      <c r="CL98" s="82" t="s">
        <v>1</v>
      </c>
      <c r="CM98" s="82" t="s">
        <v>92</v>
      </c>
    </row>
    <row r="99" spans="1:91" s="6" customFormat="1" ht="24.75" customHeight="1">
      <c r="A99" s="73" t="s">
        <v>86</v>
      </c>
      <c r="B99" s="74"/>
      <c r="C99" s="75"/>
      <c r="D99" s="189" t="s">
        <v>102</v>
      </c>
      <c r="E99" s="189"/>
      <c r="F99" s="189"/>
      <c r="G99" s="189"/>
      <c r="H99" s="189"/>
      <c r="I99" s="76"/>
      <c r="J99" s="189" t="s">
        <v>103</v>
      </c>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213">
        <f>'24039e - SO - 05 Oplocení...'!J30</f>
        <v>0</v>
      </c>
      <c r="AH99" s="214"/>
      <c r="AI99" s="214"/>
      <c r="AJ99" s="214"/>
      <c r="AK99" s="214"/>
      <c r="AL99" s="214"/>
      <c r="AM99" s="214"/>
      <c r="AN99" s="213">
        <f t="shared" si="0"/>
        <v>0</v>
      </c>
      <c r="AO99" s="214"/>
      <c r="AP99" s="214"/>
      <c r="AQ99" s="77" t="s">
        <v>89</v>
      </c>
      <c r="AR99" s="74"/>
      <c r="AS99" s="78">
        <v>0</v>
      </c>
      <c r="AT99" s="79">
        <f t="shared" si="1"/>
        <v>0</v>
      </c>
      <c r="AU99" s="80">
        <f>'24039e - SO - 05 Oplocení...'!P131</f>
        <v>0</v>
      </c>
      <c r="AV99" s="79">
        <f>'24039e - SO - 05 Oplocení...'!J33</f>
        <v>0</v>
      </c>
      <c r="AW99" s="79">
        <f>'24039e - SO - 05 Oplocení...'!J34</f>
        <v>0</v>
      </c>
      <c r="AX99" s="79">
        <f>'24039e - SO - 05 Oplocení...'!J35</f>
        <v>0</v>
      </c>
      <c r="AY99" s="79">
        <f>'24039e - SO - 05 Oplocení...'!J36</f>
        <v>0</v>
      </c>
      <c r="AZ99" s="79">
        <f>'24039e - SO - 05 Oplocení...'!F33</f>
        <v>0</v>
      </c>
      <c r="BA99" s="79">
        <f>'24039e - SO - 05 Oplocení...'!F34</f>
        <v>0</v>
      </c>
      <c r="BB99" s="79">
        <f>'24039e - SO - 05 Oplocení...'!F35</f>
        <v>0</v>
      </c>
      <c r="BC99" s="79">
        <f>'24039e - SO - 05 Oplocení...'!F36</f>
        <v>0</v>
      </c>
      <c r="BD99" s="81">
        <f>'24039e - SO - 05 Oplocení...'!F37</f>
        <v>0</v>
      </c>
      <c r="BT99" s="82" t="s">
        <v>90</v>
      </c>
      <c r="BV99" s="82" t="s">
        <v>84</v>
      </c>
      <c r="BW99" s="82" t="s">
        <v>104</v>
      </c>
      <c r="BX99" s="82" t="s">
        <v>5</v>
      </c>
      <c r="CL99" s="82" t="s">
        <v>1</v>
      </c>
      <c r="CM99" s="82" t="s">
        <v>92</v>
      </c>
    </row>
    <row r="100" spans="1:91" s="6" customFormat="1" ht="16.5" customHeight="1">
      <c r="A100" s="73" t="s">
        <v>86</v>
      </c>
      <c r="B100" s="74"/>
      <c r="C100" s="75"/>
      <c r="D100" s="189" t="s">
        <v>105</v>
      </c>
      <c r="E100" s="189"/>
      <c r="F100" s="189"/>
      <c r="G100" s="189"/>
      <c r="H100" s="189"/>
      <c r="I100" s="76"/>
      <c r="J100" s="189" t="s">
        <v>106</v>
      </c>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213">
        <f>'24039f - SO - 06 Zpevněné...'!J30</f>
        <v>0</v>
      </c>
      <c r="AH100" s="214"/>
      <c r="AI100" s="214"/>
      <c r="AJ100" s="214"/>
      <c r="AK100" s="214"/>
      <c r="AL100" s="214"/>
      <c r="AM100" s="214"/>
      <c r="AN100" s="213">
        <f t="shared" si="0"/>
        <v>0</v>
      </c>
      <c r="AO100" s="214"/>
      <c r="AP100" s="214"/>
      <c r="AQ100" s="77" t="s">
        <v>89</v>
      </c>
      <c r="AR100" s="74"/>
      <c r="AS100" s="78">
        <v>0</v>
      </c>
      <c r="AT100" s="79">
        <f t="shared" si="1"/>
        <v>0</v>
      </c>
      <c r="AU100" s="80">
        <f>'24039f - SO - 06 Zpevněné...'!P125</f>
        <v>0</v>
      </c>
      <c r="AV100" s="79">
        <f>'24039f - SO - 06 Zpevněné...'!J33</f>
        <v>0</v>
      </c>
      <c r="AW100" s="79">
        <f>'24039f - SO - 06 Zpevněné...'!J34</f>
        <v>0</v>
      </c>
      <c r="AX100" s="79">
        <f>'24039f - SO - 06 Zpevněné...'!J35</f>
        <v>0</v>
      </c>
      <c r="AY100" s="79">
        <f>'24039f - SO - 06 Zpevněné...'!J36</f>
        <v>0</v>
      </c>
      <c r="AZ100" s="79">
        <f>'24039f - SO - 06 Zpevněné...'!F33</f>
        <v>0</v>
      </c>
      <c r="BA100" s="79">
        <f>'24039f - SO - 06 Zpevněné...'!F34</f>
        <v>0</v>
      </c>
      <c r="BB100" s="79">
        <f>'24039f - SO - 06 Zpevněné...'!F35</f>
        <v>0</v>
      </c>
      <c r="BC100" s="79">
        <f>'24039f - SO - 06 Zpevněné...'!F36</f>
        <v>0</v>
      </c>
      <c r="BD100" s="81">
        <f>'24039f - SO - 06 Zpevněné...'!F37</f>
        <v>0</v>
      </c>
      <c r="BT100" s="82" t="s">
        <v>90</v>
      </c>
      <c r="BV100" s="82" t="s">
        <v>84</v>
      </c>
      <c r="BW100" s="82" t="s">
        <v>107</v>
      </c>
      <c r="BX100" s="82" t="s">
        <v>5</v>
      </c>
      <c r="CL100" s="82" t="s">
        <v>1</v>
      </c>
      <c r="CM100" s="82" t="s">
        <v>92</v>
      </c>
    </row>
    <row r="101" spans="1:91" s="6" customFormat="1" ht="16.5" customHeight="1">
      <c r="A101" s="73" t="s">
        <v>86</v>
      </c>
      <c r="B101" s="74"/>
      <c r="C101" s="75"/>
      <c r="D101" s="189" t="s">
        <v>108</v>
      </c>
      <c r="E101" s="189"/>
      <c r="F101" s="189"/>
      <c r="G101" s="189"/>
      <c r="H101" s="189"/>
      <c r="I101" s="76"/>
      <c r="J101" s="189" t="s">
        <v>109</v>
      </c>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213">
        <f>'24039g - SO - 07 Sadové ú...'!J30</f>
        <v>0</v>
      </c>
      <c r="AH101" s="214"/>
      <c r="AI101" s="214"/>
      <c r="AJ101" s="214"/>
      <c r="AK101" s="214"/>
      <c r="AL101" s="214"/>
      <c r="AM101" s="214"/>
      <c r="AN101" s="213">
        <f t="shared" si="0"/>
        <v>0</v>
      </c>
      <c r="AO101" s="214"/>
      <c r="AP101" s="214"/>
      <c r="AQ101" s="77" t="s">
        <v>89</v>
      </c>
      <c r="AR101" s="74"/>
      <c r="AS101" s="78">
        <v>0</v>
      </c>
      <c r="AT101" s="79">
        <f t="shared" si="1"/>
        <v>0</v>
      </c>
      <c r="AU101" s="80">
        <f>'24039g - SO - 07 Sadové ú...'!P132</f>
        <v>0</v>
      </c>
      <c r="AV101" s="79">
        <f>'24039g - SO - 07 Sadové ú...'!J33</f>
        <v>0</v>
      </c>
      <c r="AW101" s="79">
        <f>'24039g - SO - 07 Sadové ú...'!J34</f>
        <v>0</v>
      </c>
      <c r="AX101" s="79">
        <f>'24039g - SO - 07 Sadové ú...'!J35</f>
        <v>0</v>
      </c>
      <c r="AY101" s="79">
        <f>'24039g - SO - 07 Sadové ú...'!J36</f>
        <v>0</v>
      </c>
      <c r="AZ101" s="79">
        <f>'24039g - SO - 07 Sadové ú...'!F33</f>
        <v>0</v>
      </c>
      <c r="BA101" s="79">
        <f>'24039g - SO - 07 Sadové ú...'!F34</f>
        <v>0</v>
      </c>
      <c r="BB101" s="79">
        <f>'24039g - SO - 07 Sadové ú...'!F35</f>
        <v>0</v>
      </c>
      <c r="BC101" s="79">
        <f>'24039g - SO - 07 Sadové ú...'!F36</f>
        <v>0</v>
      </c>
      <c r="BD101" s="81">
        <f>'24039g - SO - 07 Sadové ú...'!F37</f>
        <v>0</v>
      </c>
      <c r="BT101" s="82" t="s">
        <v>90</v>
      </c>
      <c r="BV101" s="82" t="s">
        <v>84</v>
      </c>
      <c r="BW101" s="82" t="s">
        <v>110</v>
      </c>
      <c r="BX101" s="82" t="s">
        <v>5</v>
      </c>
      <c r="CL101" s="82" t="s">
        <v>1</v>
      </c>
      <c r="CM101" s="82" t="s">
        <v>92</v>
      </c>
    </row>
    <row r="102" spans="1:91" s="6" customFormat="1" ht="16.5" customHeight="1">
      <c r="A102" s="73" t="s">
        <v>86</v>
      </c>
      <c r="B102" s="74"/>
      <c r="C102" s="75"/>
      <c r="D102" s="189" t="s">
        <v>111</v>
      </c>
      <c r="E102" s="189"/>
      <c r="F102" s="189"/>
      <c r="G102" s="189"/>
      <c r="H102" s="189"/>
      <c r="I102" s="76"/>
      <c r="J102" s="189" t="s">
        <v>112</v>
      </c>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213">
        <f>'24039h - IO - 01 Areálová...'!J30</f>
        <v>0</v>
      </c>
      <c r="AH102" s="214"/>
      <c r="AI102" s="214"/>
      <c r="AJ102" s="214"/>
      <c r="AK102" s="214"/>
      <c r="AL102" s="214"/>
      <c r="AM102" s="214"/>
      <c r="AN102" s="213">
        <f t="shared" si="0"/>
        <v>0</v>
      </c>
      <c r="AO102" s="214"/>
      <c r="AP102" s="214"/>
      <c r="AQ102" s="77" t="s">
        <v>89</v>
      </c>
      <c r="AR102" s="74"/>
      <c r="AS102" s="78">
        <v>0</v>
      </c>
      <c r="AT102" s="79">
        <f t="shared" si="1"/>
        <v>0</v>
      </c>
      <c r="AU102" s="80">
        <f>'24039h - IO - 01 Areálová...'!P122</f>
        <v>0</v>
      </c>
      <c r="AV102" s="79">
        <f>'24039h - IO - 01 Areálová...'!J33</f>
        <v>0</v>
      </c>
      <c r="AW102" s="79">
        <f>'24039h - IO - 01 Areálová...'!J34</f>
        <v>0</v>
      </c>
      <c r="AX102" s="79">
        <f>'24039h - IO - 01 Areálová...'!J35</f>
        <v>0</v>
      </c>
      <c r="AY102" s="79">
        <f>'24039h - IO - 01 Areálová...'!J36</f>
        <v>0</v>
      </c>
      <c r="AZ102" s="79">
        <f>'24039h - IO - 01 Areálová...'!F33</f>
        <v>0</v>
      </c>
      <c r="BA102" s="79">
        <f>'24039h - IO - 01 Areálová...'!F34</f>
        <v>0</v>
      </c>
      <c r="BB102" s="79">
        <f>'24039h - IO - 01 Areálová...'!F35</f>
        <v>0</v>
      </c>
      <c r="BC102" s="79">
        <f>'24039h - IO - 01 Areálová...'!F36</f>
        <v>0</v>
      </c>
      <c r="BD102" s="81">
        <f>'24039h - IO - 01 Areálová...'!F37</f>
        <v>0</v>
      </c>
      <c r="BT102" s="82" t="s">
        <v>90</v>
      </c>
      <c r="BV102" s="82" t="s">
        <v>84</v>
      </c>
      <c r="BW102" s="82" t="s">
        <v>113</v>
      </c>
      <c r="BX102" s="82" t="s">
        <v>5</v>
      </c>
      <c r="CL102" s="82" t="s">
        <v>1</v>
      </c>
      <c r="CM102" s="82" t="s">
        <v>92</v>
      </c>
    </row>
    <row r="103" spans="1:91" s="6" customFormat="1" ht="16.5" customHeight="1">
      <c r="A103" s="73" t="s">
        <v>86</v>
      </c>
      <c r="B103" s="74"/>
      <c r="C103" s="75"/>
      <c r="D103" s="189" t="s">
        <v>114</v>
      </c>
      <c r="E103" s="189"/>
      <c r="F103" s="189"/>
      <c r="G103" s="189"/>
      <c r="H103" s="189"/>
      <c r="I103" s="76"/>
      <c r="J103" s="189" t="s">
        <v>115</v>
      </c>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213">
        <f>'24039i - IO - 02 Areálové...'!J30</f>
        <v>0</v>
      </c>
      <c r="AH103" s="214"/>
      <c r="AI103" s="214"/>
      <c r="AJ103" s="214"/>
      <c r="AK103" s="214"/>
      <c r="AL103" s="214"/>
      <c r="AM103" s="214"/>
      <c r="AN103" s="213">
        <f t="shared" si="0"/>
        <v>0</v>
      </c>
      <c r="AO103" s="214"/>
      <c r="AP103" s="214"/>
      <c r="AQ103" s="77" t="s">
        <v>89</v>
      </c>
      <c r="AR103" s="74"/>
      <c r="AS103" s="78">
        <v>0</v>
      </c>
      <c r="AT103" s="79">
        <f t="shared" si="1"/>
        <v>0</v>
      </c>
      <c r="AU103" s="80">
        <f>'24039i - IO - 02 Areálové...'!P122</f>
        <v>0</v>
      </c>
      <c r="AV103" s="79">
        <f>'24039i - IO - 02 Areálové...'!J33</f>
        <v>0</v>
      </c>
      <c r="AW103" s="79">
        <f>'24039i - IO - 02 Areálové...'!J34</f>
        <v>0</v>
      </c>
      <c r="AX103" s="79">
        <f>'24039i - IO - 02 Areálové...'!J35</f>
        <v>0</v>
      </c>
      <c r="AY103" s="79">
        <f>'24039i - IO - 02 Areálové...'!J36</f>
        <v>0</v>
      </c>
      <c r="AZ103" s="79">
        <f>'24039i - IO - 02 Areálové...'!F33</f>
        <v>0</v>
      </c>
      <c r="BA103" s="79">
        <f>'24039i - IO - 02 Areálové...'!F34</f>
        <v>0</v>
      </c>
      <c r="BB103" s="79">
        <f>'24039i - IO - 02 Areálové...'!F35</f>
        <v>0</v>
      </c>
      <c r="BC103" s="79">
        <f>'24039i - IO - 02 Areálové...'!F36</f>
        <v>0</v>
      </c>
      <c r="BD103" s="81">
        <f>'24039i - IO - 02 Areálové...'!F37</f>
        <v>0</v>
      </c>
      <c r="BT103" s="82" t="s">
        <v>90</v>
      </c>
      <c r="BV103" s="82" t="s">
        <v>84</v>
      </c>
      <c r="BW103" s="82" t="s">
        <v>116</v>
      </c>
      <c r="BX103" s="82" t="s">
        <v>5</v>
      </c>
      <c r="CL103" s="82" t="s">
        <v>1</v>
      </c>
      <c r="CM103" s="82" t="s">
        <v>92</v>
      </c>
    </row>
    <row r="104" spans="1:91" s="6" customFormat="1" ht="16.5" customHeight="1">
      <c r="A104" s="73" t="s">
        <v>86</v>
      </c>
      <c r="B104" s="74"/>
      <c r="C104" s="75"/>
      <c r="D104" s="189" t="s">
        <v>117</v>
      </c>
      <c r="E104" s="189"/>
      <c r="F104" s="189"/>
      <c r="G104" s="189"/>
      <c r="H104" s="189"/>
      <c r="I104" s="76"/>
      <c r="J104" s="189" t="s">
        <v>118</v>
      </c>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213">
        <f>'24039j - IO - 03 Areálové...'!J30</f>
        <v>0</v>
      </c>
      <c r="AH104" s="214"/>
      <c r="AI104" s="214"/>
      <c r="AJ104" s="214"/>
      <c r="AK104" s="214"/>
      <c r="AL104" s="214"/>
      <c r="AM104" s="214"/>
      <c r="AN104" s="213">
        <f t="shared" si="0"/>
        <v>0</v>
      </c>
      <c r="AO104" s="214"/>
      <c r="AP104" s="214"/>
      <c r="AQ104" s="77" t="s">
        <v>89</v>
      </c>
      <c r="AR104" s="74"/>
      <c r="AS104" s="83">
        <v>0</v>
      </c>
      <c r="AT104" s="84">
        <f t="shared" si="1"/>
        <v>0</v>
      </c>
      <c r="AU104" s="85">
        <f>'24039j - IO - 03 Areálové...'!P123</f>
        <v>0</v>
      </c>
      <c r="AV104" s="84">
        <f>'24039j - IO - 03 Areálové...'!J33</f>
        <v>0</v>
      </c>
      <c r="AW104" s="84">
        <f>'24039j - IO - 03 Areálové...'!J34</f>
        <v>0</v>
      </c>
      <c r="AX104" s="84">
        <f>'24039j - IO - 03 Areálové...'!J35</f>
        <v>0</v>
      </c>
      <c r="AY104" s="84">
        <f>'24039j - IO - 03 Areálové...'!J36</f>
        <v>0</v>
      </c>
      <c r="AZ104" s="84">
        <f>'24039j - IO - 03 Areálové...'!F33</f>
        <v>0</v>
      </c>
      <c r="BA104" s="84">
        <f>'24039j - IO - 03 Areálové...'!F34</f>
        <v>0</v>
      </c>
      <c r="BB104" s="84">
        <f>'24039j - IO - 03 Areálové...'!F35</f>
        <v>0</v>
      </c>
      <c r="BC104" s="84">
        <f>'24039j - IO - 03 Areálové...'!F36</f>
        <v>0</v>
      </c>
      <c r="BD104" s="86">
        <f>'24039j - IO - 03 Areálové...'!F37</f>
        <v>0</v>
      </c>
      <c r="BT104" s="82" t="s">
        <v>90</v>
      </c>
      <c r="BV104" s="82" t="s">
        <v>84</v>
      </c>
      <c r="BW104" s="82" t="s">
        <v>119</v>
      </c>
      <c r="BX104" s="82" t="s">
        <v>5</v>
      </c>
      <c r="CL104" s="82" t="s">
        <v>1</v>
      </c>
      <c r="CM104" s="82" t="s">
        <v>92</v>
      </c>
    </row>
    <row r="105" spans="1:91" s="1" customFormat="1" ht="30" customHeight="1">
      <c r="B105" s="31"/>
      <c r="AR105" s="31"/>
    </row>
    <row r="106" spans="1:91" s="1" customFormat="1" ht="6.9" customHeight="1">
      <c r="B106" s="43"/>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31"/>
    </row>
  </sheetData>
  <sheetProtection algorithmName="SHA-512" hashValue="qaG4bm5XKqu625iI3JkWM84BfcX25PehZ7TYETDjf4m++LAzkinkFKJI/pUiDNuMkozlYJGWbgjJdrqm1NNAJw==" saltValue="iuMfSn/QHJN5RWeHv9Wg3Q==" spinCount="100000" sheet="1" objects="1" scenarios="1" formatColumns="0" formatRows="0"/>
  <mergeCells count="78">
    <mergeCell ref="AG104:AM104"/>
    <mergeCell ref="AG96:AM96"/>
    <mergeCell ref="AG98:AM98"/>
    <mergeCell ref="AM87:AN87"/>
    <mergeCell ref="AM89:AP89"/>
    <mergeCell ref="AM90:AP90"/>
    <mergeCell ref="AN104:AP104"/>
    <mergeCell ref="AN103:AP103"/>
    <mergeCell ref="AN97:AP97"/>
    <mergeCell ref="AN92:AP92"/>
    <mergeCell ref="AN102:AP102"/>
    <mergeCell ref="AN101:AP101"/>
    <mergeCell ref="AN96:AP96"/>
    <mergeCell ref="AN100:AP100"/>
    <mergeCell ref="AN98:AP98"/>
    <mergeCell ref="AN99:AP99"/>
    <mergeCell ref="AR2:BE2"/>
    <mergeCell ref="AG103:AM103"/>
    <mergeCell ref="AG102:AM102"/>
    <mergeCell ref="AG92:AM92"/>
    <mergeCell ref="AG100:AM100"/>
    <mergeCell ref="AG95:AM95"/>
    <mergeCell ref="AG99:AM99"/>
    <mergeCell ref="AG101:AM101"/>
    <mergeCell ref="AG97:AM97"/>
    <mergeCell ref="AN95:AP95"/>
    <mergeCell ref="AS89:AT91"/>
    <mergeCell ref="AN94:AP94"/>
    <mergeCell ref="AK33:AO33"/>
    <mergeCell ref="L33:P33"/>
    <mergeCell ref="W33:AE33"/>
    <mergeCell ref="AK35:AO35"/>
    <mergeCell ref="X35:AB35"/>
    <mergeCell ref="W30:AE30"/>
    <mergeCell ref="L31:P31"/>
    <mergeCell ref="W31:AE31"/>
    <mergeCell ref="AK31:AO31"/>
    <mergeCell ref="AK32:AO32"/>
    <mergeCell ref="L32:P32"/>
    <mergeCell ref="W32:AE32"/>
    <mergeCell ref="L85:AO85"/>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s>
  <hyperlinks>
    <hyperlink ref="A95" location="'24039a - SO - 01 Objekt č...'!C2" display="/" xr:uid="{00000000-0004-0000-0000-000000000000}"/>
    <hyperlink ref="A96" location="'24039b - SO - 02 Přístřeš...'!C2" display="/" xr:uid="{00000000-0004-0000-0000-000001000000}"/>
    <hyperlink ref="A97" location="'24039c - SO - 03 Protihlu...'!C2" display="/" xr:uid="{00000000-0004-0000-0000-000002000000}"/>
    <hyperlink ref="A98" location="'24039d - SO - 04 Akumulač...'!C2" display="/" xr:uid="{00000000-0004-0000-0000-000003000000}"/>
    <hyperlink ref="A99" location="'24039e - SO - 05 Oplocení...'!C2" display="/" xr:uid="{00000000-0004-0000-0000-000004000000}"/>
    <hyperlink ref="A100" location="'24039f - SO - 06 Zpevněné...'!C2" display="/" xr:uid="{00000000-0004-0000-0000-000005000000}"/>
    <hyperlink ref="A101" location="'24039g - SO - 07 Sadové ú...'!C2" display="/" xr:uid="{00000000-0004-0000-0000-000006000000}"/>
    <hyperlink ref="A102" location="'24039h - IO - 01 Areálová...'!C2" display="/" xr:uid="{00000000-0004-0000-0000-000007000000}"/>
    <hyperlink ref="A103" location="'24039i - IO - 02 Areálové...'!C2" display="/" xr:uid="{00000000-0004-0000-0000-000008000000}"/>
    <hyperlink ref="A104" location="'24039j - IO - 03 Areálové...'!C2" display="/" xr:uid="{00000000-0004-0000-0000-000009000000}"/>
  </hyperlinks>
  <printOptions horizontalCentered="1"/>
  <pageMargins left="0.7" right="0.7" top="0.75" bottom="0.75" header="0.3" footer="0.3"/>
  <pageSetup paperSize="9" scale="68" fitToHeight="10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145"/>
  <sheetViews>
    <sheetView showGridLines="0" workbookViewId="0">
      <selection activeCell="AN7" sqref="AN7"/>
    </sheetView>
  </sheetViews>
  <sheetFormatPr defaultRowHeight="13.8"/>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8"/>
      <c r="M2" s="198"/>
      <c r="N2" s="198"/>
      <c r="O2" s="198"/>
      <c r="P2" s="198"/>
      <c r="Q2" s="198"/>
      <c r="R2" s="198"/>
      <c r="S2" s="198"/>
      <c r="T2" s="198"/>
      <c r="U2" s="198"/>
      <c r="V2" s="198"/>
      <c r="AT2" s="16" t="s">
        <v>91</v>
      </c>
    </row>
    <row r="3" spans="2:46" ht="6.9" customHeight="1">
      <c r="B3" s="17"/>
      <c r="C3" s="18"/>
      <c r="D3" s="18"/>
      <c r="E3" s="18"/>
      <c r="F3" s="18"/>
      <c r="G3" s="18"/>
      <c r="H3" s="18"/>
      <c r="I3" s="18"/>
      <c r="J3" s="18"/>
      <c r="K3" s="18"/>
      <c r="L3" s="19"/>
      <c r="AT3" s="16" t="s">
        <v>92</v>
      </c>
    </row>
    <row r="4" spans="2:46" ht="24.9" customHeight="1">
      <c r="B4" s="19"/>
      <c r="D4" s="20" t="s">
        <v>120</v>
      </c>
      <c r="L4" s="19"/>
      <c r="M4" s="87" t="s">
        <v>10</v>
      </c>
      <c r="AT4" s="16" t="s">
        <v>4</v>
      </c>
    </row>
    <row r="5" spans="2:46" ht="6.9" customHeight="1">
      <c r="B5" s="19"/>
      <c r="L5" s="19"/>
    </row>
    <row r="6" spans="2:46" ht="12" customHeight="1">
      <c r="B6" s="19"/>
      <c r="D6" s="26" t="s">
        <v>16</v>
      </c>
      <c r="L6" s="19"/>
    </row>
    <row r="7" spans="2:46" ht="26.25" customHeight="1">
      <c r="B7" s="19"/>
      <c r="E7" s="225" t="str">
        <f>'Rekapitulace stavby'!K6</f>
        <v>REKONSTRUKCE KMOCHOVA DOMU, KUTNOHORSKÁ ULICE ČP. 50 - KOMPLET S ROZPOČTY PROFESÍ</v>
      </c>
      <c r="F7" s="226"/>
      <c r="G7" s="226"/>
      <c r="H7" s="226"/>
      <c r="L7" s="19"/>
    </row>
    <row r="8" spans="2:46" s="1" customFormat="1" ht="12" customHeight="1">
      <c r="B8" s="31"/>
      <c r="D8" s="26" t="s">
        <v>121</v>
      </c>
      <c r="L8" s="31"/>
    </row>
    <row r="9" spans="2:46" s="1" customFormat="1" ht="16.5" customHeight="1">
      <c r="B9" s="31"/>
      <c r="E9" s="191" t="s">
        <v>122</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Vyplň údaj</v>
      </c>
      <c r="L12" s="31"/>
    </row>
    <row r="13" spans="2:46" s="1" customFormat="1" ht="10.8" customHeight="1">
      <c r="B13" s="31"/>
      <c r="L13" s="31"/>
    </row>
    <row r="14" spans="2:46" s="1" customFormat="1" ht="12" customHeight="1">
      <c r="B14" s="31"/>
      <c r="D14" s="26" t="s">
        <v>23</v>
      </c>
      <c r="I14" s="26" t="s">
        <v>24</v>
      </c>
      <c r="J14" s="24" t="s">
        <v>25</v>
      </c>
      <c r="L14" s="31"/>
    </row>
    <row r="15" spans="2:46" s="1" customFormat="1" ht="18" customHeight="1">
      <c r="B15" s="31"/>
      <c r="E15" s="24" t="s">
        <v>26</v>
      </c>
      <c r="I15" s="26" t="s">
        <v>27</v>
      </c>
      <c r="J15" s="24" t="s">
        <v>28</v>
      </c>
      <c r="L15" s="31"/>
    </row>
    <row r="16" spans="2:46" s="1" customFormat="1" ht="6.9" customHeight="1">
      <c r="B16" s="31"/>
      <c r="L16" s="31"/>
    </row>
    <row r="17" spans="2:12" s="1" customFormat="1" ht="12" customHeight="1">
      <c r="B17" s="31"/>
      <c r="D17" s="26" t="s">
        <v>29</v>
      </c>
      <c r="I17" s="26" t="s">
        <v>24</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6.9" customHeight="1">
      <c r="B19" s="31"/>
      <c r="L19" s="31"/>
    </row>
    <row r="20" spans="2:12" s="1" customFormat="1" ht="12" customHeight="1">
      <c r="B20" s="31"/>
      <c r="D20" s="26" t="s">
        <v>32</v>
      </c>
      <c r="I20" s="26" t="s">
        <v>24</v>
      </c>
      <c r="J20" s="24" t="s">
        <v>33</v>
      </c>
      <c r="L20" s="31"/>
    </row>
    <row r="21" spans="2:12" s="1" customFormat="1" ht="18" customHeight="1">
      <c r="B21" s="31"/>
      <c r="E21" s="24" t="s">
        <v>34</v>
      </c>
      <c r="I21" s="26" t="s">
        <v>27</v>
      </c>
      <c r="J21" s="24" t="s">
        <v>35</v>
      </c>
      <c r="L21" s="31"/>
    </row>
    <row r="22" spans="2:12" s="1" customFormat="1" ht="6.9" customHeight="1">
      <c r="B22" s="31"/>
      <c r="L22" s="31"/>
    </row>
    <row r="23" spans="2:12" s="1" customFormat="1" ht="12" customHeight="1">
      <c r="B23" s="31"/>
      <c r="D23" s="26" t="s">
        <v>36</v>
      </c>
      <c r="I23" s="26" t="s">
        <v>24</v>
      </c>
      <c r="J23" s="24" t="s">
        <v>37</v>
      </c>
      <c r="L23" s="31"/>
    </row>
    <row r="24" spans="2:12" s="1" customFormat="1" ht="18" customHeight="1">
      <c r="B24" s="31"/>
      <c r="E24" s="24" t="s">
        <v>38</v>
      </c>
      <c r="I24" s="26" t="s">
        <v>27</v>
      </c>
      <c r="J24" s="24" t="s">
        <v>39</v>
      </c>
      <c r="L24" s="31"/>
    </row>
    <row r="25" spans="2:12" s="1" customFormat="1" ht="6.9" customHeight="1">
      <c r="B25" s="31"/>
      <c r="L25" s="31"/>
    </row>
    <row r="26" spans="2:12" s="1" customFormat="1" ht="12" customHeight="1">
      <c r="B26" s="31"/>
      <c r="D26" s="26" t="s">
        <v>40</v>
      </c>
      <c r="L26" s="31"/>
    </row>
    <row r="27" spans="2:12" s="7" customFormat="1" ht="71.25" customHeight="1">
      <c r="B27" s="88"/>
      <c r="E27" s="202" t="s">
        <v>41</v>
      </c>
      <c r="F27" s="202"/>
      <c r="G27" s="202"/>
      <c r="H27" s="202"/>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42</v>
      </c>
      <c r="J30" s="65">
        <f>ROUND(J200, 2)</f>
        <v>0</v>
      </c>
      <c r="L30" s="31"/>
    </row>
    <row r="31" spans="2:12" s="1" customFormat="1" ht="6.9" customHeight="1">
      <c r="B31" s="31"/>
      <c r="D31" s="52"/>
      <c r="E31" s="52"/>
      <c r="F31" s="52"/>
      <c r="G31" s="52"/>
      <c r="H31" s="52"/>
      <c r="I31" s="52"/>
      <c r="J31" s="52"/>
      <c r="K31" s="52"/>
      <c r="L31" s="31"/>
    </row>
    <row r="32" spans="2:12" s="1" customFormat="1" ht="14.4" customHeight="1">
      <c r="B32" s="31"/>
      <c r="F32" s="34" t="s">
        <v>44</v>
      </c>
      <c r="I32" s="34" t="s">
        <v>43</v>
      </c>
      <c r="J32" s="34" t="s">
        <v>45</v>
      </c>
      <c r="L32" s="31"/>
    </row>
    <row r="33" spans="2:12" s="1" customFormat="1" ht="14.4" customHeight="1">
      <c r="B33" s="31"/>
      <c r="D33" s="54" t="s">
        <v>46</v>
      </c>
      <c r="E33" s="26" t="s">
        <v>47</v>
      </c>
      <c r="F33" s="90">
        <f>ROUND((SUM(BE200:BE2144)),  2)</f>
        <v>0</v>
      </c>
      <c r="I33" s="91">
        <v>0.21</v>
      </c>
      <c r="J33" s="90">
        <f>ROUND(((SUM(BE200:BE2144))*I33),  2)</f>
        <v>0</v>
      </c>
      <c r="L33" s="31"/>
    </row>
    <row r="34" spans="2:12" s="1" customFormat="1" ht="14.4" customHeight="1">
      <c r="B34" s="31"/>
      <c r="E34" s="26" t="s">
        <v>48</v>
      </c>
      <c r="F34" s="90">
        <f>ROUND((SUM(BF200:BF2144)),  2)</f>
        <v>0</v>
      </c>
      <c r="I34" s="91">
        <v>0.12</v>
      </c>
      <c r="J34" s="90">
        <f>ROUND(((SUM(BF200:BF2144))*I34),  2)</f>
        <v>0</v>
      </c>
      <c r="L34" s="31"/>
    </row>
    <row r="35" spans="2:12" s="1" customFormat="1" ht="14.4" hidden="1" customHeight="1">
      <c r="B35" s="31"/>
      <c r="E35" s="26" t="s">
        <v>49</v>
      </c>
      <c r="F35" s="90">
        <f>ROUND((SUM(BG200:BG2144)),  2)</f>
        <v>0</v>
      </c>
      <c r="I35" s="91">
        <v>0.21</v>
      </c>
      <c r="J35" s="90">
        <f>0</f>
        <v>0</v>
      </c>
      <c r="L35" s="31"/>
    </row>
    <row r="36" spans="2:12" s="1" customFormat="1" ht="14.4" hidden="1" customHeight="1">
      <c r="B36" s="31"/>
      <c r="E36" s="26" t="s">
        <v>50</v>
      </c>
      <c r="F36" s="90">
        <f>ROUND((SUM(BH200:BH2144)),  2)</f>
        <v>0</v>
      </c>
      <c r="I36" s="91">
        <v>0.12</v>
      </c>
      <c r="J36" s="90">
        <f>0</f>
        <v>0</v>
      </c>
      <c r="L36" s="31"/>
    </row>
    <row r="37" spans="2:12" s="1" customFormat="1" ht="14.4" hidden="1" customHeight="1">
      <c r="B37" s="31"/>
      <c r="E37" s="26" t="s">
        <v>51</v>
      </c>
      <c r="F37" s="90">
        <f>ROUND((SUM(BI200:BI2144)),  2)</f>
        <v>0</v>
      </c>
      <c r="I37" s="91">
        <v>0</v>
      </c>
      <c r="J37" s="90">
        <f>0</f>
        <v>0</v>
      </c>
      <c r="L37" s="31"/>
    </row>
    <row r="38" spans="2:12" s="1" customFormat="1" ht="6.9" customHeight="1">
      <c r="B38" s="31"/>
      <c r="L38" s="31"/>
    </row>
    <row r="39" spans="2:12" s="1" customFormat="1" ht="25.35" customHeight="1">
      <c r="B39" s="31"/>
      <c r="C39" s="92"/>
      <c r="D39" s="93" t="s">
        <v>52</v>
      </c>
      <c r="E39" s="56"/>
      <c r="F39" s="56"/>
      <c r="G39" s="94" t="s">
        <v>53</v>
      </c>
      <c r="H39" s="95" t="s">
        <v>54</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55</v>
      </c>
      <c r="E50" s="41"/>
      <c r="F50" s="41"/>
      <c r="G50" s="40" t="s">
        <v>56</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57</v>
      </c>
      <c r="E61" s="33"/>
      <c r="F61" s="98" t="s">
        <v>58</v>
      </c>
      <c r="G61" s="42" t="s">
        <v>57</v>
      </c>
      <c r="H61" s="33"/>
      <c r="I61" s="33"/>
      <c r="J61" s="99" t="s">
        <v>58</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59</v>
      </c>
      <c r="E65" s="41"/>
      <c r="F65" s="41"/>
      <c r="G65" s="40" t="s">
        <v>60</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57</v>
      </c>
      <c r="E76" s="33"/>
      <c r="F76" s="98" t="s">
        <v>58</v>
      </c>
      <c r="G76" s="42" t="s">
        <v>57</v>
      </c>
      <c r="H76" s="33"/>
      <c r="I76" s="33"/>
      <c r="J76" s="99" t="s">
        <v>58</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123</v>
      </c>
      <c r="L82" s="31"/>
    </row>
    <row r="83" spans="2:47" s="1" customFormat="1" ht="6.9" customHeight="1">
      <c r="B83" s="31"/>
      <c r="L83" s="31"/>
    </row>
    <row r="84" spans="2:47" s="1" customFormat="1" ht="12" customHeight="1">
      <c r="B84" s="31"/>
      <c r="C84" s="26" t="s">
        <v>16</v>
      </c>
      <c r="L84" s="31"/>
    </row>
    <row r="85" spans="2:47" s="1" customFormat="1" ht="26.25" customHeight="1">
      <c r="B85" s="31"/>
      <c r="E85" s="225" t="str">
        <f>E7</f>
        <v>REKONSTRUKCE KMOCHOVA DOMU, KUTNOHORSKÁ ULICE ČP. 50 - KOMPLET S ROZPOČTY PROFESÍ</v>
      </c>
      <c r="F85" s="226"/>
      <c r="G85" s="226"/>
      <c r="H85" s="226"/>
      <c r="L85" s="31"/>
    </row>
    <row r="86" spans="2:47" s="1" customFormat="1" ht="12" customHeight="1">
      <c r="B86" s="31"/>
      <c r="C86" s="26" t="s">
        <v>121</v>
      </c>
      <c r="L86" s="31"/>
    </row>
    <row r="87" spans="2:47" s="1" customFormat="1" ht="16.5" customHeight="1">
      <c r="B87" s="31"/>
      <c r="E87" s="191" t="str">
        <f>E9</f>
        <v>24039a - SO - 01 Objekt č.p. 50</v>
      </c>
      <c r="F87" s="227"/>
      <c r="G87" s="227"/>
      <c r="H87" s="227"/>
      <c r="L87" s="31"/>
    </row>
    <row r="88" spans="2:47" s="1" customFormat="1" ht="6.9" customHeight="1">
      <c r="B88" s="31"/>
      <c r="L88" s="31"/>
    </row>
    <row r="89" spans="2:47" s="1" customFormat="1" ht="12" customHeight="1">
      <c r="B89" s="31"/>
      <c r="C89" s="26" t="s">
        <v>20</v>
      </c>
      <c r="F89" s="24" t="str">
        <f>F12</f>
        <v>Kolín IV, Kutnohorská 50</v>
      </c>
      <c r="I89" s="26" t="s">
        <v>22</v>
      </c>
      <c r="J89" s="51" t="str">
        <f>IF(J12="","",J12)</f>
        <v>Vyplň údaj</v>
      </c>
      <c r="L89" s="31"/>
    </row>
    <row r="90" spans="2:47" s="1" customFormat="1" ht="6.9" customHeight="1">
      <c r="B90" s="31"/>
      <c r="L90" s="31"/>
    </row>
    <row r="91" spans="2:47" s="1" customFormat="1" ht="40.049999999999997" customHeight="1">
      <c r="B91" s="31"/>
      <c r="C91" s="26" t="s">
        <v>23</v>
      </c>
      <c r="F91" s="24" t="str">
        <f>E15</f>
        <v>Město Kolín, Karlovo nám. 78, Kolín I</v>
      </c>
      <c r="I91" s="26" t="s">
        <v>32</v>
      </c>
      <c r="J91" s="29" t="str">
        <f>E21</f>
        <v>AZ PROJECT spol. s r.o., Plynárenská 830, Kolín IV</v>
      </c>
      <c r="L91" s="31"/>
    </row>
    <row r="92" spans="2:47" s="1" customFormat="1" ht="15.15" customHeight="1">
      <c r="B92" s="31"/>
      <c r="C92" s="26" t="s">
        <v>29</v>
      </c>
      <c r="F92" s="24" t="str">
        <f>IF(E18="","",E18)</f>
        <v>Vyplň údaj</v>
      </c>
      <c r="I92" s="26" t="s">
        <v>36</v>
      </c>
      <c r="J92" s="29" t="str">
        <f>E24</f>
        <v>Ing. Luboš Michalec</v>
      </c>
      <c r="L92" s="31"/>
    </row>
    <row r="93" spans="2:47" s="1" customFormat="1" ht="10.35" customHeight="1">
      <c r="B93" s="31"/>
      <c r="L93" s="31"/>
    </row>
    <row r="94" spans="2:47" s="1" customFormat="1" ht="29.25" customHeight="1">
      <c r="B94" s="31"/>
      <c r="C94" s="100" t="s">
        <v>124</v>
      </c>
      <c r="D94" s="92"/>
      <c r="E94" s="92"/>
      <c r="F94" s="92"/>
      <c r="G94" s="92"/>
      <c r="H94" s="92"/>
      <c r="I94" s="92"/>
      <c r="J94" s="101" t="s">
        <v>125</v>
      </c>
      <c r="K94" s="92"/>
      <c r="L94" s="31"/>
    </row>
    <row r="95" spans="2:47" s="1" customFormat="1" ht="10.35" customHeight="1">
      <c r="B95" s="31"/>
      <c r="L95" s="31"/>
    </row>
    <row r="96" spans="2:47" s="1" customFormat="1" ht="22.8" customHeight="1">
      <c r="B96" s="31"/>
      <c r="C96" s="102" t="s">
        <v>126</v>
      </c>
      <c r="J96" s="65">
        <f>J200</f>
        <v>0</v>
      </c>
      <c r="L96" s="31"/>
      <c r="AU96" s="16" t="s">
        <v>127</v>
      </c>
    </row>
    <row r="97" spans="2:12" s="8" customFormat="1" ht="24.9" customHeight="1">
      <c r="B97" s="103"/>
      <c r="D97" s="104" t="s">
        <v>128</v>
      </c>
      <c r="E97" s="105"/>
      <c r="F97" s="105"/>
      <c r="G97" s="105"/>
      <c r="H97" s="105"/>
      <c r="I97" s="105"/>
      <c r="J97" s="106">
        <f>J201</f>
        <v>0</v>
      </c>
      <c r="L97" s="103"/>
    </row>
    <row r="98" spans="2:12" s="9" customFormat="1" ht="19.95" customHeight="1">
      <c r="B98" s="107"/>
      <c r="D98" s="108" t="s">
        <v>129</v>
      </c>
      <c r="E98" s="109"/>
      <c r="F98" s="109"/>
      <c r="G98" s="109"/>
      <c r="H98" s="109"/>
      <c r="I98" s="109"/>
      <c r="J98" s="110">
        <f>J202</f>
        <v>0</v>
      </c>
      <c r="L98" s="107"/>
    </row>
    <row r="99" spans="2:12" s="9" customFormat="1" ht="19.95" customHeight="1">
      <c r="B99" s="107"/>
      <c r="D99" s="108" t="s">
        <v>130</v>
      </c>
      <c r="E99" s="109"/>
      <c r="F99" s="109"/>
      <c r="G99" s="109"/>
      <c r="H99" s="109"/>
      <c r="I99" s="109"/>
      <c r="J99" s="110">
        <f>J238</f>
        <v>0</v>
      </c>
      <c r="L99" s="107"/>
    </row>
    <row r="100" spans="2:12" s="9" customFormat="1" ht="19.95" customHeight="1">
      <c r="B100" s="107"/>
      <c r="D100" s="108" t="s">
        <v>131</v>
      </c>
      <c r="E100" s="109"/>
      <c r="F100" s="109"/>
      <c r="G100" s="109"/>
      <c r="H100" s="109"/>
      <c r="I100" s="109"/>
      <c r="J100" s="110">
        <f>J285</f>
        <v>0</v>
      </c>
      <c r="L100" s="107"/>
    </row>
    <row r="101" spans="2:12" s="9" customFormat="1" ht="19.95" customHeight="1">
      <c r="B101" s="107"/>
      <c r="D101" s="108" t="s">
        <v>132</v>
      </c>
      <c r="E101" s="109"/>
      <c r="F101" s="109"/>
      <c r="G101" s="109"/>
      <c r="H101" s="109"/>
      <c r="I101" s="109"/>
      <c r="J101" s="110">
        <f>J402</f>
        <v>0</v>
      </c>
      <c r="L101" s="107"/>
    </row>
    <row r="102" spans="2:12" s="9" customFormat="1" ht="19.95" customHeight="1">
      <c r="B102" s="107"/>
      <c r="D102" s="108" t="s">
        <v>133</v>
      </c>
      <c r="E102" s="109"/>
      <c r="F102" s="109"/>
      <c r="G102" s="109"/>
      <c r="H102" s="109"/>
      <c r="I102" s="109"/>
      <c r="J102" s="110">
        <f>J480</f>
        <v>0</v>
      </c>
      <c r="L102" s="107"/>
    </row>
    <row r="103" spans="2:12" s="9" customFormat="1" ht="19.95" customHeight="1">
      <c r="B103" s="107"/>
      <c r="D103" s="108" t="s">
        <v>134</v>
      </c>
      <c r="E103" s="109"/>
      <c r="F103" s="109"/>
      <c r="G103" s="109"/>
      <c r="H103" s="109"/>
      <c r="I103" s="109"/>
      <c r="J103" s="110">
        <f>J483</f>
        <v>0</v>
      </c>
      <c r="L103" s="107"/>
    </row>
    <row r="104" spans="2:12" s="9" customFormat="1" ht="19.95" customHeight="1">
      <c r="B104" s="107"/>
      <c r="D104" s="108" t="s">
        <v>135</v>
      </c>
      <c r="E104" s="109"/>
      <c r="F104" s="109"/>
      <c r="G104" s="109"/>
      <c r="H104" s="109"/>
      <c r="I104" s="109"/>
      <c r="J104" s="110">
        <f>J619</f>
        <v>0</v>
      </c>
      <c r="L104" s="107"/>
    </row>
    <row r="105" spans="2:12" s="9" customFormat="1" ht="19.95" customHeight="1">
      <c r="B105" s="107"/>
      <c r="D105" s="108" t="s">
        <v>136</v>
      </c>
      <c r="E105" s="109"/>
      <c r="F105" s="109"/>
      <c r="G105" s="109"/>
      <c r="H105" s="109"/>
      <c r="I105" s="109"/>
      <c r="J105" s="110">
        <f>J811</f>
        <v>0</v>
      </c>
      <c r="L105" s="107"/>
    </row>
    <row r="106" spans="2:12" s="9" customFormat="1" ht="19.95" customHeight="1">
      <c r="B106" s="107"/>
      <c r="D106" s="108" t="s">
        <v>137</v>
      </c>
      <c r="E106" s="109"/>
      <c r="F106" s="109"/>
      <c r="G106" s="109"/>
      <c r="H106" s="109"/>
      <c r="I106" s="109"/>
      <c r="J106" s="110">
        <f>J834</f>
        <v>0</v>
      </c>
      <c r="L106" s="107"/>
    </row>
    <row r="107" spans="2:12" s="8" customFormat="1" ht="24.9" customHeight="1">
      <c r="B107" s="103"/>
      <c r="D107" s="104" t="s">
        <v>138</v>
      </c>
      <c r="E107" s="105"/>
      <c r="F107" s="105"/>
      <c r="G107" s="105"/>
      <c r="H107" s="105"/>
      <c r="I107" s="105"/>
      <c r="J107" s="106">
        <f>J836</f>
        <v>0</v>
      </c>
      <c r="L107" s="103"/>
    </row>
    <row r="108" spans="2:12" s="9" customFormat="1" ht="19.95" customHeight="1">
      <c r="B108" s="107"/>
      <c r="D108" s="108" t="s">
        <v>139</v>
      </c>
      <c r="E108" s="109"/>
      <c r="F108" s="109"/>
      <c r="G108" s="109"/>
      <c r="H108" s="109"/>
      <c r="I108" s="109"/>
      <c r="J108" s="110">
        <f>J837</f>
        <v>0</v>
      </c>
      <c r="L108" s="107"/>
    </row>
    <row r="109" spans="2:12" s="9" customFormat="1" ht="19.95" customHeight="1">
      <c r="B109" s="107"/>
      <c r="D109" s="108" t="s">
        <v>140</v>
      </c>
      <c r="E109" s="109"/>
      <c r="F109" s="109"/>
      <c r="G109" s="109"/>
      <c r="H109" s="109"/>
      <c r="I109" s="109"/>
      <c r="J109" s="110">
        <f>J889</f>
        <v>0</v>
      </c>
      <c r="L109" s="107"/>
    </row>
    <row r="110" spans="2:12" s="9" customFormat="1" ht="19.95" customHeight="1">
      <c r="B110" s="107"/>
      <c r="D110" s="108" t="s">
        <v>141</v>
      </c>
      <c r="E110" s="109"/>
      <c r="F110" s="109"/>
      <c r="G110" s="109"/>
      <c r="H110" s="109"/>
      <c r="I110" s="109"/>
      <c r="J110" s="110">
        <f>J891</f>
        <v>0</v>
      </c>
      <c r="L110" s="107"/>
    </row>
    <row r="111" spans="2:12" s="9" customFormat="1" ht="19.95" customHeight="1">
      <c r="B111" s="107"/>
      <c r="D111" s="108" t="s">
        <v>142</v>
      </c>
      <c r="E111" s="109"/>
      <c r="F111" s="109"/>
      <c r="G111" s="109"/>
      <c r="H111" s="109"/>
      <c r="I111" s="109"/>
      <c r="J111" s="110">
        <f>J997</f>
        <v>0</v>
      </c>
      <c r="L111" s="107"/>
    </row>
    <row r="112" spans="2:12" s="9" customFormat="1" ht="19.95" customHeight="1">
      <c r="B112" s="107"/>
      <c r="D112" s="108" t="s">
        <v>143</v>
      </c>
      <c r="E112" s="109"/>
      <c r="F112" s="109"/>
      <c r="G112" s="109"/>
      <c r="H112" s="109"/>
      <c r="I112" s="109"/>
      <c r="J112" s="110">
        <f>J1028</f>
        <v>0</v>
      </c>
      <c r="L112" s="107"/>
    </row>
    <row r="113" spans="2:12" s="9" customFormat="1" ht="14.85" customHeight="1">
      <c r="B113" s="107"/>
      <c r="D113" s="108" t="s">
        <v>144</v>
      </c>
      <c r="E113" s="109"/>
      <c r="F113" s="109"/>
      <c r="G113" s="109"/>
      <c r="H113" s="109"/>
      <c r="I113" s="109"/>
      <c r="J113" s="110">
        <f>J1029</f>
        <v>0</v>
      </c>
      <c r="L113" s="107"/>
    </row>
    <row r="114" spans="2:12" s="9" customFormat="1" ht="14.85" customHeight="1">
      <c r="B114" s="107"/>
      <c r="D114" s="108" t="s">
        <v>145</v>
      </c>
      <c r="E114" s="109"/>
      <c r="F114" s="109"/>
      <c r="G114" s="109"/>
      <c r="H114" s="109"/>
      <c r="I114" s="109"/>
      <c r="J114" s="110">
        <f>J1031</f>
        <v>0</v>
      </c>
      <c r="L114" s="107"/>
    </row>
    <row r="115" spans="2:12" s="9" customFormat="1" ht="14.85" customHeight="1">
      <c r="B115" s="107"/>
      <c r="D115" s="108" t="s">
        <v>146</v>
      </c>
      <c r="E115" s="109"/>
      <c r="F115" s="109"/>
      <c r="G115" s="109"/>
      <c r="H115" s="109"/>
      <c r="I115" s="109"/>
      <c r="J115" s="110">
        <f>J1054</f>
        <v>0</v>
      </c>
      <c r="L115" s="107"/>
    </row>
    <row r="116" spans="2:12" s="9" customFormat="1" ht="14.85" customHeight="1">
      <c r="B116" s="107"/>
      <c r="D116" s="108" t="s">
        <v>147</v>
      </c>
      <c r="E116" s="109"/>
      <c r="F116" s="109"/>
      <c r="G116" s="109"/>
      <c r="H116" s="109"/>
      <c r="I116" s="109"/>
      <c r="J116" s="110">
        <f>J1080</f>
        <v>0</v>
      </c>
      <c r="L116" s="107"/>
    </row>
    <row r="117" spans="2:12" s="9" customFormat="1" ht="14.85" customHeight="1">
      <c r="B117" s="107"/>
      <c r="D117" s="108" t="s">
        <v>148</v>
      </c>
      <c r="E117" s="109"/>
      <c r="F117" s="109"/>
      <c r="G117" s="109"/>
      <c r="H117" s="109"/>
      <c r="I117" s="109"/>
      <c r="J117" s="110">
        <f>J1112</f>
        <v>0</v>
      </c>
      <c r="L117" s="107"/>
    </row>
    <row r="118" spans="2:12" s="9" customFormat="1" ht="19.95" customHeight="1">
      <c r="B118" s="107"/>
      <c r="D118" s="108" t="s">
        <v>149</v>
      </c>
      <c r="E118" s="109"/>
      <c r="F118" s="109"/>
      <c r="G118" s="109"/>
      <c r="H118" s="109"/>
      <c r="I118" s="109"/>
      <c r="J118" s="110">
        <f>J1116</f>
        <v>0</v>
      </c>
      <c r="L118" s="107"/>
    </row>
    <row r="119" spans="2:12" s="9" customFormat="1" ht="14.85" customHeight="1">
      <c r="B119" s="107"/>
      <c r="D119" s="108" t="s">
        <v>150</v>
      </c>
      <c r="E119" s="109"/>
      <c r="F119" s="109"/>
      <c r="G119" s="109"/>
      <c r="H119" s="109"/>
      <c r="I119" s="109"/>
      <c r="J119" s="110">
        <f>J1118</f>
        <v>0</v>
      </c>
      <c r="L119" s="107"/>
    </row>
    <row r="120" spans="2:12" s="9" customFormat="1" ht="21.75" customHeight="1">
      <c r="B120" s="107"/>
      <c r="D120" s="108" t="s">
        <v>151</v>
      </c>
      <c r="E120" s="109"/>
      <c r="F120" s="109"/>
      <c r="G120" s="109"/>
      <c r="H120" s="109"/>
      <c r="I120" s="109"/>
      <c r="J120" s="110">
        <f>J1119</f>
        <v>0</v>
      </c>
      <c r="L120" s="107"/>
    </row>
    <row r="121" spans="2:12" s="9" customFormat="1" ht="21.75" customHeight="1">
      <c r="B121" s="107"/>
      <c r="D121" s="108" t="s">
        <v>152</v>
      </c>
      <c r="E121" s="109"/>
      <c r="F121" s="109"/>
      <c r="G121" s="109"/>
      <c r="H121" s="109"/>
      <c r="I121" s="109"/>
      <c r="J121" s="110">
        <f>J1127</f>
        <v>0</v>
      </c>
      <c r="L121" s="107"/>
    </row>
    <row r="122" spans="2:12" s="9" customFormat="1" ht="21.75" customHeight="1">
      <c r="B122" s="107"/>
      <c r="D122" s="108" t="s">
        <v>153</v>
      </c>
      <c r="E122" s="109"/>
      <c r="F122" s="109"/>
      <c r="G122" s="109"/>
      <c r="H122" s="109"/>
      <c r="I122" s="109"/>
      <c r="J122" s="110">
        <f>J1130</f>
        <v>0</v>
      </c>
      <c r="L122" s="107"/>
    </row>
    <row r="123" spans="2:12" s="9" customFormat="1" ht="14.85" customHeight="1">
      <c r="B123" s="107"/>
      <c r="D123" s="108" t="s">
        <v>154</v>
      </c>
      <c r="E123" s="109"/>
      <c r="F123" s="109"/>
      <c r="G123" s="109"/>
      <c r="H123" s="109"/>
      <c r="I123" s="109"/>
      <c r="J123" s="110">
        <f>J1137</f>
        <v>0</v>
      </c>
      <c r="L123" s="107"/>
    </row>
    <row r="124" spans="2:12" s="9" customFormat="1" ht="21.75" customHeight="1">
      <c r="B124" s="107"/>
      <c r="D124" s="108" t="s">
        <v>155</v>
      </c>
      <c r="E124" s="109"/>
      <c r="F124" s="109"/>
      <c r="G124" s="109"/>
      <c r="H124" s="109"/>
      <c r="I124" s="109"/>
      <c r="J124" s="110">
        <f>J1138</f>
        <v>0</v>
      </c>
      <c r="L124" s="107"/>
    </row>
    <row r="125" spans="2:12" s="9" customFormat="1" ht="21.75" customHeight="1">
      <c r="B125" s="107"/>
      <c r="D125" s="108" t="s">
        <v>156</v>
      </c>
      <c r="E125" s="109"/>
      <c r="F125" s="109"/>
      <c r="G125" s="109"/>
      <c r="H125" s="109"/>
      <c r="I125" s="109"/>
      <c r="J125" s="110">
        <f>J1146</f>
        <v>0</v>
      </c>
      <c r="L125" s="107"/>
    </row>
    <row r="126" spans="2:12" s="9" customFormat="1" ht="21.75" customHeight="1">
      <c r="B126" s="107"/>
      <c r="D126" s="108" t="s">
        <v>157</v>
      </c>
      <c r="E126" s="109"/>
      <c r="F126" s="109"/>
      <c r="G126" s="109"/>
      <c r="H126" s="109"/>
      <c r="I126" s="109"/>
      <c r="J126" s="110">
        <f>J1149</f>
        <v>0</v>
      </c>
      <c r="L126" s="107"/>
    </row>
    <row r="127" spans="2:12" s="9" customFormat="1" ht="19.95" customHeight="1">
      <c r="B127" s="107"/>
      <c r="D127" s="108" t="s">
        <v>158</v>
      </c>
      <c r="E127" s="109"/>
      <c r="F127" s="109"/>
      <c r="G127" s="109"/>
      <c r="H127" s="109"/>
      <c r="I127" s="109"/>
      <c r="J127" s="110">
        <f>J1154</f>
        <v>0</v>
      </c>
      <c r="L127" s="107"/>
    </row>
    <row r="128" spans="2:12" s="9" customFormat="1" ht="14.85" customHeight="1">
      <c r="B128" s="107"/>
      <c r="D128" s="108" t="s">
        <v>144</v>
      </c>
      <c r="E128" s="109"/>
      <c r="F128" s="109"/>
      <c r="G128" s="109"/>
      <c r="H128" s="109"/>
      <c r="I128" s="109"/>
      <c r="J128" s="110">
        <f>J1155</f>
        <v>0</v>
      </c>
      <c r="L128" s="107"/>
    </row>
    <row r="129" spans="2:12" s="9" customFormat="1" ht="14.85" customHeight="1">
      <c r="B129" s="107"/>
      <c r="D129" s="108" t="s">
        <v>159</v>
      </c>
      <c r="E129" s="109"/>
      <c r="F129" s="109"/>
      <c r="G129" s="109"/>
      <c r="H129" s="109"/>
      <c r="I129" s="109"/>
      <c r="J129" s="110">
        <f>J1157</f>
        <v>0</v>
      </c>
      <c r="L129" s="107"/>
    </row>
    <row r="130" spans="2:12" s="9" customFormat="1" ht="14.85" customHeight="1">
      <c r="B130" s="107"/>
      <c r="D130" s="108" t="s">
        <v>160</v>
      </c>
      <c r="E130" s="109"/>
      <c r="F130" s="109"/>
      <c r="G130" s="109"/>
      <c r="H130" s="109"/>
      <c r="I130" s="109"/>
      <c r="J130" s="110">
        <f>J1160</f>
        <v>0</v>
      </c>
      <c r="L130" s="107"/>
    </row>
    <row r="131" spans="2:12" s="9" customFormat="1" ht="14.85" customHeight="1">
      <c r="B131" s="107"/>
      <c r="D131" s="108" t="s">
        <v>161</v>
      </c>
      <c r="E131" s="109"/>
      <c r="F131" s="109"/>
      <c r="G131" s="109"/>
      <c r="H131" s="109"/>
      <c r="I131" s="109"/>
      <c r="J131" s="110">
        <f>J1168</f>
        <v>0</v>
      </c>
      <c r="L131" s="107"/>
    </row>
    <row r="132" spans="2:12" s="9" customFormat="1" ht="19.95" customHeight="1">
      <c r="B132" s="107"/>
      <c r="D132" s="108" t="s">
        <v>162</v>
      </c>
      <c r="E132" s="109"/>
      <c r="F132" s="109"/>
      <c r="G132" s="109"/>
      <c r="H132" s="109"/>
      <c r="I132" s="109"/>
      <c r="J132" s="110">
        <f>J1170</f>
        <v>0</v>
      </c>
      <c r="L132" s="107"/>
    </row>
    <row r="133" spans="2:12" s="9" customFormat="1" ht="19.95" customHeight="1">
      <c r="B133" s="107"/>
      <c r="D133" s="108" t="s">
        <v>163</v>
      </c>
      <c r="E133" s="109"/>
      <c r="F133" s="109"/>
      <c r="G133" s="109"/>
      <c r="H133" s="109"/>
      <c r="I133" s="109"/>
      <c r="J133" s="110">
        <f>J1179</f>
        <v>0</v>
      </c>
      <c r="L133" s="107"/>
    </row>
    <row r="134" spans="2:12" s="9" customFormat="1" ht="19.95" customHeight="1">
      <c r="B134" s="107"/>
      <c r="D134" s="108" t="s">
        <v>164</v>
      </c>
      <c r="E134" s="109"/>
      <c r="F134" s="109"/>
      <c r="G134" s="109"/>
      <c r="H134" s="109"/>
      <c r="I134" s="109"/>
      <c r="J134" s="110">
        <f>J1182</f>
        <v>0</v>
      </c>
      <c r="L134" s="107"/>
    </row>
    <row r="135" spans="2:12" s="9" customFormat="1" ht="14.85" customHeight="1">
      <c r="B135" s="107"/>
      <c r="D135" s="108" t="s">
        <v>144</v>
      </c>
      <c r="E135" s="109"/>
      <c r="F135" s="109"/>
      <c r="G135" s="109"/>
      <c r="H135" s="109"/>
      <c r="I135" s="109"/>
      <c r="J135" s="110">
        <f>J1183</f>
        <v>0</v>
      </c>
      <c r="L135" s="107"/>
    </row>
    <row r="136" spans="2:12" s="9" customFormat="1" ht="14.85" customHeight="1">
      <c r="B136" s="107"/>
      <c r="D136" s="108" t="s">
        <v>165</v>
      </c>
      <c r="E136" s="109"/>
      <c r="F136" s="109"/>
      <c r="G136" s="109"/>
      <c r="H136" s="109"/>
      <c r="I136" s="109"/>
      <c r="J136" s="110">
        <f>J1185</f>
        <v>0</v>
      </c>
      <c r="L136" s="107"/>
    </row>
    <row r="137" spans="2:12" s="9" customFormat="1" ht="14.85" customHeight="1">
      <c r="B137" s="107"/>
      <c r="D137" s="108" t="s">
        <v>166</v>
      </c>
      <c r="E137" s="109"/>
      <c r="F137" s="109"/>
      <c r="G137" s="109"/>
      <c r="H137" s="109"/>
      <c r="I137" s="109"/>
      <c r="J137" s="110">
        <f>J1187</f>
        <v>0</v>
      </c>
      <c r="L137" s="107"/>
    </row>
    <row r="138" spans="2:12" s="9" customFormat="1" ht="14.85" customHeight="1">
      <c r="B138" s="107"/>
      <c r="D138" s="108" t="s">
        <v>167</v>
      </c>
      <c r="E138" s="109"/>
      <c r="F138" s="109"/>
      <c r="G138" s="109"/>
      <c r="H138" s="109"/>
      <c r="I138" s="109"/>
      <c r="J138" s="110">
        <f>J1194</f>
        <v>0</v>
      </c>
      <c r="L138" s="107"/>
    </row>
    <row r="139" spans="2:12" s="9" customFormat="1" ht="14.85" customHeight="1">
      <c r="B139" s="107"/>
      <c r="D139" s="108" t="s">
        <v>168</v>
      </c>
      <c r="E139" s="109"/>
      <c r="F139" s="109"/>
      <c r="G139" s="109"/>
      <c r="H139" s="109"/>
      <c r="I139" s="109"/>
      <c r="J139" s="110">
        <f>J1197</f>
        <v>0</v>
      </c>
      <c r="L139" s="107"/>
    </row>
    <row r="140" spans="2:12" s="9" customFormat="1" ht="14.85" customHeight="1">
      <c r="B140" s="107"/>
      <c r="D140" s="108" t="s">
        <v>169</v>
      </c>
      <c r="E140" s="109"/>
      <c r="F140" s="109"/>
      <c r="G140" s="109"/>
      <c r="H140" s="109"/>
      <c r="I140" s="109"/>
      <c r="J140" s="110">
        <f>J1207</f>
        <v>0</v>
      </c>
      <c r="L140" s="107"/>
    </row>
    <row r="141" spans="2:12" s="9" customFormat="1" ht="14.85" customHeight="1">
      <c r="B141" s="107"/>
      <c r="D141" s="108" t="s">
        <v>170</v>
      </c>
      <c r="E141" s="109"/>
      <c r="F141" s="109"/>
      <c r="G141" s="109"/>
      <c r="H141" s="109"/>
      <c r="I141" s="109"/>
      <c r="J141" s="110">
        <f>J1222</f>
        <v>0</v>
      </c>
      <c r="L141" s="107"/>
    </row>
    <row r="142" spans="2:12" s="9" customFormat="1" ht="14.85" customHeight="1">
      <c r="B142" s="107"/>
      <c r="D142" s="108" t="s">
        <v>171</v>
      </c>
      <c r="E142" s="109"/>
      <c r="F142" s="109"/>
      <c r="G142" s="109"/>
      <c r="H142" s="109"/>
      <c r="I142" s="109"/>
      <c r="J142" s="110">
        <f>J1226</f>
        <v>0</v>
      </c>
      <c r="L142" s="107"/>
    </row>
    <row r="143" spans="2:12" s="9" customFormat="1" ht="14.85" customHeight="1">
      <c r="B143" s="107"/>
      <c r="D143" s="108" t="s">
        <v>172</v>
      </c>
      <c r="E143" s="109"/>
      <c r="F143" s="109"/>
      <c r="G143" s="109"/>
      <c r="H143" s="109"/>
      <c r="I143" s="109"/>
      <c r="J143" s="110">
        <f>J1231</f>
        <v>0</v>
      </c>
      <c r="L143" s="107"/>
    </row>
    <row r="144" spans="2:12" s="9" customFormat="1" ht="19.95" customHeight="1">
      <c r="B144" s="107"/>
      <c r="D144" s="108" t="s">
        <v>173</v>
      </c>
      <c r="E144" s="109"/>
      <c r="F144" s="109"/>
      <c r="G144" s="109"/>
      <c r="H144" s="109"/>
      <c r="I144" s="109"/>
      <c r="J144" s="110">
        <f>J1234</f>
        <v>0</v>
      </c>
      <c r="L144" s="107"/>
    </row>
    <row r="145" spans="2:12" s="9" customFormat="1" ht="14.85" customHeight="1">
      <c r="B145" s="107"/>
      <c r="D145" s="108" t="s">
        <v>174</v>
      </c>
      <c r="E145" s="109"/>
      <c r="F145" s="109"/>
      <c r="G145" s="109"/>
      <c r="H145" s="109"/>
      <c r="I145" s="109"/>
      <c r="J145" s="110">
        <f>J1235</f>
        <v>0</v>
      </c>
      <c r="L145" s="107"/>
    </row>
    <row r="146" spans="2:12" s="9" customFormat="1" ht="14.85" customHeight="1">
      <c r="B146" s="107"/>
      <c r="D146" s="108" t="s">
        <v>175</v>
      </c>
      <c r="E146" s="109"/>
      <c r="F146" s="109"/>
      <c r="G146" s="109"/>
      <c r="H146" s="109"/>
      <c r="I146" s="109"/>
      <c r="J146" s="110">
        <f>J1297</f>
        <v>0</v>
      </c>
      <c r="L146" s="107"/>
    </row>
    <row r="147" spans="2:12" s="9" customFormat="1" ht="14.85" customHeight="1">
      <c r="B147" s="107"/>
      <c r="D147" s="108" t="s">
        <v>176</v>
      </c>
      <c r="E147" s="109"/>
      <c r="F147" s="109"/>
      <c r="G147" s="109"/>
      <c r="H147" s="109"/>
      <c r="I147" s="109"/>
      <c r="J147" s="110">
        <f>J1374</f>
        <v>0</v>
      </c>
      <c r="L147" s="107"/>
    </row>
    <row r="148" spans="2:12" s="9" customFormat="1" ht="14.85" customHeight="1">
      <c r="B148" s="107"/>
      <c r="D148" s="108" t="s">
        <v>177</v>
      </c>
      <c r="E148" s="109"/>
      <c r="F148" s="109"/>
      <c r="G148" s="109"/>
      <c r="H148" s="109"/>
      <c r="I148" s="109"/>
      <c r="J148" s="110">
        <f>J1383</f>
        <v>0</v>
      </c>
      <c r="L148" s="107"/>
    </row>
    <row r="149" spans="2:12" s="9" customFormat="1" ht="14.85" customHeight="1">
      <c r="B149" s="107"/>
      <c r="D149" s="108" t="s">
        <v>178</v>
      </c>
      <c r="E149" s="109"/>
      <c r="F149" s="109"/>
      <c r="G149" s="109"/>
      <c r="H149" s="109"/>
      <c r="I149" s="109"/>
      <c r="J149" s="110">
        <f>J1391</f>
        <v>0</v>
      </c>
      <c r="L149" s="107"/>
    </row>
    <row r="150" spans="2:12" s="9" customFormat="1" ht="14.85" customHeight="1">
      <c r="B150" s="107"/>
      <c r="D150" s="108" t="s">
        <v>179</v>
      </c>
      <c r="E150" s="109"/>
      <c r="F150" s="109"/>
      <c r="G150" s="109"/>
      <c r="H150" s="109"/>
      <c r="I150" s="109"/>
      <c r="J150" s="110">
        <f>J1393</f>
        <v>0</v>
      </c>
      <c r="L150" s="107"/>
    </row>
    <row r="151" spans="2:12" s="9" customFormat="1" ht="19.95" customHeight="1">
      <c r="B151" s="107"/>
      <c r="D151" s="108" t="s">
        <v>180</v>
      </c>
      <c r="E151" s="109"/>
      <c r="F151" s="109"/>
      <c r="G151" s="109"/>
      <c r="H151" s="109"/>
      <c r="I151" s="109"/>
      <c r="J151" s="110">
        <f>J1398</f>
        <v>0</v>
      </c>
      <c r="L151" s="107"/>
    </row>
    <row r="152" spans="2:12" s="9" customFormat="1" ht="14.85" customHeight="1">
      <c r="B152" s="107"/>
      <c r="D152" s="108" t="s">
        <v>181</v>
      </c>
      <c r="E152" s="109"/>
      <c r="F152" s="109"/>
      <c r="G152" s="109"/>
      <c r="H152" s="109"/>
      <c r="I152" s="109"/>
      <c r="J152" s="110">
        <f>J1401</f>
        <v>0</v>
      </c>
      <c r="L152" s="107"/>
    </row>
    <row r="153" spans="2:12" s="9" customFormat="1" ht="21.75" customHeight="1">
      <c r="B153" s="107"/>
      <c r="D153" s="108" t="s">
        <v>182</v>
      </c>
      <c r="E153" s="109"/>
      <c r="F153" s="109"/>
      <c r="G153" s="109"/>
      <c r="H153" s="109"/>
      <c r="I153" s="109"/>
      <c r="J153" s="110">
        <f>J1402</f>
        <v>0</v>
      </c>
      <c r="L153" s="107"/>
    </row>
    <row r="154" spans="2:12" s="9" customFormat="1" ht="21.75" customHeight="1">
      <c r="B154" s="107"/>
      <c r="D154" s="108" t="s">
        <v>183</v>
      </c>
      <c r="E154" s="109"/>
      <c r="F154" s="109"/>
      <c r="G154" s="109"/>
      <c r="H154" s="109"/>
      <c r="I154" s="109"/>
      <c r="J154" s="110">
        <f>J1427</f>
        <v>0</v>
      </c>
      <c r="L154" s="107"/>
    </row>
    <row r="155" spans="2:12" s="9" customFormat="1" ht="14.85" customHeight="1">
      <c r="B155" s="107"/>
      <c r="D155" s="108" t="s">
        <v>184</v>
      </c>
      <c r="E155" s="109"/>
      <c r="F155" s="109"/>
      <c r="G155" s="109"/>
      <c r="H155" s="109"/>
      <c r="I155" s="109"/>
      <c r="J155" s="110">
        <f>J1430</f>
        <v>0</v>
      </c>
      <c r="L155" s="107"/>
    </row>
    <row r="156" spans="2:12" s="9" customFormat="1" ht="14.85" customHeight="1">
      <c r="B156" s="107"/>
      <c r="D156" s="108" t="s">
        <v>185</v>
      </c>
      <c r="E156" s="109"/>
      <c r="F156" s="109"/>
      <c r="G156" s="109"/>
      <c r="H156" s="109"/>
      <c r="I156" s="109"/>
      <c r="J156" s="110">
        <f>J1453</f>
        <v>0</v>
      </c>
      <c r="L156" s="107"/>
    </row>
    <row r="157" spans="2:12" s="9" customFormat="1" ht="14.85" customHeight="1">
      <c r="B157" s="107"/>
      <c r="D157" s="108" t="s">
        <v>186</v>
      </c>
      <c r="E157" s="109"/>
      <c r="F157" s="109"/>
      <c r="G157" s="109"/>
      <c r="H157" s="109"/>
      <c r="I157" s="109"/>
      <c r="J157" s="110">
        <f>J1494</f>
        <v>0</v>
      </c>
      <c r="L157" s="107"/>
    </row>
    <row r="158" spans="2:12" s="9" customFormat="1" ht="14.85" customHeight="1">
      <c r="B158" s="107"/>
      <c r="D158" s="108" t="s">
        <v>187</v>
      </c>
      <c r="E158" s="109"/>
      <c r="F158" s="109"/>
      <c r="G158" s="109"/>
      <c r="H158" s="109"/>
      <c r="I158" s="109"/>
      <c r="J158" s="110">
        <f>J1530</f>
        <v>0</v>
      </c>
      <c r="L158" s="107"/>
    </row>
    <row r="159" spans="2:12" s="9" customFormat="1" ht="19.95" customHeight="1">
      <c r="B159" s="107"/>
      <c r="D159" s="108" t="s">
        <v>188</v>
      </c>
      <c r="E159" s="109"/>
      <c r="F159" s="109"/>
      <c r="G159" s="109"/>
      <c r="H159" s="109"/>
      <c r="I159" s="109"/>
      <c r="J159" s="110">
        <f>J1569</f>
        <v>0</v>
      </c>
      <c r="L159" s="107"/>
    </row>
    <row r="160" spans="2:12" s="9" customFormat="1" ht="14.85" customHeight="1">
      <c r="B160" s="107"/>
      <c r="D160" s="108" t="s">
        <v>189</v>
      </c>
      <c r="E160" s="109"/>
      <c r="F160" s="109"/>
      <c r="G160" s="109"/>
      <c r="H160" s="109"/>
      <c r="I160" s="109"/>
      <c r="J160" s="110">
        <f>J1575</f>
        <v>0</v>
      </c>
      <c r="L160" s="107"/>
    </row>
    <row r="161" spans="2:12" s="9" customFormat="1" ht="14.85" customHeight="1">
      <c r="B161" s="107"/>
      <c r="D161" s="108" t="s">
        <v>190</v>
      </c>
      <c r="E161" s="109"/>
      <c r="F161" s="109"/>
      <c r="G161" s="109"/>
      <c r="H161" s="109"/>
      <c r="I161" s="109"/>
      <c r="J161" s="110">
        <f>J1632</f>
        <v>0</v>
      </c>
      <c r="L161" s="107"/>
    </row>
    <row r="162" spans="2:12" s="9" customFormat="1" ht="14.85" customHeight="1">
      <c r="B162" s="107"/>
      <c r="D162" s="108" t="s">
        <v>191</v>
      </c>
      <c r="E162" s="109"/>
      <c r="F162" s="109"/>
      <c r="G162" s="109"/>
      <c r="H162" s="109"/>
      <c r="I162" s="109"/>
      <c r="J162" s="110">
        <f>J1647</f>
        <v>0</v>
      </c>
      <c r="L162" s="107"/>
    </row>
    <row r="163" spans="2:12" s="9" customFormat="1" ht="14.85" customHeight="1">
      <c r="B163" s="107"/>
      <c r="D163" s="108" t="s">
        <v>192</v>
      </c>
      <c r="E163" s="109"/>
      <c r="F163" s="109"/>
      <c r="G163" s="109"/>
      <c r="H163" s="109"/>
      <c r="I163" s="109"/>
      <c r="J163" s="110">
        <f>J1659</f>
        <v>0</v>
      </c>
      <c r="L163" s="107"/>
    </row>
    <row r="164" spans="2:12" s="9" customFormat="1" ht="14.85" customHeight="1">
      <c r="B164" s="107"/>
      <c r="D164" s="108" t="s">
        <v>193</v>
      </c>
      <c r="E164" s="109"/>
      <c r="F164" s="109"/>
      <c r="G164" s="109"/>
      <c r="H164" s="109"/>
      <c r="I164" s="109"/>
      <c r="J164" s="110">
        <f>J1662</f>
        <v>0</v>
      </c>
      <c r="L164" s="107"/>
    </row>
    <row r="165" spans="2:12" s="9" customFormat="1" ht="19.95" customHeight="1">
      <c r="B165" s="107"/>
      <c r="D165" s="108" t="s">
        <v>194</v>
      </c>
      <c r="E165" s="109"/>
      <c r="F165" s="109"/>
      <c r="G165" s="109"/>
      <c r="H165" s="109"/>
      <c r="I165" s="109"/>
      <c r="J165" s="110">
        <f>J1668</f>
        <v>0</v>
      </c>
      <c r="L165" s="107"/>
    </row>
    <row r="166" spans="2:12" s="9" customFormat="1" ht="19.95" customHeight="1">
      <c r="B166" s="107"/>
      <c r="D166" s="108" t="s">
        <v>195</v>
      </c>
      <c r="E166" s="109"/>
      <c r="F166" s="109"/>
      <c r="G166" s="109"/>
      <c r="H166" s="109"/>
      <c r="I166" s="109"/>
      <c r="J166" s="110">
        <f>J1730</f>
        <v>0</v>
      </c>
      <c r="L166" s="107"/>
    </row>
    <row r="167" spans="2:12" s="9" customFormat="1" ht="19.95" customHeight="1">
      <c r="B167" s="107"/>
      <c r="D167" s="108" t="s">
        <v>196</v>
      </c>
      <c r="E167" s="109"/>
      <c r="F167" s="109"/>
      <c r="G167" s="109"/>
      <c r="H167" s="109"/>
      <c r="I167" s="109"/>
      <c r="J167" s="110">
        <f>J1812</f>
        <v>0</v>
      </c>
      <c r="L167" s="107"/>
    </row>
    <row r="168" spans="2:12" s="9" customFormat="1" ht="19.95" customHeight="1">
      <c r="B168" s="107"/>
      <c r="D168" s="108" t="s">
        <v>197</v>
      </c>
      <c r="E168" s="109"/>
      <c r="F168" s="109"/>
      <c r="G168" s="109"/>
      <c r="H168" s="109"/>
      <c r="I168" s="109"/>
      <c r="J168" s="110">
        <f>J1835</f>
        <v>0</v>
      </c>
      <c r="L168" s="107"/>
    </row>
    <row r="169" spans="2:12" s="9" customFormat="1" ht="19.95" customHeight="1">
      <c r="B169" s="107"/>
      <c r="D169" s="108" t="s">
        <v>198</v>
      </c>
      <c r="E169" s="109"/>
      <c r="F169" s="109"/>
      <c r="G169" s="109"/>
      <c r="H169" s="109"/>
      <c r="I169" s="109"/>
      <c r="J169" s="110">
        <f>J1846</f>
        <v>0</v>
      </c>
      <c r="L169" s="107"/>
    </row>
    <row r="170" spans="2:12" s="9" customFormat="1" ht="19.95" customHeight="1">
      <c r="B170" s="107"/>
      <c r="D170" s="108" t="s">
        <v>199</v>
      </c>
      <c r="E170" s="109"/>
      <c r="F170" s="109"/>
      <c r="G170" s="109"/>
      <c r="H170" s="109"/>
      <c r="I170" s="109"/>
      <c r="J170" s="110">
        <f>J1891</f>
        <v>0</v>
      </c>
      <c r="L170" s="107"/>
    </row>
    <row r="171" spans="2:12" s="9" customFormat="1" ht="19.95" customHeight="1">
      <c r="B171" s="107"/>
      <c r="D171" s="108" t="s">
        <v>200</v>
      </c>
      <c r="E171" s="109"/>
      <c r="F171" s="109"/>
      <c r="G171" s="109"/>
      <c r="H171" s="109"/>
      <c r="I171" s="109"/>
      <c r="J171" s="110">
        <f>J1955</f>
        <v>0</v>
      </c>
      <c r="L171" s="107"/>
    </row>
    <row r="172" spans="2:12" s="9" customFormat="1" ht="19.95" customHeight="1">
      <c r="B172" s="107"/>
      <c r="D172" s="108" t="s">
        <v>201</v>
      </c>
      <c r="E172" s="109"/>
      <c r="F172" s="109"/>
      <c r="G172" s="109"/>
      <c r="H172" s="109"/>
      <c r="I172" s="109"/>
      <c r="J172" s="110">
        <f>J1998</f>
        <v>0</v>
      </c>
      <c r="L172" s="107"/>
    </row>
    <row r="173" spans="2:12" s="9" customFormat="1" ht="19.95" customHeight="1">
      <c r="B173" s="107"/>
      <c r="D173" s="108" t="s">
        <v>202</v>
      </c>
      <c r="E173" s="109"/>
      <c r="F173" s="109"/>
      <c r="G173" s="109"/>
      <c r="H173" s="109"/>
      <c r="I173" s="109"/>
      <c r="J173" s="110">
        <f>J2018</f>
        <v>0</v>
      </c>
      <c r="L173" s="107"/>
    </row>
    <row r="174" spans="2:12" s="9" customFormat="1" ht="19.95" customHeight="1">
      <c r="B174" s="107"/>
      <c r="D174" s="108" t="s">
        <v>203</v>
      </c>
      <c r="E174" s="109"/>
      <c r="F174" s="109"/>
      <c r="G174" s="109"/>
      <c r="H174" s="109"/>
      <c r="I174" s="109"/>
      <c r="J174" s="110">
        <f>J2069</f>
        <v>0</v>
      </c>
      <c r="L174" s="107"/>
    </row>
    <row r="175" spans="2:12" s="9" customFormat="1" ht="19.95" customHeight="1">
      <c r="B175" s="107"/>
      <c r="D175" s="108" t="s">
        <v>204</v>
      </c>
      <c r="E175" s="109"/>
      <c r="F175" s="109"/>
      <c r="G175" s="109"/>
      <c r="H175" s="109"/>
      <c r="I175" s="109"/>
      <c r="J175" s="110">
        <f>J2075</f>
        <v>0</v>
      </c>
      <c r="L175" s="107"/>
    </row>
    <row r="176" spans="2:12" s="9" customFormat="1" ht="19.95" customHeight="1">
      <c r="B176" s="107"/>
      <c r="D176" s="108" t="s">
        <v>205</v>
      </c>
      <c r="E176" s="109"/>
      <c r="F176" s="109"/>
      <c r="G176" s="109"/>
      <c r="H176" s="109"/>
      <c r="I176" s="109"/>
      <c r="J176" s="110">
        <f>J2105</f>
        <v>0</v>
      </c>
      <c r="L176" s="107"/>
    </row>
    <row r="177" spans="2:12" s="9" customFormat="1" ht="19.95" customHeight="1">
      <c r="B177" s="107"/>
      <c r="D177" s="108" t="s">
        <v>206</v>
      </c>
      <c r="E177" s="109"/>
      <c r="F177" s="109"/>
      <c r="G177" s="109"/>
      <c r="H177" s="109"/>
      <c r="I177" s="109"/>
      <c r="J177" s="110">
        <f>J2134</f>
        <v>0</v>
      </c>
      <c r="L177" s="107"/>
    </row>
    <row r="178" spans="2:12" s="8" customFormat="1" ht="24.9" customHeight="1">
      <c r="B178" s="103"/>
      <c r="D178" s="104" t="s">
        <v>207</v>
      </c>
      <c r="E178" s="105"/>
      <c r="F178" s="105"/>
      <c r="G178" s="105"/>
      <c r="H178" s="105"/>
      <c r="I178" s="105"/>
      <c r="J178" s="106">
        <f>J2136</f>
        <v>0</v>
      </c>
      <c r="L178" s="103"/>
    </row>
    <row r="179" spans="2:12" s="9" customFormat="1" ht="19.95" customHeight="1">
      <c r="B179" s="107"/>
      <c r="D179" s="108" t="s">
        <v>208</v>
      </c>
      <c r="E179" s="109"/>
      <c r="F179" s="109"/>
      <c r="G179" s="109"/>
      <c r="H179" s="109"/>
      <c r="I179" s="109"/>
      <c r="J179" s="110">
        <f>J2137</f>
        <v>0</v>
      </c>
      <c r="L179" s="107"/>
    </row>
    <row r="180" spans="2:12" s="9" customFormat="1" ht="19.95" customHeight="1">
      <c r="B180" s="107"/>
      <c r="D180" s="108" t="s">
        <v>209</v>
      </c>
      <c r="E180" s="109"/>
      <c r="F180" s="109"/>
      <c r="G180" s="109"/>
      <c r="H180" s="109"/>
      <c r="I180" s="109"/>
      <c r="J180" s="110">
        <f>J2140</f>
        <v>0</v>
      </c>
      <c r="L180" s="107"/>
    </row>
    <row r="181" spans="2:12" s="1" customFormat="1" ht="21.75" customHeight="1">
      <c r="B181" s="31"/>
      <c r="L181" s="31"/>
    </row>
    <row r="182" spans="2:12" s="1" customFormat="1" ht="6.9" customHeight="1">
      <c r="B182" s="43"/>
      <c r="C182" s="44"/>
      <c r="D182" s="44"/>
      <c r="E182" s="44"/>
      <c r="F182" s="44"/>
      <c r="G182" s="44"/>
      <c r="H182" s="44"/>
      <c r="I182" s="44"/>
      <c r="J182" s="44"/>
      <c r="K182" s="44"/>
      <c r="L182" s="31"/>
    </row>
    <row r="186" spans="2:12" s="1" customFormat="1" ht="6.9" customHeight="1">
      <c r="B186" s="45"/>
      <c r="C186" s="46"/>
      <c r="D186" s="46"/>
      <c r="E186" s="46"/>
      <c r="F186" s="46"/>
      <c r="G186" s="46"/>
      <c r="H186" s="46"/>
      <c r="I186" s="46"/>
      <c r="J186" s="46"/>
      <c r="K186" s="46"/>
      <c r="L186" s="31"/>
    </row>
    <row r="187" spans="2:12" s="1" customFormat="1" ht="24.9" customHeight="1">
      <c r="B187" s="31"/>
      <c r="C187" s="20" t="s">
        <v>210</v>
      </c>
      <c r="L187" s="31"/>
    </row>
    <row r="188" spans="2:12" s="1" customFormat="1" ht="6.9" customHeight="1">
      <c r="B188" s="31"/>
      <c r="L188" s="31"/>
    </row>
    <row r="189" spans="2:12" s="1" customFormat="1" ht="12" customHeight="1">
      <c r="B189" s="31"/>
      <c r="C189" s="26" t="s">
        <v>16</v>
      </c>
      <c r="L189" s="31"/>
    </row>
    <row r="190" spans="2:12" s="1" customFormat="1" ht="26.25" customHeight="1">
      <c r="B190" s="31"/>
      <c r="E190" s="225" t="str">
        <f>E7</f>
        <v>REKONSTRUKCE KMOCHOVA DOMU, KUTNOHORSKÁ ULICE ČP. 50 - KOMPLET S ROZPOČTY PROFESÍ</v>
      </c>
      <c r="F190" s="226"/>
      <c r="G190" s="226"/>
      <c r="H190" s="226"/>
      <c r="L190" s="31"/>
    </row>
    <row r="191" spans="2:12" s="1" customFormat="1" ht="12" customHeight="1">
      <c r="B191" s="31"/>
      <c r="C191" s="26" t="s">
        <v>121</v>
      </c>
      <c r="L191" s="31"/>
    </row>
    <row r="192" spans="2:12" s="1" customFormat="1" ht="16.5" customHeight="1">
      <c r="B192" s="31"/>
      <c r="E192" s="191" t="str">
        <f>E9</f>
        <v>24039a - SO - 01 Objekt č.p. 50</v>
      </c>
      <c r="F192" s="227"/>
      <c r="G192" s="227"/>
      <c r="H192" s="227"/>
      <c r="L192" s="31"/>
    </row>
    <row r="193" spans="2:65" s="1" customFormat="1" ht="6.9" customHeight="1">
      <c r="B193" s="31"/>
      <c r="L193" s="31"/>
    </row>
    <row r="194" spans="2:65" s="1" customFormat="1" ht="12" customHeight="1">
      <c r="B194" s="31"/>
      <c r="C194" s="26" t="s">
        <v>20</v>
      </c>
      <c r="F194" s="24" t="str">
        <f>F12</f>
        <v>Kolín IV, Kutnohorská 50</v>
      </c>
      <c r="I194" s="26" t="s">
        <v>22</v>
      </c>
      <c r="J194" s="51" t="str">
        <f>IF(J12="","",J12)</f>
        <v>Vyplň údaj</v>
      </c>
      <c r="L194" s="31"/>
    </row>
    <row r="195" spans="2:65" s="1" customFormat="1" ht="6.9" customHeight="1">
      <c r="B195" s="31"/>
      <c r="L195" s="31"/>
    </row>
    <row r="196" spans="2:65" s="1" customFormat="1" ht="40.049999999999997" customHeight="1">
      <c r="B196" s="31"/>
      <c r="C196" s="26" t="s">
        <v>23</v>
      </c>
      <c r="F196" s="24" t="str">
        <f>E15</f>
        <v>Město Kolín, Karlovo nám. 78, Kolín I</v>
      </c>
      <c r="I196" s="26" t="s">
        <v>32</v>
      </c>
      <c r="J196" s="29" t="str">
        <f>E21</f>
        <v>AZ PROJECT spol. s r.o., Plynárenská 830, Kolín IV</v>
      </c>
      <c r="L196" s="31"/>
    </row>
    <row r="197" spans="2:65" s="1" customFormat="1" ht="15.15" customHeight="1">
      <c r="B197" s="31"/>
      <c r="C197" s="26" t="s">
        <v>29</v>
      </c>
      <c r="F197" s="24" t="str">
        <f>IF(E18="","",E18)</f>
        <v>Vyplň údaj</v>
      </c>
      <c r="I197" s="26" t="s">
        <v>36</v>
      </c>
      <c r="J197" s="29" t="str">
        <f>E24</f>
        <v>Ing. Luboš Michalec</v>
      </c>
      <c r="L197" s="31"/>
    </row>
    <row r="198" spans="2:65" s="1" customFormat="1" ht="10.35" customHeight="1">
      <c r="B198" s="31"/>
      <c r="L198" s="31"/>
    </row>
    <row r="199" spans="2:65" s="10" customFormat="1" ht="29.25" customHeight="1">
      <c r="B199" s="111"/>
      <c r="C199" s="112" t="s">
        <v>211</v>
      </c>
      <c r="D199" s="113" t="s">
        <v>67</v>
      </c>
      <c r="E199" s="113" t="s">
        <v>63</v>
      </c>
      <c r="F199" s="113" t="s">
        <v>64</v>
      </c>
      <c r="G199" s="113" t="s">
        <v>212</v>
      </c>
      <c r="H199" s="113" t="s">
        <v>213</v>
      </c>
      <c r="I199" s="113" t="s">
        <v>214</v>
      </c>
      <c r="J199" s="113" t="s">
        <v>125</v>
      </c>
      <c r="K199" s="114" t="s">
        <v>215</v>
      </c>
      <c r="L199" s="111"/>
      <c r="M199" s="58" t="s">
        <v>1</v>
      </c>
      <c r="N199" s="59" t="s">
        <v>46</v>
      </c>
      <c r="O199" s="59" t="s">
        <v>216</v>
      </c>
      <c r="P199" s="59" t="s">
        <v>217</v>
      </c>
      <c r="Q199" s="59" t="s">
        <v>218</v>
      </c>
      <c r="R199" s="59" t="s">
        <v>219</v>
      </c>
      <c r="S199" s="59" t="s">
        <v>220</v>
      </c>
      <c r="T199" s="60" t="s">
        <v>221</v>
      </c>
    </row>
    <row r="200" spans="2:65" s="1" customFormat="1" ht="22.8" customHeight="1">
      <c r="B200" s="31"/>
      <c r="C200" s="63" t="s">
        <v>222</v>
      </c>
      <c r="J200" s="115">
        <f>BK200</f>
        <v>0</v>
      </c>
      <c r="L200" s="31"/>
      <c r="M200" s="61"/>
      <c r="N200" s="52"/>
      <c r="O200" s="52"/>
      <c r="P200" s="116">
        <f>P201+P836+P2136</f>
        <v>0</v>
      </c>
      <c r="Q200" s="52"/>
      <c r="R200" s="116">
        <f>R201+R836+R2136</f>
        <v>0</v>
      </c>
      <c r="S200" s="52"/>
      <c r="T200" s="117">
        <f>T201+T836+T2136</f>
        <v>0</v>
      </c>
      <c r="AT200" s="16" t="s">
        <v>81</v>
      </c>
      <c r="AU200" s="16" t="s">
        <v>127</v>
      </c>
      <c r="BK200" s="118">
        <f>BK201+BK836+BK2136</f>
        <v>0</v>
      </c>
    </row>
    <row r="201" spans="2:65" s="11" customFormat="1" ht="25.95" customHeight="1">
      <c r="B201" s="119"/>
      <c r="D201" s="120" t="s">
        <v>81</v>
      </c>
      <c r="E201" s="121" t="s">
        <v>223</v>
      </c>
      <c r="F201" s="121" t="s">
        <v>224</v>
      </c>
      <c r="I201" s="122"/>
      <c r="J201" s="123">
        <f>BK201</f>
        <v>0</v>
      </c>
      <c r="L201" s="119"/>
      <c r="M201" s="124"/>
      <c r="P201" s="125">
        <f>P202+P238+P285+P402+P480+P483+P619+P811+P834</f>
        <v>0</v>
      </c>
      <c r="R201" s="125">
        <f>R202+R238+R285+R402+R480+R483+R619+R811+R834</f>
        <v>0</v>
      </c>
      <c r="T201" s="126">
        <f>T202+T238+T285+T402+T480+T483+T619+T811+T834</f>
        <v>0</v>
      </c>
      <c r="AR201" s="120" t="s">
        <v>90</v>
      </c>
      <c r="AT201" s="127" t="s">
        <v>81</v>
      </c>
      <c r="AU201" s="127" t="s">
        <v>82</v>
      </c>
      <c r="AY201" s="120" t="s">
        <v>225</v>
      </c>
      <c r="BK201" s="128">
        <f>BK202+BK238+BK285+BK402+BK480+BK483+BK619+BK811+BK834</f>
        <v>0</v>
      </c>
    </row>
    <row r="202" spans="2:65" s="11" customFormat="1" ht="22.8" customHeight="1">
      <c r="B202" s="119"/>
      <c r="D202" s="120" t="s">
        <v>81</v>
      </c>
      <c r="E202" s="129" t="s">
        <v>90</v>
      </c>
      <c r="F202" s="129" t="s">
        <v>226</v>
      </c>
      <c r="I202" s="122"/>
      <c r="J202" s="130">
        <f>BK202</f>
        <v>0</v>
      </c>
      <c r="L202" s="119"/>
      <c r="M202" s="124"/>
      <c r="P202" s="125">
        <f>SUM(P203:P237)</f>
        <v>0</v>
      </c>
      <c r="R202" s="125">
        <f>SUM(R203:R237)</f>
        <v>0</v>
      </c>
      <c r="T202" s="126">
        <f>SUM(T203:T237)</f>
        <v>0</v>
      </c>
      <c r="AR202" s="120" t="s">
        <v>90</v>
      </c>
      <c r="AT202" s="127" t="s">
        <v>81</v>
      </c>
      <c r="AU202" s="127" t="s">
        <v>90</v>
      </c>
      <c r="AY202" s="120" t="s">
        <v>225</v>
      </c>
      <c r="BK202" s="128">
        <f>SUM(BK203:BK237)</f>
        <v>0</v>
      </c>
    </row>
    <row r="203" spans="2:65" s="1" customFormat="1" ht="24.15" customHeight="1">
      <c r="B203" s="31"/>
      <c r="C203" s="131" t="s">
        <v>90</v>
      </c>
      <c r="D203" s="131" t="s">
        <v>227</v>
      </c>
      <c r="E203" s="132" t="s">
        <v>228</v>
      </c>
      <c r="F203" s="133" t="s">
        <v>229</v>
      </c>
      <c r="G203" s="134" t="s">
        <v>230</v>
      </c>
      <c r="H203" s="135">
        <v>86.757999999999996</v>
      </c>
      <c r="I203" s="136"/>
      <c r="J203" s="137">
        <f>ROUND(I203*H203,2)</f>
        <v>0</v>
      </c>
      <c r="K203" s="133" t="s">
        <v>231</v>
      </c>
      <c r="L203" s="31"/>
      <c r="M203" s="138" t="s">
        <v>1</v>
      </c>
      <c r="N203" s="139" t="s">
        <v>47</v>
      </c>
      <c r="P203" s="140">
        <f>O203*H203</f>
        <v>0</v>
      </c>
      <c r="Q203" s="140">
        <v>0</v>
      </c>
      <c r="R203" s="140">
        <f>Q203*H203</f>
        <v>0</v>
      </c>
      <c r="S203" s="140">
        <v>0</v>
      </c>
      <c r="T203" s="141">
        <f>S203*H203</f>
        <v>0</v>
      </c>
      <c r="AR203" s="142" t="s">
        <v>232</v>
      </c>
      <c r="AT203" s="142" t="s">
        <v>227</v>
      </c>
      <c r="AU203" s="142" t="s">
        <v>92</v>
      </c>
      <c r="AY203" s="16" t="s">
        <v>225</v>
      </c>
      <c r="BE203" s="143">
        <f>IF(N203="základní",J203,0)</f>
        <v>0</v>
      </c>
      <c r="BF203" s="143">
        <f>IF(N203="snížená",J203,0)</f>
        <v>0</v>
      </c>
      <c r="BG203" s="143">
        <f>IF(N203="zákl. přenesená",J203,0)</f>
        <v>0</v>
      </c>
      <c r="BH203" s="143">
        <f>IF(N203="sníž. přenesená",J203,0)</f>
        <v>0</v>
      </c>
      <c r="BI203" s="143">
        <f>IF(N203="nulová",J203,0)</f>
        <v>0</v>
      </c>
      <c r="BJ203" s="16" t="s">
        <v>90</v>
      </c>
      <c r="BK203" s="143">
        <f>ROUND(I203*H203,2)</f>
        <v>0</v>
      </c>
      <c r="BL203" s="16" t="s">
        <v>232</v>
      </c>
      <c r="BM203" s="142" t="s">
        <v>92</v>
      </c>
    </row>
    <row r="204" spans="2:65" s="12" customFormat="1" ht="20.399999999999999">
      <c r="B204" s="144"/>
      <c r="D204" s="145" t="s">
        <v>233</v>
      </c>
      <c r="E204" s="146" t="s">
        <v>1</v>
      </c>
      <c r="F204" s="147" t="s">
        <v>234</v>
      </c>
      <c r="H204" s="148">
        <v>86.757999999999996</v>
      </c>
      <c r="I204" s="149"/>
      <c r="L204" s="144"/>
      <c r="M204" s="150"/>
      <c r="T204" s="151"/>
      <c r="AT204" s="146" t="s">
        <v>233</v>
      </c>
      <c r="AU204" s="146" t="s">
        <v>92</v>
      </c>
      <c r="AV204" s="12" t="s">
        <v>92</v>
      </c>
      <c r="AW204" s="12" t="s">
        <v>31</v>
      </c>
      <c r="AX204" s="12" t="s">
        <v>82</v>
      </c>
      <c r="AY204" s="146" t="s">
        <v>225</v>
      </c>
    </row>
    <row r="205" spans="2:65" s="13" customFormat="1" ht="10.199999999999999">
      <c r="B205" s="152"/>
      <c r="D205" s="145" t="s">
        <v>233</v>
      </c>
      <c r="E205" s="153" t="s">
        <v>1</v>
      </c>
      <c r="F205" s="154" t="s">
        <v>235</v>
      </c>
      <c r="H205" s="155">
        <v>86.757999999999996</v>
      </c>
      <c r="I205" s="156"/>
      <c r="L205" s="152"/>
      <c r="M205" s="157"/>
      <c r="T205" s="158"/>
      <c r="AT205" s="153" t="s">
        <v>233</v>
      </c>
      <c r="AU205" s="153" t="s">
        <v>92</v>
      </c>
      <c r="AV205" s="13" t="s">
        <v>232</v>
      </c>
      <c r="AW205" s="13" t="s">
        <v>31</v>
      </c>
      <c r="AX205" s="13" t="s">
        <v>90</v>
      </c>
      <c r="AY205" s="153" t="s">
        <v>225</v>
      </c>
    </row>
    <row r="206" spans="2:65" s="1" customFormat="1" ht="44.25" customHeight="1">
      <c r="B206" s="31"/>
      <c r="C206" s="131" t="s">
        <v>92</v>
      </c>
      <c r="D206" s="131" t="s">
        <v>227</v>
      </c>
      <c r="E206" s="132" t="s">
        <v>236</v>
      </c>
      <c r="F206" s="133" t="s">
        <v>237</v>
      </c>
      <c r="G206" s="134" t="s">
        <v>238</v>
      </c>
      <c r="H206" s="135">
        <v>30.981999999999999</v>
      </c>
      <c r="I206" s="136"/>
      <c r="J206" s="137">
        <f>ROUND(I206*H206,2)</f>
        <v>0</v>
      </c>
      <c r="K206" s="133" t="s">
        <v>231</v>
      </c>
      <c r="L206" s="31"/>
      <c r="M206" s="138" t="s">
        <v>1</v>
      </c>
      <c r="N206" s="139" t="s">
        <v>47</v>
      </c>
      <c r="P206" s="140">
        <f>O206*H206</f>
        <v>0</v>
      </c>
      <c r="Q206" s="140">
        <v>0</v>
      </c>
      <c r="R206" s="140">
        <f>Q206*H206</f>
        <v>0</v>
      </c>
      <c r="S206" s="140">
        <v>0</v>
      </c>
      <c r="T206" s="141">
        <f>S206*H206</f>
        <v>0</v>
      </c>
      <c r="AR206" s="142" t="s">
        <v>232</v>
      </c>
      <c r="AT206" s="142" t="s">
        <v>227</v>
      </c>
      <c r="AU206" s="142" t="s">
        <v>92</v>
      </c>
      <c r="AY206" s="16" t="s">
        <v>225</v>
      </c>
      <c r="BE206" s="143">
        <f>IF(N206="základní",J206,0)</f>
        <v>0</v>
      </c>
      <c r="BF206" s="143">
        <f>IF(N206="snížená",J206,0)</f>
        <v>0</v>
      </c>
      <c r="BG206" s="143">
        <f>IF(N206="zákl. přenesená",J206,0)</f>
        <v>0</v>
      </c>
      <c r="BH206" s="143">
        <f>IF(N206="sníž. přenesená",J206,0)</f>
        <v>0</v>
      </c>
      <c r="BI206" s="143">
        <f>IF(N206="nulová",J206,0)</f>
        <v>0</v>
      </c>
      <c r="BJ206" s="16" t="s">
        <v>90</v>
      </c>
      <c r="BK206" s="143">
        <f>ROUND(I206*H206,2)</f>
        <v>0</v>
      </c>
      <c r="BL206" s="16" t="s">
        <v>232</v>
      </c>
      <c r="BM206" s="142" t="s">
        <v>232</v>
      </c>
    </row>
    <row r="207" spans="2:65" s="12" customFormat="1" ht="10.199999999999999">
      <c r="B207" s="144"/>
      <c r="D207" s="145" t="s">
        <v>233</v>
      </c>
      <c r="E207" s="146" t="s">
        <v>1</v>
      </c>
      <c r="F207" s="147" t="s">
        <v>239</v>
      </c>
      <c r="H207" s="148">
        <v>30.981999999999999</v>
      </c>
      <c r="I207" s="149"/>
      <c r="L207" s="144"/>
      <c r="M207" s="150"/>
      <c r="T207" s="151"/>
      <c r="AT207" s="146" t="s">
        <v>233</v>
      </c>
      <c r="AU207" s="146" t="s">
        <v>92</v>
      </c>
      <c r="AV207" s="12" t="s">
        <v>92</v>
      </c>
      <c r="AW207" s="12" t="s">
        <v>31</v>
      </c>
      <c r="AX207" s="12" t="s">
        <v>82</v>
      </c>
      <c r="AY207" s="146" t="s">
        <v>225</v>
      </c>
    </row>
    <row r="208" spans="2:65" s="13" customFormat="1" ht="10.199999999999999">
      <c r="B208" s="152"/>
      <c r="D208" s="145" t="s">
        <v>233</v>
      </c>
      <c r="E208" s="153" t="s">
        <v>1</v>
      </c>
      <c r="F208" s="154" t="s">
        <v>235</v>
      </c>
      <c r="H208" s="155">
        <v>30.981999999999999</v>
      </c>
      <c r="I208" s="156"/>
      <c r="L208" s="152"/>
      <c r="M208" s="157"/>
      <c r="T208" s="158"/>
      <c r="AT208" s="153" t="s">
        <v>233</v>
      </c>
      <c r="AU208" s="153" t="s">
        <v>92</v>
      </c>
      <c r="AV208" s="13" t="s">
        <v>232</v>
      </c>
      <c r="AW208" s="13" t="s">
        <v>31</v>
      </c>
      <c r="AX208" s="13" t="s">
        <v>90</v>
      </c>
      <c r="AY208" s="153" t="s">
        <v>225</v>
      </c>
    </row>
    <row r="209" spans="2:65" s="1" customFormat="1" ht="44.25" customHeight="1">
      <c r="B209" s="31"/>
      <c r="C209" s="131" t="s">
        <v>240</v>
      </c>
      <c r="D209" s="131" t="s">
        <v>227</v>
      </c>
      <c r="E209" s="132" t="s">
        <v>241</v>
      </c>
      <c r="F209" s="133" t="s">
        <v>242</v>
      </c>
      <c r="G209" s="134" t="s">
        <v>238</v>
      </c>
      <c r="H209" s="135">
        <v>9.0649999999999995</v>
      </c>
      <c r="I209" s="136"/>
      <c r="J209" s="137">
        <f>ROUND(I209*H209,2)</f>
        <v>0</v>
      </c>
      <c r="K209" s="133" t="s">
        <v>231</v>
      </c>
      <c r="L209" s="31"/>
      <c r="M209" s="138" t="s">
        <v>1</v>
      </c>
      <c r="N209" s="139" t="s">
        <v>47</v>
      </c>
      <c r="P209" s="140">
        <f>O209*H209</f>
        <v>0</v>
      </c>
      <c r="Q209" s="140">
        <v>0</v>
      </c>
      <c r="R209" s="140">
        <f>Q209*H209</f>
        <v>0</v>
      </c>
      <c r="S209" s="140">
        <v>0</v>
      </c>
      <c r="T209" s="141">
        <f>S209*H209</f>
        <v>0</v>
      </c>
      <c r="AR209" s="142" t="s">
        <v>232</v>
      </c>
      <c r="AT209" s="142" t="s">
        <v>227</v>
      </c>
      <c r="AU209" s="142" t="s">
        <v>92</v>
      </c>
      <c r="AY209" s="16" t="s">
        <v>225</v>
      </c>
      <c r="BE209" s="143">
        <f>IF(N209="základní",J209,0)</f>
        <v>0</v>
      </c>
      <c r="BF209" s="143">
        <f>IF(N209="snížená",J209,0)</f>
        <v>0</v>
      </c>
      <c r="BG209" s="143">
        <f>IF(N209="zákl. přenesená",J209,0)</f>
        <v>0</v>
      </c>
      <c r="BH209" s="143">
        <f>IF(N209="sníž. přenesená",J209,0)</f>
        <v>0</v>
      </c>
      <c r="BI209" s="143">
        <f>IF(N209="nulová",J209,0)</f>
        <v>0</v>
      </c>
      <c r="BJ209" s="16" t="s">
        <v>90</v>
      </c>
      <c r="BK209" s="143">
        <f>ROUND(I209*H209,2)</f>
        <v>0</v>
      </c>
      <c r="BL209" s="16" t="s">
        <v>232</v>
      </c>
      <c r="BM209" s="142" t="s">
        <v>243</v>
      </c>
    </row>
    <row r="210" spans="2:65" s="12" customFormat="1" ht="10.199999999999999">
      <c r="B210" s="144"/>
      <c r="D210" s="145" t="s">
        <v>233</v>
      </c>
      <c r="E210" s="146" t="s">
        <v>1</v>
      </c>
      <c r="F210" s="147" t="s">
        <v>244</v>
      </c>
      <c r="H210" s="148">
        <v>5.5549999999999997</v>
      </c>
      <c r="I210" s="149"/>
      <c r="L210" s="144"/>
      <c r="M210" s="150"/>
      <c r="T210" s="151"/>
      <c r="AT210" s="146" t="s">
        <v>233</v>
      </c>
      <c r="AU210" s="146" t="s">
        <v>92</v>
      </c>
      <c r="AV210" s="12" t="s">
        <v>92</v>
      </c>
      <c r="AW210" s="12" t="s">
        <v>31</v>
      </c>
      <c r="AX210" s="12" t="s">
        <v>82</v>
      </c>
      <c r="AY210" s="146" t="s">
        <v>225</v>
      </c>
    </row>
    <row r="211" spans="2:65" s="12" customFormat="1" ht="10.199999999999999">
      <c r="B211" s="144"/>
      <c r="D211" s="145" t="s">
        <v>233</v>
      </c>
      <c r="E211" s="146" t="s">
        <v>1</v>
      </c>
      <c r="F211" s="147" t="s">
        <v>245</v>
      </c>
      <c r="H211" s="148">
        <v>3.51</v>
      </c>
      <c r="I211" s="149"/>
      <c r="L211" s="144"/>
      <c r="M211" s="150"/>
      <c r="T211" s="151"/>
      <c r="AT211" s="146" t="s">
        <v>233</v>
      </c>
      <c r="AU211" s="146" t="s">
        <v>92</v>
      </c>
      <c r="AV211" s="12" t="s">
        <v>92</v>
      </c>
      <c r="AW211" s="12" t="s">
        <v>31</v>
      </c>
      <c r="AX211" s="12" t="s">
        <v>82</v>
      </c>
      <c r="AY211" s="146" t="s">
        <v>225</v>
      </c>
    </row>
    <row r="212" spans="2:65" s="13" customFormat="1" ht="10.199999999999999">
      <c r="B212" s="152"/>
      <c r="D212" s="145" t="s">
        <v>233</v>
      </c>
      <c r="E212" s="153" t="s">
        <v>1</v>
      </c>
      <c r="F212" s="154" t="s">
        <v>235</v>
      </c>
      <c r="H212" s="155">
        <v>9.0649999999999995</v>
      </c>
      <c r="I212" s="156"/>
      <c r="L212" s="152"/>
      <c r="M212" s="157"/>
      <c r="T212" s="158"/>
      <c r="AT212" s="153" t="s">
        <v>233</v>
      </c>
      <c r="AU212" s="153" t="s">
        <v>92</v>
      </c>
      <c r="AV212" s="13" t="s">
        <v>232</v>
      </c>
      <c r="AW212" s="13" t="s">
        <v>31</v>
      </c>
      <c r="AX212" s="13" t="s">
        <v>90</v>
      </c>
      <c r="AY212" s="153" t="s">
        <v>225</v>
      </c>
    </row>
    <row r="213" spans="2:65" s="1" customFormat="1" ht="49.05" customHeight="1">
      <c r="B213" s="31"/>
      <c r="C213" s="131" t="s">
        <v>232</v>
      </c>
      <c r="D213" s="131" t="s">
        <v>227</v>
      </c>
      <c r="E213" s="132" t="s">
        <v>246</v>
      </c>
      <c r="F213" s="133" t="s">
        <v>247</v>
      </c>
      <c r="G213" s="134" t="s">
        <v>238</v>
      </c>
      <c r="H213" s="135">
        <v>6.5209999999999999</v>
      </c>
      <c r="I213" s="136"/>
      <c r="J213" s="137">
        <f>ROUND(I213*H213,2)</f>
        <v>0</v>
      </c>
      <c r="K213" s="133" t="s">
        <v>231</v>
      </c>
      <c r="L213" s="31"/>
      <c r="M213" s="138" t="s">
        <v>1</v>
      </c>
      <c r="N213" s="139" t="s">
        <v>47</v>
      </c>
      <c r="P213" s="140">
        <f>O213*H213</f>
        <v>0</v>
      </c>
      <c r="Q213" s="140">
        <v>0</v>
      </c>
      <c r="R213" s="140">
        <f>Q213*H213</f>
        <v>0</v>
      </c>
      <c r="S213" s="140">
        <v>0</v>
      </c>
      <c r="T213" s="141">
        <f>S213*H213</f>
        <v>0</v>
      </c>
      <c r="AR213" s="142" t="s">
        <v>232</v>
      </c>
      <c r="AT213" s="142" t="s">
        <v>227</v>
      </c>
      <c r="AU213" s="142" t="s">
        <v>92</v>
      </c>
      <c r="AY213" s="16" t="s">
        <v>225</v>
      </c>
      <c r="BE213" s="143">
        <f>IF(N213="základní",J213,0)</f>
        <v>0</v>
      </c>
      <c r="BF213" s="143">
        <f>IF(N213="snížená",J213,0)</f>
        <v>0</v>
      </c>
      <c r="BG213" s="143">
        <f>IF(N213="zákl. přenesená",J213,0)</f>
        <v>0</v>
      </c>
      <c r="BH213" s="143">
        <f>IF(N213="sníž. přenesená",J213,0)</f>
        <v>0</v>
      </c>
      <c r="BI213" s="143">
        <f>IF(N213="nulová",J213,0)</f>
        <v>0</v>
      </c>
      <c r="BJ213" s="16" t="s">
        <v>90</v>
      </c>
      <c r="BK213" s="143">
        <f>ROUND(I213*H213,2)</f>
        <v>0</v>
      </c>
      <c r="BL213" s="16" t="s">
        <v>232</v>
      </c>
      <c r="BM213" s="142" t="s">
        <v>248</v>
      </c>
    </row>
    <row r="214" spans="2:65" s="12" customFormat="1" ht="10.199999999999999">
      <c r="B214" s="144"/>
      <c r="D214" s="145" t="s">
        <v>233</v>
      </c>
      <c r="E214" s="146" t="s">
        <v>1</v>
      </c>
      <c r="F214" s="147" t="s">
        <v>249</v>
      </c>
      <c r="H214" s="148">
        <v>6.5209999999999999</v>
      </c>
      <c r="I214" s="149"/>
      <c r="L214" s="144"/>
      <c r="M214" s="150"/>
      <c r="T214" s="151"/>
      <c r="AT214" s="146" t="s">
        <v>233</v>
      </c>
      <c r="AU214" s="146" t="s">
        <v>92</v>
      </c>
      <c r="AV214" s="12" t="s">
        <v>92</v>
      </c>
      <c r="AW214" s="12" t="s">
        <v>31</v>
      </c>
      <c r="AX214" s="12" t="s">
        <v>82</v>
      </c>
      <c r="AY214" s="146" t="s">
        <v>225</v>
      </c>
    </row>
    <row r="215" spans="2:65" s="13" customFormat="1" ht="10.199999999999999">
      <c r="B215" s="152"/>
      <c r="D215" s="145" t="s">
        <v>233</v>
      </c>
      <c r="E215" s="153" t="s">
        <v>1</v>
      </c>
      <c r="F215" s="154" t="s">
        <v>235</v>
      </c>
      <c r="H215" s="155">
        <v>6.5209999999999999</v>
      </c>
      <c r="I215" s="156"/>
      <c r="L215" s="152"/>
      <c r="M215" s="157"/>
      <c r="T215" s="158"/>
      <c r="AT215" s="153" t="s">
        <v>233</v>
      </c>
      <c r="AU215" s="153" t="s">
        <v>92</v>
      </c>
      <c r="AV215" s="13" t="s">
        <v>232</v>
      </c>
      <c r="AW215" s="13" t="s">
        <v>31</v>
      </c>
      <c r="AX215" s="13" t="s">
        <v>90</v>
      </c>
      <c r="AY215" s="153" t="s">
        <v>225</v>
      </c>
    </row>
    <row r="216" spans="2:65" s="1" customFormat="1" ht="44.25" customHeight="1">
      <c r="B216" s="31"/>
      <c r="C216" s="131" t="s">
        <v>250</v>
      </c>
      <c r="D216" s="131" t="s">
        <v>227</v>
      </c>
      <c r="E216" s="132" t="s">
        <v>251</v>
      </c>
      <c r="F216" s="133" t="s">
        <v>252</v>
      </c>
      <c r="G216" s="134" t="s">
        <v>238</v>
      </c>
      <c r="H216" s="135">
        <v>1.788</v>
      </c>
      <c r="I216" s="136"/>
      <c r="J216" s="137">
        <f>ROUND(I216*H216,2)</f>
        <v>0</v>
      </c>
      <c r="K216" s="133" t="s">
        <v>231</v>
      </c>
      <c r="L216" s="31"/>
      <c r="M216" s="138" t="s">
        <v>1</v>
      </c>
      <c r="N216" s="139" t="s">
        <v>47</v>
      </c>
      <c r="P216" s="140">
        <f>O216*H216</f>
        <v>0</v>
      </c>
      <c r="Q216" s="140">
        <v>0</v>
      </c>
      <c r="R216" s="140">
        <f>Q216*H216</f>
        <v>0</v>
      </c>
      <c r="S216" s="140">
        <v>0</v>
      </c>
      <c r="T216" s="141">
        <f>S216*H216</f>
        <v>0</v>
      </c>
      <c r="AR216" s="142" t="s">
        <v>232</v>
      </c>
      <c r="AT216" s="142" t="s">
        <v>227</v>
      </c>
      <c r="AU216" s="142" t="s">
        <v>92</v>
      </c>
      <c r="AY216" s="16" t="s">
        <v>225</v>
      </c>
      <c r="BE216" s="143">
        <f>IF(N216="základní",J216,0)</f>
        <v>0</v>
      </c>
      <c r="BF216" s="143">
        <f>IF(N216="snížená",J216,0)</f>
        <v>0</v>
      </c>
      <c r="BG216" s="143">
        <f>IF(N216="zákl. přenesená",J216,0)</f>
        <v>0</v>
      </c>
      <c r="BH216" s="143">
        <f>IF(N216="sníž. přenesená",J216,0)</f>
        <v>0</v>
      </c>
      <c r="BI216" s="143">
        <f>IF(N216="nulová",J216,0)</f>
        <v>0</v>
      </c>
      <c r="BJ216" s="16" t="s">
        <v>90</v>
      </c>
      <c r="BK216" s="143">
        <f>ROUND(I216*H216,2)</f>
        <v>0</v>
      </c>
      <c r="BL216" s="16" t="s">
        <v>232</v>
      </c>
      <c r="BM216" s="142" t="s">
        <v>253</v>
      </c>
    </row>
    <row r="217" spans="2:65" s="12" customFormat="1" ht="10.199999999999999">
      <c r="B217" s="144"/>
      <c r="D217" s="145" t="s">
        <v>233</v>
      </c>
      <c r="E217" s="146" t="s">
        <v>1</v>
      </c>
      <c r="F217" s="147" t="s">
        <v>254</v>
      </c>
      <c r="H217" s="148">
        <v>1.788</v>
      </c>
      <c r="I217" s="149"/>
      <c r="L217" s="144"/>
      <c r="M217" s="150"/>
      <c r="T217" s="151"/>
      <c r="AT217" s="146" t="s">
        <v>233</v>
      </c>
      <c r="AU217" s="146" t="s">
        <v>92</v>
      </c>
      <c r="AV217" s="12" t="s">
        <v>92</v>
      </c>
      <c r="AW217" s="12" t="s">
        <v>31</v>
      </c>
      <c r="AX217" s="12" t="s">
        <v>82</v>
      </c>
      <c r="AY217" s="146" t="s">
        <v>225</v>
      </c>
    </row>
    <row r="218" spans="2:65" s="13" customFormat="1" ht="10.199999999999999">
      <c r="B218" s="152"/>
      <c r="D218" s="145" t="s">
        <v>233</v>
      </c>
      <c r="E218" s="153" t="s">
        <v>1</v>
      </c>
      <c r="F218" s="154" t="s">
        <v>235</v>
      </c>
      <c r="H218" s="155">
        <v>1.788</v>
      </c>
      <c r="I218" s="156"/>
      <c r="L218" s="152"/>
      <c r="M218" s="157"/>
      <c r="T218" s="158"/>
      <c r="AT218" s="153" t="s">
        <v>233</v>
      </c>
      <c r="AU218" s="153" t="s">
        <v>92</v>
      </c>
      <c r="AV218" s="13" t="s">
        <v>232</v>
      </c>
      <c r="AW218" s="13" t="s">
        <v>31</v>
      </c>
      <c r="AX218" s="13" t="s">
        <v>90</v>
      </c>
      <c r="AY218" s="153" t="s">
        <v>225</v>
      </c>
    </row>
    <row r="219" spans="2:65" s="1" customFormat="1" ht="55.5" customHeight="1">
      <c r="B219" s="31"/>
      <c r="C219" s="131" t="s">
        <v>243</v>
      </c>
      <c r="D219" s="131" t="s">
        <v>227</v>
      </c>
      <c r="E219" s="132" t="s">
        <v>255</v>
      </c>
      <c r="F219" s="133" t="s">
        <v>256</v>
      </c>
      <c r="G219" s="134" t="s">
        <v>238</v>
      </c>
      <c r="H219" s="135">
        <v>66.897000000000006</v>
      </c>
      <c r="I219" s="136"/>
      <c r="J219" s="137">
        <f>ROUND(I219*H219,2)</f>
        <v>0</v>
      </c>
      <c r="K219" s="133" t="s">
        <v>231</v>
      </c>
      <c r="L219" s="31"/>
      <c r="M219" s="138" t="s">
        <v>1</v>
      </c>
      <c r="N219" s="139" t="s">
        <v>47</v>
      </c>
      <c r="P219" s="140">
        <f>O219*H219</f>
        <v>0</v>
      </c>
      <c r="Q219" s="140">
        <v>0</v>
      </c>
      <c r="R219" s="140">
        <f>Q219*H219</f>
        <v>0</v>
      </c>
      <c r="S219" s="140">
        <v>0</v>
      </c>
      <c r="T219" s="141">
        <f>S219*H219</f>
        <v>0</v>
      </c>
      <c r="AR219" s="142" t="s">
        <v>232</v>
      </c>
      <c r="AT219" s="142" t="s">
        <v>227</v>
      </c>
      <c r="AU219" s="142" t="s">
        <v>92</v>
      </c>
      <c r="AY219" s="16" t="s">
        <v>225</v>
      </c>
      <c r="BE219" s="143">
        <f>IF(N219="základní",J219,0)</f>
        <v>0</v>
      </c>
      <c r="BF219" s="143">
        <f>IF(N219="snížená",J219,0)</f>
        <v>0</v>
      </c>
      <c r="BG219" s="143">
        <f>IF(N219="zákl. přenesená",J219,0)</f>
        <v>0</v>
      </c>
      <c r="BH219" s="143">
        <f>IF(N219="sníž. přenesená",J219,0)</f>
        <v>0</v>
      </c>
      <c r="BI219" s="143">
        <f>IF(N219="nulová",J219,0)</f>
        <v>0</v>
      </c>
      <c r="BJ219" s="16" t="s">
        <v>90</v>
      </c>
      <c r="BK219" s="143">
        <f>ROUND(I219*H219,2)</f>
        <v>0</v>
      </c>
      <c r="BL219" s="16" t="s">
        <v>232</v>
      </c>
      <c r="BM219" s="142" t="s">
        <v>8</v>
      </c>
    </row>
    <row r="220" spans="2:65" s="12" customFormat="1" ht="10.199999999999999">
      <c r="B220" s="144"/>
      <c r="D220" s="145" t="s">
        <v>233</v>
      </c>
      <c r="E220" s="146" t="s">
        <v>1</v>
      </c>
      <c r="F220" s="147" t="s">
        <v>257</v>
      </c>
      <c r="H220" s="148">
        <v>66.897000000000006</v>
      </c>
      <c r="I220" s="149"/>
      <c r="L220" s="144"/>
      <c r="M220" s="150"/>
      <c r="T220" s="151"/>
      <c r="AT220" s="146" t="s">
        <v>233</v>
      </c>
      <c r="AU220" s="146" t="s">
        <v>92</v>
      </c>
      <c r="AV220" s="12" t="s">
        <v>92</v>
      </c>
      <c r="AW220" s="12" t="s">
        <v>31</v>
      </c>
      <c r="AX220" s="12" t="s">
        <v>82</v>
      </c>
      <c r="AY220" s="146" t="s">
        <v>225</v>
      </c>
    </row>
    <row r="221" spans="2:65" s="13" customFormat="1" ht="10.199999999999999">
      <c r="B221" s="152"/>
      <c r="D221" s="145" t="s">
        <v>233</v>
      </c>
      <c r="E221" s="153" t="s">
        <v>1</v>
      </c>
      <c r="F221" s="154" t="s">
        <v>235</v>
      </c>
      <c r="H221" s="155">
        <v>66.897000000000006</v>
      </c>
      <c r="I221" s="156"/>
      <c r="L221" s="152"/>
      <c r="M221" s="157"/>
      <c r="T221" s="158"/>
      <c r="AT221" s="153" t="s">
        <v>233</v>
      </c>
      <c r="AU221" s="153" t="s">
        <v>92</v>
      </c>
      <c r="AV221" s="13" t="s">
        <v>232</v>
      </c>
      <c r="AW221" s="13" t="s">
        <v>31</v>
      </c>
      <c r="AX221" s="13" t="s">
        <v>90</v>
      </c>
      <c r="AY221" s="153" t="s">
        <v>225</v>
      </c>
    </row>
    <row r="222" spans="2:65" s="1" customFormat="1" ht="62.7" customHeight="1">
      <c r="B222" s="31"/>
      <c r="C222" s="131" t="s">
        <v>258</v>
      </c>
      <c r="D222" s="131" t="s">
        <v>227</v>
      </c>
      <c r="E222" s="132" t="s">
        <v>259</v>
      </c>
      <c r="F222" s="133" t="s">
        <v>260</v>
      </c>
      <c r="G222" s="134" t="s">
        <v>238</v>
      </c>
      <c r="H222" s="135">
        <v>66.897000000000006</v>
      </c>
      <c r="I222" s="136"/>
      <c r="J222" s="137">
        <f>ROUND(I222*H222,2)</f>
        <v>0</v>
      </c>
      <c r="K222" s="133" t="s">
        <v>231</v>
      </c>
      <c r="L222" s="31"/>
      <c r="M222" s="138" t="s">
        <v>1</v>
      </c>
      <c r="N222" s="139" t="s">
        <v>47</v>
      </c>
      <c r="P222" s="140">
        <f>O222*H222</f>
        <v>0</v>
      </c>
      <c r="Q222" s="140">
        <v>0</v>
      </c>
      <c r="R222" s="140">
        <f>Q222*H222</f>
        <v>0</v>
      </c>
      <c r="S222" s="140">
        <v>0</v>
      </c>
      <c r="T222" s="141">
        <f>S222*H222</f>
        <v>0</v>
      </c>
      <c r="AR222" s="142" t="s">
        <v>232</v>
      </c>
      <c r="AT222" s="142" t="s">
        <v>227</v>
      </c>
      <c r="AU222" s="142" t="s">
        <v>92</v>
      </c>
      <c r="AY222" s="16" t="s">
        <v>225</v>
      </c>
      <c r="BE222" s="143">
        <f>IF(N222="základní",J222,0)</f>
        <v>0</v>
      </c>
      <c r="BF222" s="143">
        <f>IF(N222="snížená",J222,0)</f>
        <v>0</v>
      </c>
      <c r="BG222" s="143">
        <f>IF(N222="zákl. přenesená",J222,0)</f>
        <v>0</v>
      </c>
      <c r="BH222" s="143">
        <f>IF(N222="sníž. přenesená",J222,0)</f>
        <v>0</v>
      </c>
      <c r="BI222" s="143">
        <f>IF(N222="nulová",J222,0)</f>
        <v>0</v>
      </c>
      <c r="BJ222" s="16" t="s">
        <v>90</v>
      </c>
      <c r="BK222" s="143">
        <f>ROUND(I222*H222,2)</f>
        <v>0</v>
      </c>
      <c r="BL222" s="16" t="s">
        <v>232</v>
      </c>
      <c r="BM222" s="142" t="s">
        <v>261</v>
      </c>
    </row>
    <row r="223" spans="2:65" s="12" customFormat="1" ht="10.199999999999999">
      <c r="B223" s="144"/>
      <c r="D223" s="145" t="s">
        <v>233</v>
      </c>
      <c r="E223" s="146" t="s">
        <v>1</v>
      </c>
      <c r="F223" s="147" t="s">
        <v>262</v>
      </c>
      <c r="H223" s="148">
        <v>66.897000000000006</v>
      </c>
      <c r="I223" s="149"/>
      <c r="L223" s="144"/>
      <c r="M223" s="150"/>
      <c r="T223" s="151"/>
      <c r="AT223" s="146" t="s">
        <v>233</v>
      </c>
      <c r="AU223" s="146" t="s">
        <v>92</v>
      </c>
      <c r="AV223" s="12" t="s">
        <v>92</v>
      </c>
      <c r="AW223" s="12" t="s">
        <v>31</v>
      </c>
      <c r="AX223" s="12" t="s">
        <v>82</v>
      </c>
      <c r="AY223" s="146" t="s">
        <v>225</v>
      </c>
    </row>
    <row r="224" spans="2:65" s="13" customFormat="1" ht="10.199999999999999">
      <c r="B224" s="152"/>
      <c r="D224" s="145" t="s">
        <v>233</v>
      </c>
      <c r="E224" s="153" t="s">
        <v>1</v>
      </c>
      <c r="F224" s="154" t="s">
        <v>235</v>
      </c>
      <c r="H224" s="155">
        <v>66.897000000000006</v>
      </c>
      <c r="I224" s="156"/>
      <c r="L224" s="152"/>
      <c r="M224" s="157"/>
      <c r="T224" s="158"/>
      <c r="AT224" s="153" t="s">
        <v>233</v>
      </c>
      <c r="AU224" s="153" t="s">
        <v>92</v>
      </c>
      <c r="AV224" s="13" t="s">
        <v>232</v>
      </c>
      <c r="AW224" s="13" t="s">
        <v>31</v>
      </c>
      <c r="AX224" s="13" t="s">
        <v>90</v>
      </c>
      <c r="AY224" s="153" t="s">
        <v>225</v>
      </c>
    </row>
    <row r="225" spans="2:65" s="1" customFormat="1" ht="62.7" customHeight="1">
      <c r="B225" s="31"/>
      <c r="C225" s="131" t="s">
        <v>248</v>
      </c>
      <c r="D225" s="131" t="s">
        <v>227</v>
      </c>
      <c r="E225" s="132" t="s">
        <v>263</v>
      </c>
      <c r="F225" s="133" t="s">
        <v>264</v>
      </c>
      <c r="G225" s="134" t="s">
        <v>238</v>
      </c>
      <c r="H225" s="135">
        <v>66.897000000000006</v>
      </c>
      <c r="I225" s="136"/>
      <c r="J225" s="137">
        <f>ROUND(I225*H225,2)</f>
        <v>0</v>
      </c>
      <c r="K225" s="133" t="s">
        <v>231</v>
      </c>
      <c r="L225" s="31"/>
      <c r="M225" s="138" t="s">
        <v>1</v>
      </c>
      <c r="N225" s="139" t="s">
        <v>47</v>
      </c>
      <c r="P225" s="140">
        <f>O225*H225</f>
        <v>0</v>
      </c>
      <c r="Q225" s="140">
        <v>0</v>
      </c>
      <c r="R225" s="140">
        <f>Q225*H225</f>
        <v>0</v>
      </c>
      <c r="S225" s="140">
        <v>0</v>
      </c>
      <c r="T225" s="141">
        <f>S225*H225</f>
        <v>0</v>
      </c>
      <c r="AR225" s="142" t="s">
        <v>232</v>
      </c>
      <c r="AT225" s="142" t="s">
        <v>227</v>
      </c>
      <c r="AU225" s="142" t="s">
        <v>92</v>
      </c>
      <c r="AY225" s="16" t="s">
        <v>225</v>
      </c>
      <c r="BE225" s="143">
        <f>IF(N225="základní",J225,0)</f>
        <v>0</v>
      </c>
      <c r="BF225" s="143">
        <f>IF(N225="snížená",J225,0)</f>
        <v>0</v>
      </c>
      <c r="BG225" s="143">
        <f>IF(N225="zákl. přenesená",J225,0)</f>
        <v>0</v>
      </c>
      <c r="BH225" s="143">
        <f>IF(N225="sníž. přenesená",J225,0)</f>
        <v>0</v>
      </c>
      <c r="BI225" s="143">
        <f>IF(N225="nulová",J225,0)</f>
        <v>0</v>
      </c>
      <c r="BJ225" s="16" t="s">
        <v>90</v>
      </c>
      <c r="BK225" s="143">
        <f>ROUND(I225*H225,2)</f>
        <v>0</v>
      </c>
      <c r="BL225" s="16" t="s">
        <v>232</v>
      </c>
      <c r="BM225" s="142" t="s">
        <v>265</v>
      </c>
    </row>
    <row r="226" spans="2:65" s="1" customFormat="1" ht="66.75" customHeight="1">
      <c r="B226" s="31"/>
      <c r="C226" s="131" t="s">
        <v>266</v>
      </c>
      <c r="D226" s="131" t="s">
        <v>227</v>
      </c>
      <c r="E226" s="132" t="s">
        <v>267</v>
      </c>
      <c r="F226" s="133" t="s">
        <v>268</v>
      </c>
      <c r="G226" s="134" t="s">
        <v>238</v>
      </c>
      <c r="H226" s="135">
        <v>668.97</v>
      </c>
      <c r="I226" s="136"/>
      <c r="J226" s="137">
        <f>ROUND(I226*H226,2)</f>
        <v>0</v>
      </c>
      <c r="K226" s="133" t="s">
        <v>231</v>
      </c>
      <c r="L226" s="31"/>
      <c r="M226" s="138" t="s">
        <v>1</v>
      </c>
      <c r="N226" s="139" t="s">
        <v>47</v>
      </c>
      <c r="P226" s="140">
        <f>O226*H226</f>
        <v>0</v>
      </c>
      <c r="Q226" s="140">
        <v>0</v>
      </c>
      <c r="R226" s="140">
        <f>Q226*H226</f>
        <v>0</v>
      </c>
      <c r="S226" s="140">
        <v>0</v>
      </c>
      <c r="T226" s="141">
        <f>S226*H226</f>
        <v>0</v>
      </c>
      <c r="AR226" s="142" t="s">
        <v>232</v>
      </c>
      <c r="AT226" s="142" t="s">
        <v>227</v>
      </c>
      <c r="AU226" s="142" t="s">
        <v>92</v>
      </c>
      <c r="AY226" s="16" t="s">
        <v>225</v>
      </c>
      <c r="BE226" s="143">
        <f>IF(N226="základní",J226,0)</f>
        <v>0</v>
      </c>
      <c r="BF226" s="143">
        <f>IF(N226="snížená",J226,0)</f>
        <v>0</v>
      </c>
      <c r="BG226" s="143">
        <f>IF(N226="zákl. přenesená",J226,0)</f>
        <v>0</v>
      </c>
      <c r="BH226" s="143">
        <f>IF(N226="sníž. přenesená",J226,0)</f>
        <v>0</v>
      </c>
      <c r="BI226" s="143">
        <f>IF(N226="nulová",J226,0)</f>
        <v>0</v>
      </c>
      <c r="BJ226" s="16" t="s">
        <v>90</v>
      </c>
      <c r="BK226" s="143">
        <f>ROUND(I226*H226,2)</f>
        <v>0</v>
      </c>
      <c r="BL226" s="16" t="s">
        <v>232</v>
      </c>
      <c r="BM226" s="142" t="s">
        <v>269</v>
      </c>
    </row>
    <row r="227" spans="2:65" s="12" customFormat="1" ht="10.199999999999999">
      <c r="B227" s="144"/>
      <c r="D227" s="145" t="s">
        <v>233</v>
      </c>
      <c r="E227" s="146" t="s">
        <v>1</v>
      </c>
      <c r="F227" s="147" t="s">
        <v>270</v>
      </c>
      <c r="H227" s="148">
        <v>668.97</v>
      </c>
      <c r="I227" s="149"/>
      <c r="L227" s="144"/>
      <c r="M227" s="150"/>
      <c r="T227" s="151"/>
      <c r="AT227" s="146" t="s">
        <v>233</v>
      </c>
      <c r="AU227" s="146" t="s">
        <v>92</v>
      </c>
      <c r="AV227" s="12" t="s">
        <v>92</v>
      </c>
      <c r="AW227" s="12" t="s">
        <v>31</v>
      </c>
      <c r="AX227" s="12" t="s">
        <v>82</v>
      </c>
      <c r="AY227" s="146" t="s">
        <v>225</v>
      </c>
    </row>
    <row r="228" spans="2:65" s="13" customFormat="1" ht="10.199999999999999">
      <c r="B228" s="152"/>
      <c r="D228" s="145" t="s">
        <v>233</v>
      </c>
      <c r="E228" s="153" t="s">
        <v>1</v>
      </c>
      <c r="F228" s="154" t="s">
        <v>235</v>
      </c>
      <c r="H228" s="155">
        <v>668.97</v>
      </c>
      <c r="I228" s="156"/>
      <c r="L228" s="152"/>
      <c r="M228" s="157"/>
      <c r="T228" s="158"/>
      <c r="AT228" s="153" t="s">
        <v>233</v>
      </c>
      <c r="AU228" s="153" t="s">
        <v>92</v>
      </c>
      <c r="AV228" s="13" t="s">
        <v>232</v>
      </c>
      <c r="AW228" s="13" t="s">
        <v>31</v>
      </c>
      <c r="AX228" s="13" t="s">
        <v>90</v>
      </c>
      <c r="AY228" s="153" t="s">
        <v>225</v>
      </c>
    </row>
    <row r="229" spans="2:65" s="1" customFormat="1" ht="44.25" customHeight="1">
      <c r="B229" s="31"/>
      <c r="C229" s="131" t="s">
        <v>253</v>
      </c>
      <c r="D229" s="131" t="s">
        <v>227</v>
      </c>
      <c r="E229" s="132" t="s">
        <v>271</v>
      </c>
      <c r="F229" s="133" t="s">
        <v>272</v>
      </c>
      <c r="G229" s="134" t="s">
        <v>238</v>
      </c>
      <c r="H229" s="135">
        <v>66.897000000000006</v>
      </c>
      <c r="I229" s="136"/>
      <c r="J229" s="137">
        <f>ROUND(I229*H229,2)</f>
        <v>0</v>
      </c>
      <c r="K229" s="133" t="s">
        <v>231</v>
      </c>
      <c r="L229" s="31"/>
      <c r="M229" s="138" t="s">
        <v>1</v>
      </c>
      <c r="N229" s="139" t="s">
        <v>47</v>
      </c>
      <c r="P229" s="140">
        <f>O229*H229</f>
        <v>0</v>
      </c>
      <c r="Q229" s="140">
        <v>0</v>
      </c>
      <c r="R229" s="140">
        <f>Q229*H229</f>
        <v>0</v>
      </c>
      <c r="S229" s="140">
        <v>0</v>
      </c>
      <c r="T229" s="141">
        <f>S229*H229</f>
        <v>0</v>
      </c>
      <c r="AR229" s="142" t="s">
        <v>232</v>
      </c>
      <c r="AT229" s="142" t="s">
        <v>227</v>
      </c>
      <c r="AU229" s="142" t="s">
        <v>92</v>
      </c>
      <c r="AY229" s="16" t="s">
        <v>225</v>
      </c>
      <c r="BE229" s="143">
        <f>IF(N229="základní",J229,0)</f>
        <v>0</v>
      </c>
      <c r="BF229" s="143">
        <f>IF(N229="snížená",J229,0)</f>
        <v>0</v>
      </c>
      <c r="BG229" s="143">
        <f>IF(N229="zákl. přenesená",J229,0)</f>
        <v>0</v>
      </c>
      <c r="BH229" s="143">
        <f>IF(N229="sníž. přenesená",J229,0)</f>
        <v>0</v>
      </c>
      <c r="BI229" s="143">
        <f>IF(N229="nulová",J229,0)</f>
        <v>0</v>
      </c>
      <c r="BJ229" s="16" t="s">
        <v>90</v>
      </c>
      <c r="BK229" s="143">
        <f>ROUND(I229*H229,2)</f>
        <v>0</v>
      </c>
      <c r="BL229" s="16" t="s">
        <v>232</v>
      </c>
      <c r="BM229" s="142" t="s">
        <v>273</v>
      </c>
    </row>
    <row r="230" spans="2:65" s="1" customFormat="1" ht="44.25" customHeight="1">
      <c r="B230" s="31"/>
      <c r="C230" s="131" t="s">
        <v>274</v>
      </c>
      <c r="D230" s="131" t="s">
        <v>227</v>
      </c>
      <c r="E230" s="132" t="s">
        <v>275</v>
      </c>
      <c r="F230" s="133" t="s">
        <v>276</v>
      </c>
      <c r="G230" s="134" t="s">
        <v>277</v>
      </c>
      <c r="H230" s="135">
        <v>100.346</v>
      </c>
      <c r="I230" s="136"/>
      <c r="J230" s="137">
        <f>ROUND(I230*H230,2)</f>
        <v>0</v>
      </c>
      <c r="K230" s="133" t="s">
        <v>231</v>
      </c>
      <c r="L230" s="31"/>
      <c r="M230" s="138" t="s">
        <v>1</v>
      </c>
      <c r="N230" s="139" t="s">
        <v>47</v>
      </c>
      <c r="P230" s="140">
        <f>O230*H230</f>
        <v>0</v>
      </c>
      <c r="Q230" s="140">
        <v>0</v>
      </c>
      <c r="R230" s="140">
        <f>Q230*H230</f>
        <v>0</v>
      </c>
      <c r="S230" s="140">
        <v>0</v>
      </c>
      <c r="T230" s="141">
        <f>S230*H230</f>
        <v>0</v>
      </c>
      <c r="AR230" s="142" t="s">
        <v>232</v>
      </c>
      <c r="AT230" s="142" t="s">
        <v>227</v>
      </c>
      <c r="AU230" s="142" t="s">
        <v>92</v>
      </c>
      <c r="AY230" s="16" t="s">
        <v>225</v>
      </c>
      <c r="BE230" s="143">
        <f>IF(N230="základní",J230,0)</f>
        <v>0</v>
      </c>
      <c r="BF230" s="143">
        <f>IF(N230="snížená",J230,0)</f>
        <v>0</v>
      </c>
      <c r="BG230" s="143">
        <f>IF(N230="zákl. přenesená",J230,0)</f>
        <v>0</v>
      </c>
      <c r="BH230" s="143">
        <f>IF(N230="sníž. přenesená",J230,0)</f>
        <v>0</v>
      </c>
      <c r="BI230" s="143">
        <f>IF(N230="nulová",J230,0)</f>
        <v>0</v>
      </c>
      <c r="BJ230" s="16" t="s">
        <v>90</v>
      </c>
      <c r="BK230" s="143">
        <f>ROUND(I230*H230,2)</f>
        <v>0</v>
      </c>
      <c r="BL230" s="16" t="s">
        <v>232</v>
      </c>
      <c r="BM230" s="142" t="s">
        <v>278</v>
      </c>
    </row>
    <row r="231" spans="2:65" s="12" customFormat="1" ht="10.199999999999999">
      <c r="B231" s="144"/>
      <c r="D231" s="145" t="s">
        <v>233</v>
      </c>
      <c r="E231" s="146" t="s">
        <v>1</v>
      </c>
      <c r="F231" s="147" t="s">
        <v>279</v>
      </c>
      <c r="H231" s="148">
        <v>100.346</v>
      </c>
      <c r="I231" s="149"/>
      <c r="L231" s="144"/>
      <c r="M231" s="150"/>
      <c r="T231" s="151"/>
      <c r="AT231" s="146" t="s">
        <v>233</v>
      </c>
      <c r="AU231" s="146" t="s">
        <v>92</v>
      </c>
      <c r="AV231" s="12" t="s">
        <v>92</v>
      </c>
      <c r="AW231" s="12" t="s">
        <v>31</v>
      </c>
      <c r="AX231" s="12" t="s">
        <v>82</v>
      </c>
      <c r="AY231" s="146" t="s">
        <v>225</v>
      </c>
    </row>
    <row r="232" spans="2:65" s="13" customFormat="1" ht="10.199999999999999">
      <c r="B232" s="152"/>
      <c r="D232" s="145" t="s">
        <v>233</v>
      </c>
      <c r="E232" s="153" t="s">
        <v>1</v>
      </c>
      <c r="F232" s="154" t="s">
        <v>235</v>
      </c>
      <c r="H232" s="155">
        <v>100.346</v>
      </c>
      <c r="I232" s="156"/>
      <c r="L232" s="152"/>
      <c r="M232" s="157"/>
      <c r="T232" s="158"/>
      <c r="AT232" s="153" t="s">
        <v>233</v>
      </c>
      <c r="AU232" s="153" t="s">
        <v>92</v>
      </c>
      <c r="AV232" s="13" t="s">
        <v>232</v>
      </c>
      <c r="AW232" s="13" t="s">
        <v>31</v>
      </c>
      <c r="AX232" s="13" t="s">
        <v>90</v>
      </c>
      <c r="AY232" s="153" t="s">
        <v>225</v>
      </c>
    </row>
    <row r="233" spans="2:65" s="1" customFormat="1" ht="44.25" customHeight="1">
      <c r="B233" s="31"/>
      <c r="C233" s="131" t="s">
        <v>8</v>
      </c>
      <c r="D233" s="131" t="s">
        <v>227</v>
      </c>
      <c r="E233" s="132" t="s">
        <v>280</v>
      </c>
      <c r="F233" s="133" t="s">
        <v>281</v>
      </c>
      <c r="G233" s="134" t="s">
        <v>238</v>
      </c>
      <c r="H233" s="135">
        <v>24.838000000000001</v>
      </c>
      <c r="I233" s="136"/>
      <c r="J233" s="137">
        <f>ROUND(I233*H233,2)</f>
        <v>0</v>
      </c>
      <c r="K233" s="133" t="s">
        <v>231</v>
      </c>
      <c r="L233" s="31"/>
      <c r="M233" s="138" t="s">
        <v>1</v>
      </c>
      <c r="N233" s="139" t="s">
        <v>47</v>
      </c>
      <c r="P233" s="140">
        <f>O233*H233</f>
        <v>0</v>
      </c>
      <c r="Q233" s="140">
        <v>0</v>
      </c>
      <c r="R233" s="140">
        <f>Q233*H233</f>
        <v>0</v>
      </c>
      <c r="S233" s="140">
        <v>0</v>
      </c>
      <c r="T233" s="141">
        <f>S233*H233</f>
        <v>0</v>
      </c>
      <c r="AR233" s="142" t="s">
        <v>232</v>
      </c>
      <c r="AT233" s="142" t="s">
        <v>227</v>
      </c>
      <c r="AU233" s="142" t="s">
        <v>92</v>
      </c>
      <c r="AY233" s="16" t="s">
        <v>225</v>
      </c>
      <c r="BE233" s="143">
        <f>IF(N233="základní",J233,0)</f>
        <v>0</v>
      </c>
      <c r="BF233" s="143">
        <f>IF(N233="snížená",J233,0)</f>
        <v>0</v>
      </c>
      <c r="BG233" s="143">
        <f>IF(N233="zákl. přenesená",J233,0)</f>
        <v>0</v>
      </c>
      <c r="BH233" s="143">
        <f>IF(N233="sníž. přenesená",J233,0)</f>
        <v>0</v>
      </c>
      <c r="BI233" s="143">
        <f>IF(N233="nulová",J233,0)</f>
        <v>0</v>
      </c>
      <c r="BJ233" s="16" t="s">
        <v>90</v>
      </c>
      <c r="BK233" s="143">
        <f>ROUND(I233*H233,2)</f>
        <v>0</v>
      </c>
      <c r="BL233" s="16" t="s">
        <v>232</v>
      </c>
      <c r="BM233" s="142" t="s">
        <v>282</v>
      </c>
    </row>
    <row r="234" spans="2:65" s="12" customFormat="1" ht="10.199999999999999">
      <c r="B234" s="144"/>
      <c r="D234" s="145" t="s">
        <v>233</v>
      </c>
      <c r="E234" s="146" t="s">
        <v>1</v>
      </c>
      <c r="F234" s="147" t="s">
        <v>283</v>
      </c>
      <c r="H234" s="148">
        <v>10.24</v>
      </c>
      <c r="I234" s="149"/>
      <c r="L234" s="144"/>
      <c r="M234" s="150"/>
      <c r="T234" s="151"/>
      <c r="AT234" s="146" t="s">
        <v>233</v>
      </c>
      <c r="AU234" s="146" t="s">
        <v>92</v>
      </c>
      <c r="AV234" s="12" t="s">
        <v>92</v>
      </c>
      <c r="AW234" s="12" t="s">
        <v>31</v>
      </c>
      <c r="AX234" s="12" t="s">
        <v>82</v>
      </c>
      <c r="AY234" s="146" t="s">
        <v>225</v>
      </c>
    </row>
    <row r="235" spans="2:65" s="12" customFormat="1" ht="10.199999999999999">
      <c r="B235" s="144"/>
      <c r="D235" s="145" t="s">
        <v>233</v>
      </c>
      <c r="E235" s="146" t="s">
        <v>1</v>
      </c>
      <c r="F235" s="147" t="s">
        <v>284</v>
      </c>
      <c r="H235" s="148">
        <v>4.5659999999999998</v>
      </c>
      <c r="I235" s="149"/>
      <c r="L235" s="144"/>
      <c r="M235" s="150"/>
      <c r="T235" s="151"/>
      <c r="AT235" s="146" t="s">
        <v>233</v>
      </c>
      <c r="AU235" s="146" t="s">
        <v>92</v>
      </c>
      <c r="AV235" s="12" t="s">
        <v>92</v>
      </c>
      <c r="AW235" s="12" t="s">
        <v>31</v>
      </c>
      <c r="AX235" s="12" t="s">
        <v>82</v>
      </c>
      <c r="AY235" s="146" t="s">
        <v>225</v>
      </c>
    </row>
    <row r="236" spans="2:65" s="12" customFormat="1" ht="20.399999999999999">
      <c r="B236" s="144"/>
      <c r="D236" s="145" t="s">
        <v>233</v>
      </c>
      <c r="E236" s="146" t="s">
        <v>1</v>
      </c>
      <c r="F236" s="147" t="s">
        <v>285</v>
      </c>
      <c r="H236" s="148">
        <v>10.032</v>
      </c>
      <c r="I236" s="149"/>
      <c r="L236" s="144"/>
      <c r="M236" s="150"/>
      <c r="T236" s="151"/>
      <c r="AT236" s="146" t="s">
        <v>233</v>
      </c>
      <c r="AU236" s="146" t="s">
        <v>92</v>
      </c>
      <c r="AV236" s="12" t="s">
        <v>92</v>
      </c>
      <c r="AW236" s="12" t="s">
        <v>31</v>
      </c>
      <c r="AX236" s="12" t="s">
        <v>82</v>
      </c>
      <c r="AY236" s="146" t="s">
        <v>225</v>
      </c>
    </row>
    <row r="237" spans="2:65" s="13" customFormat="1" ht="10.199999999999999">
      <c r="B237" s="152"/>
      <c r="D237" s="145" t="s">
        <v>233</v>
      </c>
      <c r="E237" s="153" t="s">
        <v>1</v>
      </c>
      <c r="F237" s="154" t="s">
        <v>235</v>
      </c>
      <c r="H237" s="155">
        <v>24.838000000000001</v>
      </c>
      <c r="I237" s="156"/>
      <c r="L237" s="152"/>
      <c r="M237" s="157"/>
      <c r="T237" s="158"/>
      <c r="AT237" s="153" t="s">
        <v>233</v>
      </c>
      <c r="AU237" s="153" t="s">
        <v>92</v>
      </c>
      <c r="AV237" s="13" t="s">
        <v>232</v>
      </c>
      <c r="AW237" s="13" t="s">
        <v>31</v>
      </c>
      <c r="AX237" s="13" t="s">
        <v>90</v>
      </c>
      <c r="AY237" s="153" t="s">
        <v>225</v>
      </c>
    </row>
    <row r="238" spans="2:65" s="11" customFormat="1" ht="22.8" customHeight="1">
      <c r="B238" s="119"/>
      <c r="D238" s="120" t="s">
        <v>81</v>
      </c>
      <c r="E238" s="129" t="s">
        <v>92</v>
      </c>
      <c r="F238" s="129" t="s">
        <v>286</v>
      </c>
      <c r="I238" s="122"/>
      <c r="J238" s="130">
        <f>BK238</f>
        <v>0</v>
      </c>
      <c r="L238" s="119"/>
      <c r="M238" s="124"/>
      <c r="P238" s="125">
        <f>SUM(P239:P284)</f>
        <v>0</v>
      </c>
      <c r="R238" s="125">
        <f>SUM(R239:R284)</f>
        <v>0</v>
      </c>
      <c r="T238" s="126">
        <f>SUM(T239:T284)</f>
        <v>0</v>
      </c>
      <c r="AR238" s="120" t="s">
        <v>92</v>
      </c>
      <c r="AT238" s="127" t="s">
        <v>81</v>
      </c>
      <c r="AU238" s="127" t="s">
        <v>90</v>
      </c>
      <c r="AY238" s="120" t="s">
        <v>225</v>
      </c>
      <c r="BK238" s="128">
        <f>SUM(BK239:BK284)</f>
        <v>0</v>
      </c>
    </row>
    <row r="239" spans="2:65" s="1" customFormat="1" ht="37.799999999999997" customHeight="1">
      <c r="B239" s="31"/>
      <c r="C239" s="131" t="s">
        <v>287</v>
      </c>
      <c r="D239" s="131" t="s">
        <v>227</v>
      </c>
      <c r="E239" s="132" t="s">
        <v>288</v>
      </c>
      <c r="F239" s="133" t="s">
        <v>289</v>
      </c>
      <c r="G239" s="134" t="s">
        <v>230</v>
      </c>
      <c r="H239" s="135">
        <v>5.1639999999999997</v>
      </c>
      <c r="I239" s="136"/>
      <c r="J239" s="137">
        <f>ROUND(I239*H239,2)</f>
        <v>0</v>
      </c>
      <c r="K239" s="133" t="s">
        <v>231</v>
      </c>
      <c r="L239" s="31"/>
      <c r="M239" s="138" t="s">
        <v>1</v>
      </c>
      <c r="N239" s="139" t="s">
        <v>47</v>
      </c>
      <c r="P239" s="140">
        <f>O239*H239</f>
        <v>0</v>
      </c>
      <c r="Q239" s="140">
        <v>0</v>
      </c>
      <c r="R239" s="140">
        <f>Q239*H239</f>
        <v>0</v>
      </c>
      <c r="S239" s="140">
        <v>0</v>
      </c>
      <c r="T239" s="141">
        <f>S239*H239</f>
        <v>0</v>
      </c>
      <c r="AR239" s="142" t="s">
        <v>232</v>
      </c>
      <c r="AT239" s="142" t="s">
        <v>227</v>
      </c>
      <c r="AU239" s="142" t="s">
        <v>92</v>
      </c>
      <c r="AY239" s="16" t="s">
        <v>225</v>
      </c>
      <c r="BE239" s="143">
        <f>IF(N239="základní",J239,0)</f>
        <v>0</v>
      </c>
      <c r="BF239" s="143">
        <f>IF(N239="snížená",J239,0)</f>
        <v>0</v>
      </c>
      <c r="BG239" s="143">
        <f>IF(N239="zákl. přenesená",J239,0)</f>
        <v>0</v>
      </c>
      <c r="BH239" s="143">
        <f>IF(N239="sníž. přenesená",J239,0)</f>
        <v>0</v>
      </c>
      <c r="BI239" s="143">
        <f>IF(N239="nulová",J239,0)</f>
        <v>0</v>
      </c>
      <c r="BJ239" s="16" t="s">
        <v>90</v>
      </c>
      <c r="BK239" s="143">
        <f>ROUND(I239*H239,2)</f>
        <v>0</v>
      </c>
      <c r="BL239" s="16" t="s">
        <v>232</v>
      </c>
      <c r="BM239" s="142" t="s">
        <v>290</v>
      </c>
    </row>
    <row r="240" spans="2:65" s="12" customFormat="1" ht="10.199999999999999">
      <c r="B240" s="144"/>
      <c r="D240" s="145" t="s">
        <v>233</v>
      </c>
      <c r="E240" s="146" t="s">
        <v>1</v>
      </c>
      <c r="F240" s="147" t="s">
        <v>291</v>
      </c>
      <c r="H240" s="148">
        <v>5.1639999999999997</v>
      </c>
      <c r="I240" s="149"/>
      <c r="L240" s="144"/>
      <c r="M240" s="150"/>
      <c r="T240" s="151"/>
      <c r="AT240" s="146" t="s">
        <v>233</v>
      </c>
      <c r="AU240" s="146" t="s">
        <v>92</v>
      </c>
      <c r="AV240" s="12" t="s">
        <v>92</v>
      </c>
      <c r="AW240" s="12" t="s">
        <v>31</v>
      </c>
      <c r="AX240" s="12" t="s">
        <v>82</v>
      </c>
      <c r="AY240" s="146" t="s">
        <v>225</v>
      </c>
    </row>
    <row r="241" spans="2:65" s="13" customFormat="1" ht="10.199999999999999">
      <c r="B241" s="152"/>
      <c r="D241" s="145" t="s">
        <v>233</v>
      </c>
      <c r="E241" s="153" t="s">
        <v>1</v>
      </c>
      <c r="F241" s="154" t="s">
        <v>235</v>
      </c>
      <c r="H241" s="155">
        <v>5.1639999999999997</v>
      </c>
      <c r="I241" s="156"/>
      <c r="L241" s="152"/>
      <c r="M241" s="157"/>
      <c r="T241" s="158"/>
      <c r="AT241" s="153" t="s">
        <v>233</v>
      </c>
      <c r="AU241" s="153" t="s">
        <v>92</v>
      </c>
      <c r="AV241" s="13" t="s">
        <v>232</v>
      </c>
      <c r="AW241" s="13" t="s">
        <v>31</v>
      </c>
      <c r="AX241" s="13" t="s">
        <v>90</v>
      </c>
      <c r="AY241" s="153" t="s">
        <v>225</v>
      </c>
    </row>
    <row r="242" spans="2:65" s="1" customFormat="1" ht="24.15" customHeight="1">
      <c r="B242" s="31"/>
      <c r="C242" s="159" t="s">
        <v>261</v>
      </c>
      <c r="D242" s="159" t="s">
        <v>292</v>
      </c>
      <c r="E242" s="160" t="s">
        <v>293</v>
      </c>
      <c r="F242" s="161" t="s">
        <v>294</v>
      </c>
      <c r="G242" s="162" t="s">
        <v>230</v>
      </c>
      <c r="H242" s="163">
        <v>6.117</v>
      </c>
      <c r="I242" s="164"/>
      <c r="J242" s="165">
        <f>ROUND(I242*H242,2)</f>
        <v>0</v>
      </c>
      <c r="K242" s="161" t="s">
        <v>231</v>
      </c>
      <c r="L242" s="166"/>
      <c r="M242" s="167" t="s">
        <v>1</v>
      </c>
      <c r="N242" s="168" t="s">
        <v>47</v>
      </c>
      <c r="P242" s="140">
        <f>O242*H242</f>
        <v>0</v>
      </c>
      <c r="Q242" s="140">
        <v>0</v>
      </c>
      <c r="R242" s="140">
        <f>Q242*H242</f>
        <v>0</v>
      </c>
      <c r="S242" s="140">
        <v>0</v>
      </c>
      <c r="T242" s="141">
        <f>S242*H242</f>
        <v>0</v>
      </c>
      <c r="AR242" s="142" t="s">
        <v>248</v>
      </c>
      <c r="AT242" s="142" t="s">
        <v>292</v>
      </c>
      <c r="AU242" s="142" t="s">
        <v>92</v>
      </c>
      <c r="AY242" s="16" t="s">
        <v>225</v>
      </c>
      <c r="BE242" s="143">
        <f>IF(N242="základní",J242,0)</f>
        <v>0</v>
      </c>
      <c r="BF242" s="143">
        <f>IF(N242="snížená",J242,0)</f>
        <v>0</v>
      </c>
      <c r="BG242" s="143">
        <f>IF(N242="zákl. přenesená",J242,0)</f>
        <v>0</v>
      </c>
      <c r="BH242" s="143">
        <f>IF(N242="sníž. přenesená",J242,0)</f>
        <v>0</v>
      </c>
      <c r="BI242" s="143">
        <f>IF(N242="nulová",J242,0)</f>
        <v>0</v>
      </c>
      <c r="BJ242" s="16" t="s">
        <v>90</v>
      </c>
      <c r="BK242" s="143">
        <f>ROUND(I242*H242,2)</f>
        <v>0</v>
      </c>
      <c r="BL242" s="16" t="s">
        <v>232</v>
      </c>
      <c r="BM242" s="142" t="s">
        <v>295</v>
      </c>
    </row>
    <row r="243" spans="2:65" s="12" customFormat="1" ht="10.199999999999999">
      <c r="B243" s="144"/>
      <c r="D243" s="145" t="s">
        <v>233</v>
      </c>
      <c r="E243" s="146" t="s">
        <v>1</v>
      </c>
      <c r="F243" s="147" t="s">
        <v>296</v>
      </c>
      <c r="H243" s="148">
        <v>6.117</v>
      </c>
      <c r="I243" s="149"/>
      <c r="L243" s="144"/>
      <c r="M243" s="150"/>
      <c r="T243" s="151"/>
      <c r="AT243" s="146" t="s">
        <v>233</v>
      </c>
      <c r="AU243" s="146" t="s">
        <v>92</v>
      </c>
      <c r="AV243" s="12" t="s">
        <v>92</v>
      </c>
      <c r="AW243" s="12" t="s">
        <v>31</v>
      </c>
      <c r="AX243" s="12" t="s">
        <v>82</v>
      </c>
      <c r="AY243" s="146" t="s">
        <v>225</v>
      </c>
    </row>
    <row r="244" spans="2:65" s="13" customFormat="1" ht="10.199999999999999">
      <c r="B244" s="152"/>
      <c r="D244" s="145" t="s">
        <v>233</v>
      </c>
      <c r="E244" s="153" t="s">
        <v>1</v>
      </c>
      <c r="F244" s="154" t="s">
        <v>235</v>
      </c>
      <c r="H244" s="155">
        <v>6.117</v>
      </c>
      <c r="I244" s="156"/>
      <c r="L244" s="152"/>
      <c r="M244" s="157"/>
      <c r="T244" s="158"/>
      <c r="AT244" s="153" t="s">
        <v>233</v>
      </c>
      <c r="AU244" s="153" t="s">
        <v>92</v>
      </c>
      <c r="AV244" s="13" t="s">
        <v>232</v>
      </c>
      <c r="AW244" s="13" t="s">
        <v>31</v>
      </c>
      <c r="AX244" s="13" t="s">
        <v>90</v>
      </c>
      <c r="AY244" s="153" t="s">
        <v>225</v>
      </c>
    </row>
    <row r="245" spans="2:65" s="1" customFormat="1" ht="24.15" customHeight="1">
      <c r="B245" s="31"/>
      <c r="C245" s="131" t="s">
        <v>297</v>
      </c>
      <c r="D245" s="131" t="s">
        <v>227</v>
      </c>
      <c r="E245" s="132" t="s">
        <v>298</v>
      </c>
      <c r="F245" s="133" t="s">
        <v>299</v>
      </c>
      <c r="G245" s="134" t="s">
        <v>238</v>
      </c>
      <c r="H245" s="135">
        <v>9.9770000000000003</v>
      </c>
      <c r="I245" s="136"/>
      <c r="J245" s="137">
        <f>ROUND(I245*H245,2)</f>
        <v>0</v>
      </c>
      <c r="K245" s="133" t="s">
        <v>231</v>
      </c>
      <c r="L245" s="31"/>
      <c r="M245" s="138" t="s">
        <v>1</v>
      </c>
      <c r="N245" s="139" t="s">
        <v>47</v>
      </c>
      <c r="P245" s="140">
        <f>O245*H245</f>
        <v>0</v>
      </c>
      <c r="Q245" s="140">
        <v>0</v>
      </c>
      <c r="R245" s="140">
        <f>Q245*H245</f>
        <v>0</v>
      </c>
      <c r="S245" s="140">
        <v>0</v>
      </c>
      <c r="T245" s="141">
        <f>S245*H245</f>
        <v>0</v>
      </c>
      <c r="AR245" s="142" t="s">
        <v>232</v>
      </c>
      <c r="AT245" s="142" t="s">
        <v>227</v>
      </c>
      <c r="AU245" s="142" t="s">
        <v>92</v>
      </c>
      <c r="AY245" s="16" t="s">
        <v>225</v>
      </c>
      <c r="BE245" s="143">
        <f>IF(N245="základní",J245,0)</f>
        <v>0</v>
      </c>
      <c r="BF245" s="143">
        <f>IF(N245="snížená",J245,0)</f>
        <v>0</v>
      </c>
      <c r="BG245" s="143">
        <f>IF(N245="zákl. přenesená",J245,0)</f>
        <v>0</v>
      </c>
      <c r="BH245" s="143">
        <f>IF(N245="sníž. přenesená",J245,0)</f>
        <v>0</v>
      </c>
      <c r="BI245" s="143">
        <f>IF(N245="nulová",J245,0)</f>
        <v>0</v>
      </c>
      <c r="BJ245" s="16" t="s">
        <v>90</v>
      </c>
      <c r="BK245" s="143">
        <f>ROUND(I245*H245,2)</f>
        <v>0</v>
      </c>
      <c r="BL245" s="16" t="s">
        <v>232</v>
      </c>
      <c r="BM245" s="142" t="s">
        <v>300</v>
      </c>
    </row>
    <row r="246" spans="2:65" s="12" customFormat="1" ht="10.199999999999999">
      <c r="B246" s="144"/>
      <c r="D246" s="145" t="s">
        <v>233</v>
      </c>
      <c r="E246" s="146" t="s">
        <v>1</v>
      </c>
      <c r="F246" s="147" t="s">
        <v>301</v>
      </c>
      <c r="H246" s="148">
        <v>1.65</v>
      </c>
      <c r="I246" s="149"/>
      <c r="L246" s="144"/>
      <c r="M246" s="150"/>
      <c r="T246" s="151"/>
      <c r="AT246" s="146" t="s">
        <v>233</v>
      </c>
      <c r="AU246" s="146" t="s">
        <v>92</v>
      </c>
      <c r="AV246" s="12" t="s">
        <v>92</v>
      </c>
      <c r="AW246" s="12" t="s">
        <v>31</v>
      </c>
      <c r="AX246" s="12" t="s">
        <v>82</v>
      </c>
      <c r="AY246" s="146" t="s">
        <v>225</v>
      </c>
    </row>
    <row r="247" spans="2:65" s="12" customFormat="1" ht="10.199999999999999">
      <c r="B247" s="144"/>
      <c r="D247" s="145" t="s">
        <v>233</v>
      </c>
      <c r="E247" s="146" t="s">
        <v>1</v>
      </c>
      <c r="F247" s="147" t="s">
        <v>302</v>
      </c>
      <c r="H247" s="148">
        <v>0.89100000000000001</v>
      </c>
      <c r="I247" s="149"/>
      <c r="L247" s="144"/>
      <c r="M247" s="150"/>
      <c r="T247" s="151"/>
      <c r="AT247" s="146" t="s">
        <v>233</v>
      </c>
      <c r="AU247" s="146" t="s">
        <v>92</v>
      </c>
      <c r="AV247" s="12" t="s">
        <v>92</v>
      </c>
      <c r="AW247" s="12" t="s">
        <v>31</v>
      </c>
      <c r="AX247" s="12" t="s">
        <v>82</v>
      </c>
      <c r="AY247" s="146" t="s">
        <v>225</v>
      </c>
    </row>
    <row r="248" spans="2:65" s="12" customFormat="1" ht="20.399999999999999">
      <c r="B248" s="144"/>
      <c r="D248" s="145" t="s">
        <v>233</v>
      </c>
      <c r="E248" s="146" t="s">
        <v>1</v>
      </c>
      <c r="F248" s="147" t="s">
        <v>303</v>
      </c>
      <c r="H248" s="148">
        <v>4.4859999999999998</v>
      </c>
      <c r="I248" s="149"/>
      <c r="L248" s="144"/>
      <c r="M248" s="150"/>
      <c r="T248" s="151"/>
      <c r="AT248" s="146" t="s">
        <v>233</v>
      </c>
      <c r="AU248" s="146" t="s">
        <v>92</v>
      </c>
      <c r="AV248" s="12" t="s">
        <v>92</v>
      </c>
      <c r="AW248" s="12" t="s">
        <v>31</v>
      </c>
      <c r="AX248" s="12" t="s">
        <v>82</v>
      </c>
      <c r="AY248" s="146" t="s">
        <v>225</v>
      </c>
    </row>
    <row r="249" spans="2:65" s="12" customFormat="1" ht="10.199999999999999">
      <c r="B249" s="144"/>
      <c r="D249" s="145" t="s">
        <v>233</v>
      </c>
      <c r="E249" s="146" t="s">
        <v>1</v>
      </c>
      <c r="F249" s="147" t="s">
        <v>304</v>
      </c>
      <c r="H249" s="148">
        <v>2.95</v>
      </c>
      <c r="I249" s="149"/>
      <c r="L249" s="144"/>
      <c r="M249" s="150"/>
      <c r="T249" s="151"/>
      <c r="AT249" s="146" t="s">
        <v>233</v>
      </c>
      <c r="AU249" s="146" t="s">
        <v>92</v>
      </c>
      <c r="AV249" s="12" t="s">
        <v>92</v>
      </c>
      <c r="AW249" s="12" t="s">
        <v>31</v>
      </c>
      <c r="AX249" s="12" t="s">
        <v>82</v>
      </c>
      <c r="AY249" s="146" t="s">
        <v>225</v>
      </c>
    </row>
    <row r="250" spans="2:65" s="13" customFormat="1" ht="10.199999999999999">
      <c r="B250" s="152"/>
      <c r="D250" s="145" t="s">
        <v>233</v>
      </c>
      <c r="E250" s="153" t="s">
        <v>1</v>
      </c>
      <c r="F250" s="154" t="s">
        <v>235</v>
      </c>
      <c r="H250" s="155">
        <v>9.9770000000000003</v>
      </c>
      <c r="I250" s="156"/>
      <c r="L250" s="152"/>
      <c r="M250" s="157"/>
      <c r="T250" s="158"/>
      <c r="AT250" s="153" t="s">
        <v>233</v>
      </c>
      <c r="AU250" s="153" t="s">
        <v>92</v>
      </c>
      <c r="AV250" s="13" t="s">
        <v>232</v>
      </c>
      <c r="AW250" s="13" t="s">
        <v>31</v>
      </c>
      <c r="AX250" s="13" t="s">
        <v>90</v>
      </c>
      <c r="AY250" s="153" t="s">
        <v>225</v>
      </c>
    </row>
    <row r="251" spans="2:65" s="1" customFormat="1" ht="24.15" customHeight="1">
      <c r="B251" s="31"/>
      <c r="C251" s="131" t="s">
        <v>265</v>
      </c>
      <c r="D251" s="131" t="s">
        <v>227</v>
      </c>
      <c r="E251" s="132" t="s">
        <v>305</v>
      </c>
      <c r="F251" s="133" t="s">
        <v>306</v>
      </c>
      <c r="G251" s="134" t="s">
        <v>238</v>
      </c>
      <c r="H251" s="135">
        <v>1.671</v>
      </c>
      <c r="I251" s="136"/>
      <c r="J251" s="137">
        <f>ROUND(I251*H251,2)</f>
        <v>0</v>
      </c>
      <c r="K251" s="133" t="s">
        <v>231</v>
      </c>
      <c r="L251" s="31"/>
      <c r="M251" s="138" t="s">
        <v>1</v>
      </c>
      <c r="N251" s="139" t="s">
        <v>47</v>
      </c>
      <c r="P251" s="140">
        <f>O251*H251</f>
        <v>0</v>
      </c>
      <c r="Q251" s="140">
        <v>0</v>
      </c>
      <c r="R251" s="140">
        <f>Q251*H251</f>
        <v>0</v>
      </c>
      <c r="S251" s="140">
        <v>0</v>
      </c>
      <c r="T251" s="141">
        <f>S251*H251</f>
        <v>0</v>
      </c>
      <c r="AR251" s="142" t="s">
        <v>232</v>
      </c>
      <c r="AT251" s="142" t="s">
        <v>227</v>
      </c>
      <c r="AU251" s="142" t="s">
        <v>92</v>
      </c>
      <c r="AY251" s="16" t="s">
        <v>225</v>
      </c>
      <c r="BE251" s="143">
        <f>IF(N251="základní",J251,0)</f>
        <v>0</v>
      </c>
      <c r="BF251" s="143">
        <f>IF(N251="snížená",J251,0)</f>
        <v>0</v>
      </c>
      <c r="BG251" s="143">
        <f>IF(N251="zákl. přenesená",J251,0)</f>
        <v>0</v>
      </c>
      <c r="BH251" s="143">
        <f>IF(N251="sníž. přenesená",J251,0)</f>
        <v>0</v>
      </c>
      <c r="BI251" s="143">
        <f>IF(N251="nulová",J251,0)</f>
        <v>0</v>
      </c>
      <c r="BJ251" s="16" t="s">
        <v>90</v>
      </c>
      <c r="BK251" s="143">
        <f>ROUND(I251*H251,2)</f>
        <v>0</v>
      </c>
      <c r="BL251" s="16" t="s">
        <v>232</v>
      </c>
      <c r="BM251" s="142" t="s">
        <v>307</v>
      </c>
    </row>
    <row r="252" spans="2:65" s="12" customFormat="1" ht="10.199999999999999">
      <c r="B252" s="144"/>
      <c r="D252" s="145" t="s">
        <v>233</v>
      </c>
      <c r="E252" s="146" t="s">
        <v>1</v>
      </c>
      <c r="F252" s="147" t="s">
        <v>308</v>
      </c>
      <c r="H252" s="148">
        <v>0.89100000000000001</v>
      </c>
      <c r="I252" s="149"/>
      <c r="L252" s="144"/>
      <c r="M252" s="150"/>
      <c r="T252" s="151"/>
      <c r="AT252" s="146" t="s">
        <v>233</v>
      </c>
      <c r="AU252" s="146" t="s">
        <v>92</v>
      </c>
      <c r="AV252" s="12" t="s">
        <v>92</v>
      </c>
      <c r="AW252" s="12" t="s">
        <v>31</v>
      </c>
      <c r="AX252" s="12" t="s">
        <v>82</v>
      </c>
      <c r="AY252" s="146" t="s">
        <v>225</v>
      </c>
    </row>
    <row r="253" spans="2:65" s="12" customFormat="1" ht="10.199999999999999">
      <c r="B253" s="144"/>
      <c r="D253" s="145" t="s">
        <v>233</v>
      </c>
      <c r="E253" s="146" t="s">
        <v>1</v>
      </c>
      <c r="F253" s="147" t="s">
        <v>309</v>
      </c>
      <c r="H253" s="148">
        <v>0.78</v>
      </c>
      <c r="I253" s="149"/>
      <c r="L253" s="144"/>
      <c r="M253" s="150"/>
      <c r="T253" s="151"/>
      <c r="AT253" s="146" t="s">
        <v>233</v>
      </c>
      <c r="AU253" s="146" t="s">
        <v>92</v>
      </c>
      <c r="AV253" s="12" t="s">
        <v>92</v>
      </c>
      <c r="AW253" s="12" t="s">
        <v>31</v>
      </c>
      <c r="AX253" s="12" t="s">
        <v>82</v>
      </c>
      <c r="AY253" s="146" t="s">
        <v>225</v>
      </c>
    </row>
    <row r="254" spans="2:65" s="13" customFormat="1" ht="10.199999999999999">
      <c r="B254" s="152"/>
      <c r="D254" s="145" t="s">
        <v>233</v>
      </c>
      <c r="E254" s="153" t="s">
        <v>1</v>
      </c>
      <c r="F254" s="154" t="s">
        <v>235</v>
      </c>
      <c r="H254" s="155">
        <v>1.671</v>
      </c>
      <c r="I254" s="156"/>
      <c r="L254" s="152"/>
      <c r="M254" s="157"/>
      <c r="T254" s="158"/>
      <c r="AT254" s="153" t="s">
        <v>233</v>
      </c>
      <c r="AU254" s="153" t="s">
        <v>92</v>
      </c>
      <c r="AV254" s="13" t="s">
        <v>232</v>
      </c>
      <c r="AW254" s="13" t="s">
        <v>31</v>
      </c>
      <c r="AX254" s="13" t="s">
        <v>90</v>
      </c>
      <c r="AY254" s="153" t="s">
        <v>225</v>
      </c>
    </row>
    <row r="255" spans="2:65" s="1" customFormat="1" ht="33" customHeight="1">
      <c r="B255" s="31"/>
      <c r="C255" s="131" t="s">
        <v>310</v>
      </c>
      <c r="D255" s="131" t="s">
        <v>227</v>
      </c>
      <c r="E255" s="132" t="s">
        <v>311</v>
      </c>
      <c r="F255" s="133" t="s">
        <v>312</v>
      </c>
      <c r="G255" s="134" t="s">
        <v>238</v>
      </c>
      <c r="H255" s="135">
        <v>21.367000000000001</v>
      </c>
      <c r="I255" s="136"/>
      <c r="J255" s="137">
        <f>ROUND(I255*H255,2)</f>
        <v>0</v>
      </c>
      <c r="K255" s="133" t="s">
        <v>231</v>
      </c>
      <c r="L255" s="31"/>
      <c r="M255" s="138" t="s">
        <v>1</v>
      </c>
      <c r="N255" s="139" t="s">
        <v>47</v>
      </c>
      <c r="P255" s="140">
        <f>O255*H255</f>
        <v>0</v>
      </c>
      <c r="Q255" s="140">
        <v>0</v>
      </c>
      <c r="R255" s="140">
        <f>Q255*H255</f>
        <v>0</v>
      </c>
      <c r="S255" s="140">
        <v>0</v>
      </c>
      <c r="T255" s="141">
        <f>S255*H255</f>
        <v>0</v>
      </c>
      <c r="AR255" s="142" t="s">
        <v>232</v>
      </c>
      <c r="AT255" s="142" t="s">
        <v>227</v>
      </c>
      <c r="AU255" s="142" t="s">
        <v>92</v>
      </c>
      <c r="AY255" s="16" t="s">
        <v>225</v>
      </c>
      <c r="BE255" s="143">
        <f>IF(N255="základní",J255,0)</f>
        <v>0</v>
      </c>
      <c r="BF255" s="143">
        <f>IF(N255="snížená",J255,0)</f>
        <v>0</v>
      </c>
      <c r="BG255" s="143">
        <f>IF(N255="zákl. přenesená",J255,0)</f>
        <v>0</v>
      </c>
      <c r="BH255" s="143">
        <f>IF(N255="sníž. přenesená",J255,0)</f>
        <v>0</v>
      </c>
      <c r="BI255" s="143">
        <f>IF(N255="nulová",J255,0)</f>
        <v>0</v>
      </c>
      <c r="BJ255" s="16" t="s">
        <v>90</v>
      </c>
      <c r="BK255" s="143">
        <f>ROUND(I255*H255,2)</f>
        <v>0</v>
      </c>
      <c r="BL255" s="16" t="s">
        <v>232</v>
      </c>
      <c r="BM255" s="142" t="s">
        <v>313</v>
      </c>
    </row>
    <row r="256" spans="2:65" s="12" customFormat="1" ht="10.199999999999999">
      <c r="B256" s="144"/>
      <c r="D256" s="145" t="s">
        <v>233</v>
      </c>
      <c r="E256" s="146" t="s">
        <v>1</v>
      </c>
      <c r="F256" s="147" t="s">
        <v>314</v>
      </c>
      <c r="H256" s="148">
        <v>2.83</v>
      </c>
      <c r="I256" s="149"/>
      <c r="L256" s="144"/>
      <c r="M256" s="150"/>
      <c r="T256" s="151"/>
      <c r="AT256" s="146" t="s">
        <v>233</v>
      </c>
      <c r="AU256" s="146" t="s">
        <v>92</v>
      </c>
      <c r="AV256" s="12" t="s">
        <v>92</v>
      </c>
      <c r="AW256" s="12" t="s">
        <v>31</v>
      </c>
      <c r="AX256" s="12" t="s">
        <v>82</v>
      </c>
      <c r="AY256" s="146" t="s">
        <v>225</v>
      </c>
    </row>
    <row r="257" spans="2:65" s="12" customFormat="1" ht="20.399999999999999">
      <c r="B257" s="144"/>
      <c r="D257" s="145" t="s">
        <v>233</v>
      </c>
      <c r="E257" s="146" t="s">
        <v>1</v>
      </c>
      <c r="F257" s="147" t="s">
        <v>315</v>
      </c>
      <c r="H257" s="148">
        <v>12.637</v>
      </c>
      <c r="I257" s="149"/>
      <c r="L257" s="144"/>
      <c r="M257" s="150"/>
      <c r="T257" s="151"/>
      <c r="AT257" s="146" t="s">
        <v>233</v>
      </c>
      <c r="AU257" s="146" t="s">
        <v>92</v>
      </c>
      <c r="AV257" s="12" t="s">
        <v>92</v>
      </c>
      <c r="AW257" s="12" t="s">
        <v>31</v>
      </c>
      <c r="AX257" s="12" t="s">
        <v>82</v>
      </c>
      <c r="AY257" s="146" t="s">
        <v>225</v>
      </c>
    </row>
    <row r="258" spans="2:65" s="12" customFormat="1" ht="10.199999999999999">
      <c r="B258" s="144"/>
      <c r="D258" s="145" t="s">
        <v>233</v>
      </c>
      <c r="E258" s="146" t="s">
        <v>1</v>
      </c>
      <c r="F258" s="147" t="s">
        <v>316</v>
      </c>
      <c r="H258" s="148">
        <v>5.9</v>
      </c>
      <c r="I258" s="149"/>
      <c r="L258" s="144"/>
      <c r="M258" s="150"/>
      <c r="T258" s="151"/>
      <c r="AT258" s="146" t="s">
        <v>233</v>
      </c>
      <c r="AU258" s="146" t="s">
        <v>92</v>
      </c>
      <c r="AV258" s="12" t="s">
        <v>92</v>
      </c>
      <c r="AW258" s="12" t="s">
        <v>31</v>
      </c>
      <c r="AX258" s="12" t="s">
        <v>82</v>
      </c>
      <c r="AY258" s="146" t="s">
        <v>225</v>
      </c>
    </row>
    <row r="259" spans="2:65" s="13" customFormat="1" ht="10.199999999999999">
      <c r="B259" s="152"/>
      <c r="D259" s="145" t="s">
        <v>233</v>
      </c>
      <c r="E259" s="153" t="s">
        <v>1</v>
      </c>
      <c r="F259" s="154" t="s">
        <v>235</v>
      </c>
      <c r="H259" s="155">
        <v>21.367000000000001</v>
      </c>
      <c r="I259" s="156"/>
      <c r="L259" s="152"/>
      <c r="M259" s="157"/>
      <c r="T259" s="158"/>
      <c r="AT259" s="153" t="s">
        <v>233</v>
      </c>
      <c r="AU259" s="153" t="s">
        <v>92</v>
      </c>
      <c r="AV259" s="13" t="s">
        <v>232</v>
      </c>
      <c r="AW259" s="13" t="s">
        <v>31</v>
      </c>
      <c r="AX259" s="13" t="s">
        <v>90</v>
      </c>
      <c r="AY259" s="153" t="s">
        <v>225</v>
      </c>
    </row>
    <row r="260" spans="2:65" s="1" customFormat="1" ht="16.5" customHeight="1">
      <c r="B260" s="31"/>
      <c r="C260" s="131" t="s">
        <v>269</v>
      </c>
      <c r="D260" s="131" t="s">
        <v>227</v>
      </c>
      <c r="E260" s="132" t="s">
        <v>317</v>
      </c>
      <c r="F260" s="133" t="s">
        <v>318</v>
      </c>
      <c r="G260" s="134" t="s">
        <v>230</v>
      </c>
      <c r="H260" s="135">
        <v>4.2519999999999998</v>
      </c>
      <c r="I260" s="136"/>
      <c r="J260" s="137">
        <f>ROUND(I260*H260,2)</f>
        <v>0</v>
      </c>
      <c r="K260" s="133" t="s">
        <v>231</v>
      </c>
      <c r="L260" s="31"/>
      <c r="M260" s="138" t="s">
        <v>1</v>
      </c>
      <c r="N260" s="139" t="s">
        <v>47</v>
      </c>
      <c r="P260" s="140">
        <f>O260*H260</f>
        <v>0</v>
      </c>
      <c r="Q260" s="140">
        <v>0</v>
      </c>
      <c r="R260" s="140">
        <f>Q260*H260</f>
        <v>0</v>
      </c>
      <c r="S260" s="140">
        <v>0</v>
      </c>
      <c r="T260" s="141">
        <f>S260*H260</f>
        <v>0</v>
      </c>
      <c r="AR260" s="142" t="s">
        <v>232</v>
      </c>
      <c r="AT260" s="142" t="s">
        <v>227</v>
      </c>
      <c r="AU260" s="142" t="s">
        <v>92</v>
      </c>
      <c r="AY260" s="16" t="s">
        <v>225</v>
      </c>
      <c r="BE260" s="143">
        <f>IF(N260="základní",J260,0)</f>
        <v>0</v>
      </c>
      <c r="BF260" s="143">
        <f>IF(N260="snížená",J260,0)</f>
        <v>0</v>
      </c>
      <c r="BG260" s="143">
        <f>IF(N260="zákl. přenesená",J260,0)</f>
        <v>0</v>
      </c>
      <c r="BH260" s="143">
        <f>IF(N260="sníž. přenesená",J260,0)</f>
        <v>0</v>
      </c>
      <c r="BI260" s="143">
        <f>IF(N260="nulová",J260,0)</f>
        <v>0</v>
      </c>
      <c r="BJ260" s="16" t="s">
        <v>90</v>
      </c>
      <c r="BK260" s="143">
        <f>ROUND(I260*H260,2)</f>
        <v>0</v>
      </c>
      <c r="BL260" s="16" t="s">
        <v>232</v>
      </c>
      <c r="BM260" s="142" t="s">
        <v>319</v>
      </c>
    </row>
    <row r="261" spans="2:65" s="12" customFormat="1" ht="10.199999999999999">
      <c r="B261" s="144"/>
      <c r="D261" s="145" t="s">
        <v>233</v>
      </c>
      <c r="E261" s="146" t="s">
        <v>1</v>
      </c>
      <c r="F261" s="147" t="s">
        <v>320</v>
      </c>
      <c r="H261" s="148">
        <v>2.97</v>
      </c>
      <c r="I261" s="149"/>
      <c r="L261" s="144"/>
      <c r="M261" s="150"/>
      <c r="T261" s="151"/>
      <c r="AT261" s="146" t="s">
        <v>233</v>
      </c>
      <c r="AU261" s="146" t="s">
        <v>92</v>
      </c>
      <c r="AV261" s="12" t="s">
        <v>92</v>
      </c>
      <c r="AW261" s="12" t="s">
        <v>31</v>
      </c>
      <c r="AX261" s="12" t="s">
        <v>82</v>
      </c>
      <c r="AY261" s="146" t="s">
        <v>225</v>
      </c>
    </row>
    <row r="262" spans="2:65" s="12" customFormat="1" ht="10.199999999999999">
      <c r="B262" s="144"/>
      <c r="D262" s="145" t="s">
        <v>233</v>
      </c>
      <c r="E262" s="146" t="s">
        <v>1</v>
      </c>
      <c r="F262" s="147" t="s">
        <v>321</v>
      </c>
      <c r="H262" s="148">
        <v>1.282</v>
      </c>
      <c r="I262" s="149"/>
      <c r="L262" s="144"/>
      <c r="M262" s="150"/>
      <c r="T262" s="151"/>
      <c r="AT262" s="146" t="s">
        <v>233</v>
      </c>
      <c r="AU262" s="146" t="s">
        <v>92</v>
      </c>
      <c r="AV262" s="12" t="s">
        <v>92</v>
      </c>
      <c r="AW262" s="12" t="s">
        <v>31</v>
      </c>
      <c r="AX262" s="12" t="s">
        <v>82</v>
      </c>
      <c r="AY262" s="146" t="s">
        <v>225</v>
      </c>
    </row>
    <row r="263" spans="2:65" s="13" customFormat="1" ht="10.199999999999999">
      <c r="B263" s="152"/>
      <c r="D263" s="145" t="s">
        <v>233</v>
      </c>
      <c r="E263" s="153" t="s">
        <v>1</v>
      </c>
      <c r="F263" s="154" t="s">
        <v>235</v>
      </c>
      <c r="H263" s="155">
        <v>4.2519999999999998</v>
      </c>
      <c r="I263" s="156"/>
      <c r="L263" s="152"/>
      <c r="M263" s="157"/>
      <c r="T263" s="158"/>
      <c r="AT263" s="153" t="s">
        <v>233</v>
      </c>
      <c r="AU263" s="153" t="s">
        <v>92</v>
      </c>
      <c r="AV263" s="13" t="s">
        <v>232</v>
      </c>
      <c r="AW263" s="13" t="s">
        <v>31</v>
      </c>
      <c r="AX263" s="13" t="s">
        <v>90</v>
      </c>
      <c r="AY263" s="153" t="s">
        <v>225</v>
      </c>
    </row>
    <row r="264" spans="2:65" s="1" customFormat="1" ht="16.5" customHeight="1">
      <c r="B264" s="31"/>
      <c r="C264" s="131" t="s">
        <v>322</v>
      </c>
      <c r="D264" s="131" t="s">
        <v>227</v>
      </c>
      <c r="E264" s="132" t="s">
        <v>323</v>
      </c>
      <c r="F264" s="133" t="s">
        <v>324</v>
      </c>
      <c r="G264" s="134" t="s">
        <v>230</v>
      </c>
      <c r="H264" s="135">
        <v>4.2519999999999998</v>
      </c>
      <c r="I264" s="136"/>
      <c r="J264" s="137">
        <f>ROUND(I264*H264,2)</f>
        <v>0</v>
      </c>
      <c r="K264" s="133" t="s">
        <v>231</v>
      </c>
      <c r="L264" s="31"/>
      <c r="M264" s="138" t="s">
        <v>1</v>
      </c>
      <c r="N264" s="139" t="s">
        <v>47</v>
      </c>
      <c r="P264" s="140">
        <f>O264*H264</f>
        <v>0</v>
      </c>
      <c r="Q264" s="140">
        <v>0</v>
      </c>
      <c r="R264" s="140">
        <f>Q264*H264</f>
        <v>0</v>
      </c>
      <c r="S264" s="140">
        <v>0</v>
      </c>
      <c r="T264" s="141">
        <f>S264*H264</f>
        <v>0</v>
      </c>
      <c r="AR264" s="142" t="s">
        <v>232</v>
      </c>
      <c r="AT264" s="142" t="s">
        <v>227</v>
      </c>
      <c r="AU264" s="142" t="s">
        <v>92</v>
      </c>
      <c r="AY264" s="16" t="s">
        <v>225</v>
      </c>
      <c r="BE264" s="143">
        <f>IF(N264="základní",J264,0)</f>
        <v>0</v>
      </c>
      <c r="BF264" s="143">
        <f>IF(N264="snížená",J264,0)</f>
        <v>0</v>
      </c>
      <c r="BG264" s="143">
        <f>IF(N264="zákl. přenesená",J264,0)</f>
        <v>0</v>
      </c>
      <c r="BH264" s="143">
        <f>IF(N264="sníž. přenesená",J264,0)</f>
        <v>0</v>
      </c>
      <c r="BI264" s="143">
        <f>IF(N264="nulová",J264,0)</f>
        <v>0</v>
      </c>
      <c r="BJ264" s="16" t="s">
        <v>90</v>
      </c>
      <c r="BK264" s="143">
        <f>ROUND(I264*H264,2)</f>
        <v>0</v>
      </c>
      <c r="BL264" s="16" t="s">
        <v>232</v>
      </c>
      <c r="BM264" s="142" t="s">
        <v>325</v>
      </c>
    </row>
    <row r="265" spans="2:65" s="1" customFormat="1" ht="24.15" customHeight="1">
      <c r="B265" s="31"/>
      <c r="C265" s="131" t="s">
        <v>273</v>
      </c>
      <c r="D265" s="131" t="s">
        <v>227</v>
      </c>
      <c r="E265" s="132" t="s">
        <v>326</v>
      </c>
      <c r="F265" s="133" t="s">
        <v>327</v>
      </c>
      <c r="G265" s="134" t="s">
        <v>277</v>
      </c>
      <c r="H265" s="135">
        <v>0.80600000000000005</v>
      </c>
      <c r="I265" s="136"/>
      <c r="J265" s="137">
        <f>ROUND(I265*H265,2)</f>
        <v>0</v>
      </c>
      <c r="K265" s="133" t="s">
        <v>231</v>
      </c>
      <c r="L265" s="31"/>
      <c r="M265" s="138" t="s">
        <v>1</v>
      </c>
      <c r="N265" s="139" t="s">
        <v>47</v>
      </c>
      <c r="P265" s="140">
        <f>O265*H265</f>
        <v>0</v>
      </c>
      <c r="Q265" s="140">
        <v>0</v>
      </c>
      <c r="R265" s="140">
        <f>Q265*H265</f>
        <v>0</v>
      </c>
      <c r="S265" s="140">
        <v>0</v>
      </c>
      <c r="T265" s="141">
        <f>S265*H265</f>
        <v>0</v>
      </c>
      <c r="AR265" s="142" t="s">
        <v>232</v>
      </c>
      <c r="AT265" s="142" t="s">
        <v>227</v>
      </c>
      <c r="AU265" s="142" t="s">
        <v>92</v>
      </c>
      <c r="AY265" s="16" t="s">
        <v>225</v>
      </c>
      <c r="BE265" s="143">
        <f>IF(N265="základní",J265,0)</f>
        <v>0</v>
      </c>
      <c r="BF265" s="143">
        <f>IF(N265="snížená",J265,0)</f>
        <v>0</v>
      </c>
      <c r="BG265" s="143">
        <f>IF(N265="zákl. přenesená",J265,0)</f>
        <v>0</v>
      </c>
      <c r="BH265" s="143">
        <f>IF(N265="sníž. přenesená",J265,0)</f>
        <v>0</v>
      </c>
      <c r="BI265" s="143">
        <f>IF(N265="nulová",J265,0)</f>
        <v>0</v>
      </c>
      <c r="BJ265" s="16" t="s">
        <v>90</v>
      </c>
      <c r="BK265" s="143">
        <f>ROUND(I265*H265,2)</f>
        <v>0</v>
      </c>
      <c r="BL265" s="16" t="s">
        <v>232</v>
      </c>
      <c r="BM265" s="142" t="s">
        <v>328</v>
      </c>
    </row>
    <row r="266" spans="2:65" s="12" customFormat="1" ht="10.199999999999999">
      <c r="B266" s="144"/>
      <c r="D266" s="145" t="s">
        <v>233</v>
      </c>
      <c r="E266" s="146" t="s">
        <v>1</v>
      </c>
      <c r="F266" s="147" t="s">
        <v>329</v>
      </c>
      <c r="H266" s="148">
        <v>0.121</v>
      </c>
      <c r="I266" s="149"/>
      <c r="L266" s="144"/>
      <c r="M266" s="150"/>
      <c r="T266" s="151"/>
      <c r="AT266" s="146" t="s">
        <v>233</v>
      </c>
      <c r="AU266" s="146" t="s">
        <v>92</v>
      </c>
      <c r="AV266" s="12" t="s">
        <v>92</v>
      </c>
      <c r="AW266" s="12" t="s">
        <v>31</v>
      </c>
      <c r="AX266" s="12" t="s">
        <v>82</v>
      </c>
      <c r="AY266" s="146" t="s">
        <v>225</v>
      </c>
    </row>
    <row r="267" spans="2:65" s="12" customFormat="1" ht="10.199999999999999">
      <c r="B267" s="144"/>
      <c r="D267" s="145" t="s">
        <v>233</v>
      </c>
      <c r="E267" s="146" t="s">
        <v>1</v>
      </c>
      <c r="F267" s="147" t="s">
        <v>330</v>
      </c>
      <c r="H267" s="148">
        <v>0.46700000000000003</v>
      </c>
      <c r="I267" s="149"/>
      <c r="L267" s="144"/>
      <c r="M267" s="150"/>
      <c r="T267" s="151"/>
      <c r="AT267" s="146" t="s">
        <v>233</v>
      </c>
      <c r="AU267" s="146" t="s">
        <v>92</v>
      </c>
      <c r="AV267" s="12" t="s">
        <v>92</v>
      </c>
      <c r="AW267" s="12" t="s">
        <v>31</v>
      </c>
      <c r="AX267" s="12" t="s">
        <v>82</v>
      </c>
      <c r="AY267" s="146" t="s">
        <v>225</v>
      </c>
    </row>
    <row r="268" spans="2:65" s="12" customFormat="1" ht="10.199999999999999">
      <c r="B268" s="144"/>
      <c r="D268" s="145" t="s">
        <v>233</v>
      </c>
      <c r="E268" s="146" t="s">
        <v>1</v>
      </c>
      <c r="F268" s="147" t="s">
        <v>331</v>
      </c>
      <c r="H268" s="148">
        <v>0.218</v>
      </c>
      <c r="I268" s="149"/>
      <c r="L268" s="144"/>
      <c r="M268" s="150"/>
      <c r="T268" s="151"/>
      <c r="AT268" s="146" t="s">
        <v>233</v>
      </c>
      <c r="AU268" s="146" t="s">
        <v>92</v>
      </c>
      <c r="AV268" s="12" t="s">
        <v>92</v>
      </c>
      <c r="AW268" s="12" t="s">
        <v>31</v>
      </c>
      <c r="AX268" s="12" t="s">
        <v>82</v>
      </c>
      <c r="AY268" s="146" t="s">
        <v>225</v>
      </c>
    </row>
    <row r="269" spans="2:65" s="13" customFormat="1" ht="10.199999999999999">
      <c r="B269" s="152"/>
      <c r="D269" s="145" t="s">
        <v>233</v>
      </c>
      <c r="E269" s="153" t="s">
        <v>1</v>
      </c>
      <c r="F269" s="154" t="s">
        <v>235</v>
      </c>
      <c r="H269" s="155">
        <v>0.80600000000000005</v>
      </c>
      <c r="I269" s="156"/>
      <c r="L269" s="152"/>
      <c r="M269" s="157"/>
      <c r="T269" s="158"/>
      <c r="AT269" s="153" t="s">
        <v>233</v>
      </c>
      <c r="AU269" s="153" t="s">
        <v>92</v>
      </c>
      <c r="AV269" s="13" t="s">
        <v>232</v>
      </c>
      <c r="AW269" s="13" t="s">
        <v>31</v>
      </c>
      <c r="AX269" s="13" t="s">
        <v>90</v>
      </c>
      <c r="AY269" s="153" t="s">
        <v>225</v>
      </c>
    </row>
    <row r="270" spans="2:65" s="1" customFormat="1" ht="33" customHeight="1">
      <c r="B270" s="31"/>
      <c r="C270" s="131" t="s">
        <v>7</v>
      </c>
      <c r="D270" s="131" t="s">
        <v>227</v>
      </c>
      <c r="E270" s="132" t="s">
        <v>332</v>
      </c>
      <c r="F270" s="133" t="s">
        <v>333</v>
      </c>
      <c r="G270" s="134" t="s">
        <v>238</v>
      </c>
      <c r="H270" s="135">
        <v>7.2270000000000003</v>
      </c>
      <c r="I270" s="136"/>
      <c r="J270" s="137">
        <f>ROUND(I270*H270,2)</f>
        <v>0</v>
      </c>
      <c r="K270" s="133" t="s">
        <v>231</v>
      </c>
      <c r="L270" s="31"/>
      <c r="M270" s="138" t="s">
        <v>1</v>
      </c>
      <c r="N270" s="139" t="s">
        <v>47</v>
      </c>
      <c r="P270" s="140">
        <f>O270*H270</f>
        <v>0</v>
      </c>
      <c r="Q270" s="140">
        <v>0</v>
      </c>
      <c r="R270" s="140">
        <f>Q270*H270</f>
        <v>0</v>
      </c>
      <c r="S270" s="140">
        <v>0</v>
      </c>
      <c r="T270" s="141">
        <f>S270*H270</f>
        <v>0</v>
      </c>
      <c r="AR270" s="142" t="s">
        <v>232</v>
      </c>
      <c r="AT270" s="142" t="s">
        <v>227</v>
      </c>
      <c r="AU270" s="142" t="s">
        <v>92</v>
      </c>
      <c r="AY270" s="16" t="s">
        <v>225</v>
      </c>
      <c r="BE270" s="143">
        <f>IF(N270="základní",J270,0)</f>
        <v>0</v>
      </c>
      <c r="BF270" s="143">
        <f>IF(N270="snížená",J270,0)</f>
        <v>0</v>
      </c>
      <c r="BG270" s="143">
        <f>IF(N270="zákl. přenesená",J270,0)</f>
        <v>0</v>
      </c>
      <c r="BH270" s="143">
        <f>IF(N270="sníž. přenesená",J270,0)</f>
        <v>0</v>
      </c>
      <c r="BI270" s="143">
        <f>IF(N270="nulová",J270,0)</f>
        <v>0</v>
      </c>
      <c r="BJ270" s="16" t="s">
        <v>90</v>
      </c>
      <c r="BK270" s="143">
        <f>ROUND(I270*H270,2)</f>
        <v>0</v>
      </c>
      <c r="BL270" s="16" t="s">
        <v>232</v>
      </c>
      <c r="BM270" s="142" t="s">
        <v>334</v>
      </c>
    </row>
    <row r="271" spans="2:65" s="12" customFormat="1" ht="10.199999999999999">
      <c r="B271" s="144"/>
      <c r="D271" s="145" t="s">
        <v>233</v>
      </c>
      <c r="E271" s="146" t="s">
        <v>1</v>
      </c>
      <c r="F271" s="147" t="s">
        <v>335</v>
      </c>
      <c r="H271" s="148">
        <v>1.6719999999999999</v>
      </c>
      <c r="I271" s="149"/>
      <c r="L271" s="144"/>
      <c r="M271" s="150"/>
      <c r="T271" s="151"/>
      <c r="AT271" s="146" t="s">
        <v>233</v>
      </c>
      <c r="AU271" s="146" t="s">
        <v>92</v>
      </c>
      <c r="AV271" s="12" t="s">
        <v>92</v>
      </c>
      <c r="AW271" s="12" t="s">
        <v>31</v>
      </c>
      <c r="AX271" s="12" t="s">
        <v>82</v>
      </c>
      <c r="AY271" s="146" t="s">
        <v>225</v>
      </c>
    </row>
    <row r="272" spans="2:65" s="12" customFormat="1" ht="10.199999999999999">
      <c r="B272" s="144"/>
      <c r="D272" s="145" t="s">
        <v>233</v>
      </c>
      <c r="E272" s="146" t="s">
        <v>1</v>
      </c>
      <c r="F272" s="147" t="s">
        <v>336</v>
      </c>
      <c r="H272" s="148">
        <v>5.5549999999999997</v>
      </c>
      <c r="I272" s="149"/>
      <c r="L272" s="144"/>
      <c r="M272" s="150"/>
      <c r="T272" s="151"/>
      <c r="AT272" s="146" t="s">
        <v>233</v>
      </c>
      <c r="AU272" s="146" t="s">
        <v>92</v>
      </c>
      <c r="AV272" s="12" t="s">
        <v>92</v>
      </c>
      <c r="AW272" s="12" t="s">
        <v>31</v>
      </c>
      <c r="AX272" s="12" t="s">
        <v>82</v>
      </c>
      <c r="AY272" s="146" t="s">
        <v>225</v>
      </c>
    </row>
    <row r="273" spans="2:65" s="13" customFormat="1" ht="10.199999999999999">
      <c r="B273" s="152"/>
      <c r="D273" s="145" t="s">
        <v>233</v>
      </c>
      <c r="E273" s="153" t="s">
        <v>1</v>
      </c>
      <c r="F273" s="154" t="s">
        <v>235</v>
      </c>
      <c r="H273" s="155">
        <v>7.2270000000000003</v>
      </c>
      <c r="I273" s="156"/>
      <c r="L273" s="152"/>
      <c r="M273" s="157"/>
      <c r="T273" s="158"/>
      <c r="AT273" s="153" t="s">
        <v>233</v>
      </c>
      <c r="AU273" s="153" t="s">
        <v>92</v>
      </c>
      <c r="AV273" s="13" t="s">
        <v>232</v>
      </c>
      <c r="AW273" s="13" t="s">
        <v>31</v>
      </c>
      <c r="AX273" s="13" t="s">
        <v>90</v>
      </c>
      <c r="AY273" s="153" t="s">
        <v>225</v>
      </c>
    </row>
    <row r="274" spans="2:65" s="1" customFormat="1" ht="16.5" customHeight="1">
      <c r="B274" s="31"/>
      <c r="C274" s="131" t="s">
        <v>278</v>
      </c>
      <c r="D274" s="131" t="s">
        <v>227</v>
      </c>
      <c r="E274" s="132" t="s">
        <v>337</v>
      </c>
      <c r="F274" s="133" t="s">
        <v>338</v>
      </c>
      <c r="G274" s="134" t="s">
        <v>230</v>
      </c>
      <c r="H274" s="135">
        <v>60.856000000000002</v>
      </c>
      <c r="I274" s="136"/>
      <c r="J274" s="137">
        <f>ROUND(I274*H274,2)</f>
        <v>0</v>
      </c>
      <c r="K274" s="133" t="s">
        <v>231</v>
      </c>
      <c r="L274" s="31"/>
      <c r="M274" s="138" t="s">
        <v>1</v>
      </c>
      <c r="N274" s="139" t="s">
        <v>47</v>
      </c>
      <c r="P274" s="140">
        <f>O274*H274</f>
        <v>0</v>
      </c>
      <c r="Q274" s="140">
        <v>0</v>
      </c>
      <c r="R274" s="140">
        <f>Q274*H274</f>
        <v>0</v>
      </c>
      <c r="S274" s="140">
        <v>0</v>
      </c>
      <c r="T274" s="141">
        <f>S274*H274</f>
        <v>0</v>
      </c>
      <c r="AR274" s="142" t="s">
        <v>232</v>
      </c>
      <c r="AT274" s="142" t="s">
        <v>227</v>
      </c>
      <c r="AU274" s="142" t="s">
        <v>92</v>
      </c>
      <c r="AY274" s="16" t="s">
        <v>225</v>
      </c>
      <c r="BE274" s="143">
        <f>IF(N274="základní",J274,0)</f>
        <v>0</v>
      </c>
      <c r="BF274" s="143">
        <f>IF(N274="snížená",J274,0)</f>
        <v>0</v>
      </c>
      <c r="BG274" s="143">
        <f>IF(N274="zákl. přenesená",J274,0)</f>
        <v>0</v>
      </c>
      <c r="BH274" s="143">
        <f>IF(N274="sníž. přenesená",J274,0)</f>
        <v>0</v>
      </c>
      <c r="BI274" s="143">
        <f>IF(N274="nulová",J274,0)</f>
        <v>0</v>
      </c>
      <c r="BJ274" s="16" t="s">
        <v>90</v>
      </c>
      <c r="BK274" s="143">
        <f>ROUND(I274*H274,2)</f>
        <v>0</v>
      </c>
      <c r="BL274" s="16" t="s">
        <v>232</v>
      </c>
      <c r="BM274" s="142" t="s">
        <v>339</v>
      </c>
    </row>
    <row r="275" spans="2:65" s="12" customFormat="1" ht="20.399999999999999">
      <c r="B275" s="144"/>
      <c r="D275" s="145" t="s">
        <v>233</v>
      </c>
      <c r="E275" s="146" t="s">
        <v>1</v>
      </c>
      <c r="F275" s="147" t="s">
        <v>340</v>
      </c>
      <c r="H275" s="148">
        <v>60.856000000000002</v>
      </c>
      <c r="I275" s="149"/>
      <c r="L275" s="144"/>
      <c r="M275" s="150"/>
      <c r="T275" s="151"/>
      <c r="AT275" s="146" t="s">
        <v>233</v>
      </c>
      <c r="AU275" s="146" t="s">
        <v>92</v>
      </c>
      <c r="AV275" s="12" t="s">
        <v>92</v>
      </c>
      <c r="AW275" s="12" t="s">
        <v>31</v>
      </c>
      <c r="AX275" s="12" t="s">
        <v>82</v>
      </c>
      <c r="AY275" s="146" t="s">
        <v>225</v>
      </c>
    </row>
    <row r="276" spans="2:65" s="13" customFormat="1" ht="10.199999999999999">
      <c r="B276" s="152"/>
      <c r="D276" s="145" t="s">
        <v>233</v>
      </c>
      <c r="E276" s="153" t="s">
        <v>1</v>
      </c>
      <c r="F276" s="154" t="s">
        <v>235</v>
      </c>
      <c r="H276" s="155">
        <v>60.856000000000002</v>
      </c>
      <c r="I276" s="156"/>
      <c r="L276" s="152"/>
      <c r="M276" s="157"/>
      <c r="T276" s="158"/>
      <c r="AT276" s="153" t="s">
        <v>233</v>
      </c>
      <c r="AU276" s="153" t="s">
        <v>92</v>
      </c>
      <c r="AV276" s="13" t="s">
        <v>232</v>
      </c>
      <c r="AW276" s="13" t="s">
        <v>31</v>
      </c>
      <c r="AX276" s="13" t="s">
        <v>90</v>
      </c>
      <c r="AY276" s="153" t="s">
        <v>225</v>
      </c>
    </row>
    <row r="277" spans="2:65" s="1" customFormat="1" ht="16.5" customHeight="1">
      <c r="B277" s="31"/>
      <c r="C277" s="131" t="s">
        <v>341</v>
      </c>
      <c r="D277" s="131" t="s">
        <v>227</v>
      </c>
      <c r="E277" s="132" t="s">
        <v>342</v>
      </c>
      <c r="F277" s="133" t="s">
        <v>343</v>
      </c>
      <c r="G277" s="134" t="s">
        <v>230</v>
      </c>
      <c r="H277" s="135">
        <v>60.856000000000002</v>
      </c>
      <c r="I277" s="136"/>
      <c r="J277" s="137">
        <f>ROUND(I277*H277,2)</f>
        <v>0</v>
      </c>
      <c r="K277" s="133" t="s">
        <v>231</v>
      </c>
      <c r="L277" s="31"/>
      <c r="M277" s="138" t="s">
        <v>1</v>
      </c>
      <c r="N277" s="139" t="s">
        <v>47</v>
      </c>
      <c r="P277" s="140">
        <f>O277*H277</f>
        <v>0</v>
      </c>
      <c r="Q277" s="140">
        <v>0</v>
      </c>
      <c r="R277" s="140">
        <f>Q277*H277</f>
        <v>0</v>
      </c>
      <c r="S277" s="140">
        <v>0</v>
      </c>
      <c r="T277" s="141">
        <f>S277*H277</f>
        <v>0</v>
      </c>
      <c r="AR277" s="142" t="s">
        <v>232</v>
      </c>
      <c r="AT277" s="142" t="s">
        <v>227</v>
      </c>
      <c r="AU277" s="142" t="s">
        <v>92</v>
      </c>
      <c r="AY277" s="16" t="s">
        <v>225</v>
      </c>
      <c r="BE277" s="143">
        <f>IF(N277="základní",J277,0)</f>
        <v>0</v>
      </c>
      <c r="BF277" s="143">
        <f>IF(N277="snížená",J277,0)</f>
        <v>0</v>
      </c>
      <c r="BG277" s="143">
        <f>IF(N277="zákl. přenesená",J277,0)</f>
        <v>0</v>
      </c>
      <c r="BH277" s="143">
        <f>IF(N277="sníž. přenesená",J277,0)</f>
        <v>0</v>
      </c>
      <c r="BI277" s="143">
        <f>IF(N277="nulová",J277,0)</f>
        <v>0</v>
      </c>
      <c r="BJ277" s="16" t="s">
        <v>90</v>
      </c>
      <c r="BK277" s="143">
        <f>ROUND(I277*H277,2)</f>
        <v>0</v>
      </c>
      <c r="BL277" s="16" t="s">
        <v>232</v>
      </c>
      <c r="BM277" s="142" t="s">
        <v>344</v>
      </c>
    </row>
    <row r="278" spans="2:65" s="1" customFormat="1" ht="37.799999999999997" customHeight="1">
      <c r="B278" s="31"/>
      <c r="C278" s="131" t="s">
        <v>282</v>
      </c>
      <c r="D278" s="131" t="s">
        <v>227</v>
      </c>
      <c r="E278" s="132" t="s">
        <v>345</v>
      </c>
      <c r="F278" s="133" t="s">
        <v>346</v>
      </c>
      <c r="G278" s="134" t="s">
        <v>238</v>
      </c>
      <c r="H278" s="135">
        <v>3.9380000000000002</v>
      </c>
      <c r="I278" s="136"/>
      <c r="J278" s="137">
        <f>ROUND(I278*H278,2)</f>
        <v>0</v>
      </c>
      <c r="K278" s="133" t="s">
        <v>347</v>
      </c>
      <c r="L278" s="31"/>
      <c r="M278" s="138" t="s">
        <v>1</v>
      </c>
      <c r="N278" s="139" t="s">
        <v>47</v>
      </c>
      <c r="P278" s="140">
        <f>O278*H278</f>
        <v>0</v>
      </c>
      <c r="Q278" s="140">
        <v>0</v>
      </c>
      <c r="R278" s="140">
        <f>Q278*H278</f>
        <v>0</v>
      </c>
      <c r="S278" s="140">
        <v>0</v>
      </c>
      <c r="T278" s="141">
        <f>S278*H278</f>
        <v>0</v>
      </c>
      <c r="AR278" s="142" t="s">
        <v>232</v>
      </c>
      <c r="AT278" s="142" t="s">
        <v>227</v>
      </c>
      <c r="AU278" s="142" t="s">
        <v>92</v>
      </c>
      <c r="AY278" s="16" t="s">
        <v>225</v>
      </c>
      <c r="BE278" s="143">
        <f>IF(N278="základní",J278,0)</f>
        <v>0</v>
      </c>
      <c r="BF278" s="143">
        <f>IF(N278="snížená",J278,0)</f>
        <v>0</v>
      </c>
      <c r="BG278" s="143">
        <f>IF(N278="zákl. přenesená",J278,0)</f>
        <v>0</v>
      </c>
      <c r="BH278" s="143">
        <f>IF(N278="sníž. přenesená",J278,0)</f>
        <v>0</v>
      </c>
      <c r="BI278" s="143">
        <f>IF(N278="nulová",J278,0)</f>
        <v>0</v>
      </c>
      <c r="BJ278" s="16" t="s">
        <v>90</v>
      </c>
      <c r="BK278" s="143">
        <f>ROUND(I278*H278,2)</f>
        <v>0</v>
      </c>
      <c r="BL278" s="16" t="s">
        <v>232</v>
      </c>
      <c r="BM278" s="142" t="s">
        <v>348</v>
      </c>
    </row>
    <row r="279" spans="2:65" s="12" customFormat="1" ht="10.199999999999999">
      <c r="B279" s="144"/>
      <c r="D279" s="145" t="s">
        <v>233</v>
      </c>
      <c r="E279" s="146" t="s">
        <v>1</v>
      </c>
      <c r="F279" s="147" t="s">
        <v>349</v>
      </c>
      <c r="H279" s="148">
        <v>3.9380000000000002</v>
      </c>
      <c r="I279" s="149"/>
      <c r="L279" s="144"/>
      <c r="M279" s="150"/>
      <c r="T279" s="151"/>
      <c r="AT279" s="146" t="s">
        <v>233</v>
      </c>
      <c r="AU279" s="146" t="s">
        <v>92</v>
      </c>
      <c r="AV279" s="12" t="s">
        <v>92</v>
      </c>
      <c r="AW279" s="12" t="s">
        <v>31</v>
      </c>
      <c r="AX279" s="12" t="s">
        <v>82</v>
      </c>
      <c r="AY279" s="146" t="s">
        <v>225</v>
      </c>
    </row>
    <row r="280" spans="2:65" s="13" customFormat="1" ht="10.199999999999999">
      <c r="B280" s="152"/>
      <c r="D280" s="145" t="s">
        <v>233</v>
      </c>
      <c r="E280" s="153" t="s">
        <v>1</v>
      </c>
      <c r="F280" s="154" t="s">
        <v>235</v>
      </c>
      <c r="H280" s="155">
        <v>3.9380000000000002</v>
      </c>
      <c r="I280" s="156"/>
      <c r="L280" s="152"/>
      <c r="M280" s="157"/>
      <c r="T280" s="158"/>
      <c r="AT280" s="153" t="s">
        <v>233</v>
      </c>
      <c r="AU280" s="153" t="s">
        <v>92</v>
      </c>
      <c r="AV280" s="13" t="s">
        <v>232</v>
      </c>
      <c r="AW280" s="13" t="s">
        <v>31</v>
      </c>
      <c r="AX280" s="13" t="s">
        <v>90</v>
      </c>
      <c r="AY280" s="153" t="s">
        <v>225</v>
      </c>
    </row>
    <row r="281" spans="2:65" s="1" customFormat="1" ht="33" customHeight="1">
      <c r="B281" s="31"/>
      <c r="C281" s="131" t="s">
        <v>350</v>
      </c>
      <c r="D281" s="131" t="s">
        <v>227</v>
      </c>
      <c r="E281" s="132" t="s">
        <v>351</v>
      </c>
      <c r="F281" s="133" t="s">
        <v>352</v>
      </c>
      <c r="G281" s="134" t="s">
        <v>353</v>
      </c>
      <c r="H281" s="135">
        <v>50</v>
      </c>
      <c r="I281" s="136"/>
      <c r="J281" s="137">
        <f>ROUND(I281*H281,2)</f>
        <v>0</v>
      </c>
      <c r="K281" s="133" t="s">
        <v>347</v>
      </c>
      <c r="L281" s="31"/>
      <c r="M281" s="138" t="s">
        <v>1</v>
      </c>
      <c r="N281" s="139" t="s">
        <v>47</v>
      </c>
      <c r="P281" s="140">
        <f>O281*H281</f>
        <v>0</v>
      </c>
      <c r="Q281" s="140">
        <v>0</v>
      </c>
      <c r="R281" s="140">
        <f>Q281*H281</f>
        <v>0</v>
      </c>
      <c r="S281" s="140">
        <v>0</v>
      </c>
      <c r="T281" s="141">
        <f>S281*H281</f>
        <v>0</v>
      </c>
      <c r="AR281" s="142" t="s">
        <v>232</v>
      </c>
      <c r="AT281" s="142" t="s">
        <v>227</v>
      </c>
      <c r="AU281" s="142" t="s">
        <v>92</v>
      </c>
      <c r="AY281" s="16" t="s">
        <v>225</v>
      </c>
      <c r="BE281" s="143">
        <f>IF(N281="základní",J281,0)</f>
        <v>0</v>
      </c>
      <c r="BF281" s="143">
        <f>IF(N281="snížená",J281,0)</f>
        <v>0</v>
      </c>
      <c r="BG281" s="143">
        <f>IF(N281="zákl. přenesená",J281,0)</f>
        <v>0</v>
      </c>
      <c r="BH281" s="143">
        <f>IF(N281="sníž. přenesená",J281,0)</f>
        <v>0</v>
      </c>
      <c r="BI281" s="143">
        <f>IF(N281="nulová",J281,0)</f>
        <v>0</v>
      </c>
      <c r="BJ281" s="16" t="s">
        <v>90</v>
      </c>
      <c r="BK281" s="143">
        <f>ROUND(I281*H281,2)</f>
        <v>0</v>
      </c>
      <c r="BL281" s="16" t="s">
        <v>232</v>
      </c>
      <c r="BM281" s="142" t="s">
        <v>354</v>
      </c>
    </row>
    <row r="282" spans="2:65" s="1" customFormat="1" ht="49.05" customHeight="1">
      <c r="B282" s="31"/>
      <c r="C282" s="131" t="s">
        <v>290</v>
      </c>
      <c r="D282" s="131" t="s">
        <v>227</v>
      </c>
      <c r="E282" s="132" t="s">
        <v>355</v>
      </c>
      <c r="F282" s="133" t="s">
        <v>356</v>
      </c>
      <c r="G282" s="134" t="s">
        <v>357</v>
      </c>
      <c r="H282" s="135">
        <v>255.5</v>
      </c>
      <c r="I282" s="136"/>
      <c r="J282" s="137">
        <f>ROUND(I282*H282,2)</f>
        <v>0</v>
      </c>
      <c r="K282" s="133" t="s">
        <v>1</v>
      </c>
      <c r="L282" s="31"/>
      <c r="M282" s="138" t="s">
        <v>1</v>
      </c>
      <c r="N282" s="139" t="s">
        <v>47</v>
      </c>
      <c r="P282" s="140">
        <f>O282*H282</f>
        <v>0</v>
      </c>
      <c r="Q282" s="140">
        <v>0</v>
      </c>
      <c r="R282" s="140">
        <f>Q282*H282</f>
        <v>0</v>
      </c>
      <c r="S282" s="140">
        <v>0</v>
      </c>
      <c r="T282" s="141">
        <f>S282*H282</f>
        <v>0</v>
      </c>
      <c r="AR282" s="142" t="s">
        <v>232</v>
      </c>
      <c r="AT282" s="142" t="s">
        <v>227</v>
      </c>
      <c r="AU282" s="142" t="s">
        <v>92</v>
      </c>
      <c r="AY282" s="16" t="s">
        <v>225</v>
      </c>
      <c r="BE282" s="143">
        <f>IF(N282="základní",J282,0)</f>
        <v>0</v>
      </c>
      <c r="BF282" s="143">
        <f>IF(N282="snížená",J282,0)</f>
        <v>0</v>
      </c>
      <c r="BG282" s="143">
        <f>IF(N282="zákl. přenesená",J282,0)</f>
        <v>0</v>
      </c>
      <c r="BH282" s="143">
        <f>IF(N282="sníž. přenesená",J282,0)</f>
        <v>0</v>
      </c>
      <c r="BI282" s="143">
        <f>IF(N282="nulová",J282,0)</f>
        <v>0</v>
      </c>
      <c r="BJ282" s="16" t="s">
        <v>90</v>
      </c>
      <c r="BK282" s="143">
        <f>ROUND(I282*H282,2)</f>
        <v>0</v>
      </c>
      <c r="BL282" s="16" t="s">
        <v>232</v>
      </c>
      <c r="BM282" s="142" t="s">
        <v>358</v>
      </c>
    </row>
    <row r="283" spans="2:65" s="12" customFormat="1" ht="10.199999999999999">
      <c r="B283" s="144"/>
      <c r="D283" s="145" t="s">
        <v>233</v>
      </c>
      <c r="E283" s="146" t="s">
        <v>1</v>
      </c>
      <c r="F283" s="147" t="s">
        <v>359</v>
      </c>
      <c r="H283" s="148">
        <v>255.5</v>
      </c>
      <c r="I283" s="149"/>
      <c r="L283" s="144"/>
      <c r="M283" s="150"/>
      <c r="T283" s="151"/>
      <c r="AT283" s="146" t="s">
        <v>233</v>
      </c>
      <c r="AU283" s="146" t="s">
        <v>92</v>
      </c>
      <c r="AV283" s="12" t="s">
        <v>92</v>
      </c>
      <c r="AW283" s="12" t="s">
        <v>31</v>
      </c>
      <c r="AX283" s="12" t="s">
        <v>82</v>
      </c>
      <c r="AY283" s="146" t="s">
        <v>225</v>
      </c>
    </row>
    <row r="284" spans="2:65" s="13" customFormat="1" ht="10.199999999999999">
      <c r="B284" s="152"/>
      <c r="D284" s="145" t="s">
        <v>233</v>
      </c>
      <c r="E284" s="153" t="s">
        <v>1</v>
      </c>
      <c r="F284" s="154" t="s">
        <v>235</v>
      </c>
      <c r="H284" s="155">
        <v>255.5</v>
      </c>
      <c r="I284" s="156"/>
      <c r="L284" s="152"/>
      <c r="M284" s="157"/>
      <c r="T284" s="158"/>
      <c r="AT284" s="153" t="s">
        <v>233</v>
      </c>
      <c r="AU284" s="153" t="s">
        <v>92</v>
      </c>
      <c r="AV284" s="13" t="s">
        <v>232</v>
      </c>
      <c r="AW284" s="13" t="s">
        <v>31</v>
      </c>
      <c r="AX284" s="13" t="s">
        <v>90</v>
      </c>
      <c r="AY284" s="153" t="s">
        <v>225</v>
      </c>
    </row>
    <row r="285" spans="2:65" s="11" customFormat="1" ht="22.8" customHeight="1">
      <c r="B285" s="119"/>
      <c r="D285" s="120" t="s">
        <v>81</v>
      </c>
      <c r="E285" s="129" t="s">
        <v>240</v>
      </c>
      <c r="F285" s="129" t="s">
        <v>360</v>
      </c>
      <c r="I285" s="122"/>
      <c r="J285" s="130">
        <f>BK285</f>
        <v>0</v>
      </c>
      <c r="L285" s="119"/>
      <c r="M285" s="124"/>
      <c r="P285" s="125">
        <f>SUM(P286:P401)</f>
        <v>0</v>
      </c>
      <c r="R285" s="125">
        <f>SUM(R286:R401)</f>
        <v>0</v>
      </c>
      <c r="T285" s="126">
        <f>SUM(T286:T401)</f>
        <v>0</v>
      </c>
      <c r="AR285" s="120" t="s">
        <v>90</v>
      </c>
      <c r="AT285" s="127" t="s">
        <v>81</v>
      </c>
      <c r="AU285" s="127" t="s">
        <v>90</v>
      </c>
      <c r="AY285" s="120" t="s">
        <v>225</v>
      </c>
      <c r="BK285" s="128">
        <f>SUM(BK286:BK401)</f>
        <v>0</v>
      </c>
    </row>
    <row r="286" spans="2:65" s="1" customFormat="1" ht="37.799999999999997" customHeight="1">
      <c r="B286" s="31"/>
      <c r="C286" s="131" t="s">
        <v>361</v>
      </c>
      <c r="D286" s="131" t="s">
        <v>227</v>
      </c>
      <c r="E286" s="132" t="s">
        <v>362</v>
      </c>
      <c r="F286" s="133" t="s">
        <v>363</v>
      </c>
      <c r="G286" s="134" t="s">
        <v>238</v>
      </c>
      <c r="H286" s="135">
        <v>0.52800000000000002</v>
      </c>
      <c r="I286" s="136"/>
      <c r="J286" s="137">
        <f>ROUND(I286*H286,2)</f>
        <v>0</v>
      </c>
      <c r="K286" s="133" t="s">
        <v>231</v>
      </c>
      <c r="L286" s="31"/>
      <c r="M286" s="138" t="s">
        <v>1</v>
      </c>
      <c r="N286" s="139" t="s">
        <v>47</v>
      </c>
      <c r="P286" s="140">
        <f>O286*H286</f>
        <v>0</v>
      </c>
      <c r="Q286" s="140">
        <v>0</v>
      </c>
      <c r="R286" s="140">
        <f>Q286*H286</f>
        <v>0</v>
      </c>
      <c r="S286" s="140">
        <v>0</v>
      </c>
      <c r="T286" s="141">
        <f>S286*H286</f>
        <v>0</v>
      </c>
      <c r="AR286" s="142" t="s">
        <v>232</v>
      </c>
      <c r="AT286" s="142" t="s">
        <v>227</v>
      </c>
      <c r="AU286" s="142" t="s">
        <v>92</v>
      </c>
      <c r="AY286" s="16" t="s">
        <v>225</v>
      </c>
      <c r="BE286" s="143">
        <f>IF(N286="základní",J286,0)</f>
        <v>0</v>
      </c>
      <c r="BF286" s="143">
        <f>IF(N286="snížená",J286,0)</f>
        <v>0</v>
      </c>
      <c r="BG286" s="143">
        <f>IF(N286="zákl. přenesená",J286,0)</f>
        <v>0</v>
      </c>
      <c r="BH286" s="143">
        <f>IF(N286="sníž. přenesená",J286,0)</f>
        <v>0</v>
      </c>
      <c r="BI286" s="143">
        <f>IF(N286="nulová",J286,0)</f>
        <v>0</v>
      </c>
      <c r="BJ286" s="16" t="s">
        <v>90</v>
      </c>
      <c r="BK286" s="143">
        <f>ROUND(I286*H286,2)</f>
        <v>0</v>
      </c>
      <c r="BL286" s="16" t="s">
        <v>232</v>
      </c>
      <c r="BM286" s="142" t="s">
        <v>364</v>
      </c>
    </row>
    <row r="287" spans="2:65" s="12" customFormat="1" ht="10.199999999999999">
      <c r="B287" s="144"/>
      <c r="D287" s="145" t="s">
        <v>233</v>
      </c>
      <c r="E287" s="146" t="s">
        <v>1</v>
      </c>
      <c r="F287" s="147" t="s">
        <v>365</v>
      </c>
      <c r="H287" s="148">
        <v>0.52800000000000002</v>
      </c>
      <c r="I287" s="149"/>
      <c r="L287" s="144"/>
      <c r="M287" s="150"/>
      <c r="T287" s="151"/>
      <c r="AT287" s="146" t="s">
        <v>233</v>
      </c>
      <c r="AU287" s="146" t="s">
        <v>92</v>
      </c>
      <c r="AV287" s="12" t="s">
        <v>92</v>
      </c>
      <c r="AW287" s="12" t="s">
        <v>31</v>
      </c>
      <c r="AX287" s="12" t="s">
        <v>82</v>
      </c>
      <c r="AY287" s="146" t="s">
        <v>225</v>
      </c>
    </row>
    <row r="288" spans="2:65" s="13" customFormat="1" ht="10.199999999999999">
      <c r="B288" s="152"/>
      <c r="D288" s="145" t="s">
        <v>233</v>
      </c>
      <c r="E288" s="153" t="s">
        <v>1</v>
      </c>
      <c r="F288" s="154" t="s">
        <v>235</v>
      </c>
      <c r="H288" s="155">
        <v>0.52800000000000002</v>
      </c>
      <c r="I288" s="156"/>
      <c r="L288" s="152"/>
      <c r="M288" s="157"/>
      <c r="T288" s="158"/>
      <c r="AT288" s="153" t="s">
        <v>233</v>
      </c>
      <c r="AU288" s="153" t="s">
        <v>92</v>
      </c>
      <c r="AV288" s="13" t="s">
        <v>232</v>
      </c>
      <c r="AW288" s="13" t="s">
        <v>31</v>
      </c>
      <c r="AX288" s="13" t="s">
        <v>90</v>
      </c>
      <c r="AY288" s="153" t="s">
        <v>225</v>
      </c>
    </row>
    <row r="289" spans="2:65" s="1" customFormat="1" ht="37.799999999999997" customHeight="1">
      <c r="B289" s="31"/>
      <c r="C289" s="131" t="s">
        <v>295</v>
      </c>
      <c r="D289" s="131" t="s">
        <v>227</v>
      </c>
      <c r="E289" s="132" t="s">
        <v>366</v>
      </c>
      <c r="F289" s="133" t="s">
        <v>367</v>
      </c>
      <c r="G289" s="134" t="s">
        <v>238</v>
      </c>
      <c r="H289" s="135">
        <v>2.3559999999999999</v>
      </c>
      <c r="I289" s="136"/>
      <c r="J289" s="137">
        <f>ROUND(I289*H289,2)</f>
        <v>0</v>
      </c>
      <c r="K289" s="133" t="s">
        <v>231</v>
      </c>
      <c r="L289" s="31"/>
      <c r="M289" s="138" t="s">
        <v>1</v>
      </c>
      <c r="N289" s="139" t="s">
        <v>47</v>
      </c>
      <c r="P289" s="140">
        <f>O289*H289</f>
        <v>0</v>
      </c>
      <c r="Q289" s="140">
        <v>0</v>
      </c>
      <c r="R289" s="140">
        <f>Q289*H289</f>
        <v>0</v>
      </c>
      <c r="S289" s="140">
        <v>0</v>
      </c>
      <c r="T289" s="141">
        <f>S289*H289</f>
        <v>0</v>
      </c>
      <c r="AR289" s="142" t="s">
        <v>232</v>
      </c>
      <c r="AT289" s="142" t="s">
        <v>227</v>
      </c>
      <c r="AU289" s="142" t="s">
        <v>92</v>
      </c>
      <c r="AY289" s="16" t="s">
        <v>225</v>
      </c>
      <c r="BE289" s="143">
        <f>IF(N289="základní",J289,0)</f>
        <v>0</v>
      </c>
      <c r="BF289" s="143">
        <f>IF(N289="snížená",J289,0)</f>
        <v>0</v>
      </c>
      <c r="BG289" s="143">
        <f>IF(N289="zákl. přenesená",J289,0)</f>
        <v>0</v>
      </c>
      <c r="BH289" s="143">
        <f>IF(N289="sníž. přenesená",J289,0)</f>
        <v>0</v>
      </c>
      <c r="BI289" s="143">
        <f>IF(N289="nulová",J289,0)</f>
        <v>0</v>
      </c>
      <c r="BJ289" s="16" t="s">
        <v>90</v>
      </c>
      <c r="BK289" s="143">
        <f>ROUND(I289*H289,2)</f>
        <v>0</v>
      </c>
      <c r="BL289" s="16" t="s">
        <v>232</v>
      </c>
      <c r="BM289" s="142" t="s">
        <v>368</v>
      </c>
    </row>
    <row r="290" spans="2:65" s="12" customFormat="1" ht="10.199999999999999">
      <c r="B290" s="144"/>
      <c r="D290" s="145" t="s">
        <v>233</v>
      </c>
      <c r="E290" s="146" t="s">
        <v>1</v>
      </c>
      <c r="F290" s="147" t="s">
        <v>369</v>
      </c>
      <c r="H290" s="148">
        <v>0.24299999999999999</v>
      </c>
      <c r="I290" s="149"/>
      <c r="L290" s="144"/>
      <c r="M290" s="150"/>
      <c r="T290" s="151"/>
      <c r="AT290" s="146" t="s">
        <v>233</v>
      </c>
      <c r="AU290" s="146" t="s">
        <v>92</v>
      </c>
      <c r="AV290" s="12" t="s">
        <v>92</v>
      </c>
      <c r="AW290" s="12" t="s">
        <v>31</v>
      </c>
      <c r="AX290" s="12" t="s">
        <v>82</v>
      </c>
      <c r="AY290" s="146" t="s">
        <v>225</v>
      </c>
    </row>
    <row r="291" spans="2:65" s="12" customFormat="1" ht="10.199999999999999">
      <c r="B291" s="144"/>
      <c r="D291" s="145" t="s">
        <v>233</v>
      </c>
      <c r="E291" s="146" t="s">
        <v>1</v>
      </c>
      <c r="F291" s="147" t="s">
        <v>370</v>
      </c>
      <c r="H291" s="148">
        <v>1.073</v>
      </c>
      <c r="I291" s="149"/>
      <c r="L291" s="144"/>
      <c r="M291" s="150"/>
      <c r="T291" s="151"/>
      <c r="AT291" s="146" t="s">
        <v>233</v>
      </c>
      <c r="AU291" s="146" t="s">
        <v>92</v>
      </c>
      <c r="AV291" s="12" t="s">
        <v>92</v>
      </c>
      <c r="AW291" s="12" t="s">
        <v>31</v>
      </c>
      <c r="AX291" s="12" t="s">
        <v>82</v>
      </c>
      <c r="AY291" s="146" t="s">
        <v>225</v>
      </c>
    </row>
    <row r="292" spans="2:65" s="12" customFormat="1" ht="10.199999999999999">
      <c r="B292" s="144"/>
      <c r="D292" s="145" t="s">
        <v>233</v>
      </c>
      <c r="E292" s="146" t="s">
        <v>1</v>
      </c>
      <c r="F292" s="147" t="s">
        <v>371</v>
      </c>
      <c r="H292" s="148">
        <v>1.04</v>
      </c>
      <c r="I292" s="149"/>
      <c r="L292" s="144"/>
      <c r="M292" s="150"/>
      <c r="T292" s="151"/>
      <c r="AT292" s="146" t="s">
        <v>233</v>
      </c>
      <c r="AU292" s="146" t="s">
        <v>92</v>
      </c>
      <c r="AV292" s="12" t="s">
        <v>92</v>
      </c>
      <c r="AW292" s="12" t="s">
        <v>31</v>
      </c>
      <c r="AX292" s="12" t="s">
        <v>82</v>
      </c>
      <c r="AY292" s="146" t="s">
        <v>225</v>
      </c>
    </row>
    <row r="293" spans="2:65" s="13" customFormat="1" ht="10.199999999999999">
      <c r="B293" s="152"/>
      <c r="D293" s="145" t="s">
        <v>233</v>
      </c>
      <c r="E293" s="153" t="s">
        <v>1</v>
      </c>
      <c r="F293" s="154" t="s">
        <v>235</v>
      </c>
      <c r="H293" s="155">
        <v>2.3559999999999999</v>
      </c>
      <c r="I293" s="156"/>
      <c r="L293" s="152"/>
      <c r="M293" s="157"/>
      <c r="T293" s="158"/>
      <c r="AT293" s="153" t="s">
        <v>233</v>
      </c>
      <c r="AU293" s="153" t="s">
        <v>92</v>
      </c>
      <c r="AV293" s="13" t="s">
        <v>232</v>
      </c>
      <c r="AW293" s="13" t="s">
        <v>31</v>
      </c>
      <c r="AX293" s="13" t="s">
        <v>90</v>
      </c>
      <c r="AY293" s="153" t="s">
        <v>225</v>
      </c>
    </row>
    <row r="294" spans="2:65" s="1" customFormat="1" ht="37.799999999999997" customHeight="1">
      <c r="B294" s="31"/>
      <c r="C294" s="131" t="s">
        <v>372</v>
      </c>
      <c r="D294" s="131" t="s">
        <v>227</v>
      </c>
      <c r="E294" s="132" t="s">
        <v>373</v>
      </c>
      <c r="F294" s="133" t="s">
        <v>374</v>
      </c>
      <c r="G294" s="134" t="s">
        <v>238</v>
      </c>
      <c r="H294" s="135">
        <v>5.915</v>
      </c>
      <c r="I294" s="136"/>
      <c r="J294" s="137">
        <f>ROUND(I294*H294,2)</f>
        <v>0</v>
      </c>
      <c r="K294" s="133" t="s">
        <v>231</v>
      </c>
      <c r="L294" s="31"/>
      <c r="M294" s="138" t="s">
        <v>1</v>
      </c>
      <c r="N294" s="139" t="s">
        <v>47</v>
      </c>
      <c r="P294" s="140">
        <f>O294*H294</f>
        <v>0</v>
      </c>
      <c r="Q294" s="140">
        <v>0</v>
      </c>
      <c r="R294" s="140">
        <f>Q294*H294</f>
        <v>0</v>
      </c>
      <c r="S294" s="140">
        <v>0</v>
      </c>
      <c r="T294" s="141">
        <f>S294*H294</f>
        <v>0</v>
      </c>
      <c r="AR294" s="142" t="s">
        <v>232</v>
      </c>
      <c r="AT294" s="142" t="s">
        <v>227</v>
      </c>
      <c r="AU294" s="142" t="s">
        <v>92</v>
      </c>
      <c r="AY294" s="16" t="s">
        <v>225</v>
      </c>
      <c r="BE294" s="143">
        <f>IF(N294="základní",J294,0)</f>
        <v>0</v>
      </c>
      <c r="BF294" s="143">
        <f>IF(N294="snížená",J294,0)</f>
        <v>0</v>
      </c>
      <c r="BG294" s="143">
        <f>IF(N294="zákl. přenesená",J294,0)</f>
        <v>0</v>
      </c>
      <c r="BH294" s="143">
        <f>IF(N294="sníž. přenesená",J294,0)</f>
        <v>0</v>
      </c>
      <c r="BI294" s="143">
        <f>IF(N294="nulová",J294,0)</f>
        <v>0</v>
      </c>
      <c r="BJ294" s="16" t="s">
        <v>90</v>
      </c>
      <c r="BK294" s="143">
        <f>ROUND(I294*H294,2)</f>
        <v>0</v>
      </c>
      <c r="BL294" s="16" t="s">
        <v>232</v>
      </c>
      <c r="BM294" s="142" t="s">
        <v>375</v>
      </c>
    </row>
    <row r="295" spans="2:65" s="12" customFormat="1" ht="10.199999999999999">
      <c r="B295" s="144"/>
      <c r="D295" s="145" t="s">
        <v>233</v>
      </c>
      <c r="E295" s="146" t="s">
        <v>1</v>
      </c>
      <c r="F295" s="147" t="s">
        <v>376</v>
      </c>
      <c r="H295" s="148">
        <v>5.915</v>
      </c>
      <c r="I295" s="149"/>
      <c r="L295" s="144"/>
      <c r="M295" s="150"/>
      <c r="T295" s="151"/>
      <c r="AT295" s="146" t="s">
        <v>233</v>
      </c>
      <c r="AU295" s="146" t="s">
        <v>92</v>
      </c>
      <c r="AV295" s="12" t="s">
        <v>92</v>
      </c>
      <c r="AW295" s="12" t="s">
        <v>31</v>
      </c>
      <c r="AX295" s="12" t="s">
        <v>82</v>
      </c>
      <c r="AY295" s="146" t="s">
        <v>225</v>
      </c>
    </row>
    <row r="296" spans="2:65" s="13" customFormat="1" ht="10.199999999999999">
      <c r="B296" s="152"/>
      <c r="D296" s="145" t="s">
        <v>233</v>
      </c>
      <c r="E296" s="153" t="s">
        <v>1</v>
      </c>
      <c r="F296" s="154" t="s">
        <v>235</v>
      </c>
      <c r="H296" s="155">
        <v>5.915</v>
      </c>
      <c r="I296" s="156"/>
      <c r="L296" s="152"/>
      <c r="M296" s="157"/>
      <c r="T296" s="158"/>
      <c r="AT296" s="153" t="s">
        <v>233</v>
      </c>
      <c r="AU296" s="153" t="s">
        <v>92</v>
      </c>
      <c r="AV296" s="13" t="s">
        <v>232</v>
      </c>
      <c r="AW296" s="13" t="s">
        <v>31</v>
      </c>
      <c r="AX296" s="13" t="s">
        <v>90</v>
      </c>
      <c r="AY296" s="153" t="s">
        <v>225</v>
      </c>
    </row>
    <row r="297" spans="2:65" s="1" customFormat="1" ht="37.799999999999997" customHeight="1">
      <c r="B297" s="31"/>
      <c r="C297" s="131" t="s">
        <v>300</v>
      </c>
      <c r="D297" s="131" t="s">
        <v>227</v>
      </c>
      <c r="E297" s="132" t="s">
        <v>377</v>
      </c>
      <c r="F297" s="133" t="s">
        <v>378</v>
      </c>
      <c r="G297" s="134" t="s">
        <v>230</v>
      </c>
      <c r="H297" s="135">
        <v>79.48</v>
      </c>
      <c r="I297" s="136"/>
      <c r="J297" s="137">
        <f>ROUND(I297*H297,2)</f>
        <v>0</v>
      </c>
      <c r="K297" s="133" t="s">
        <v>231</v>
      </c>
      <c r="L297" s="31"/>
      <c r="M297" s="138" t="s">
        <v>1</v>
      </c>
      <c r="N297" s="139" t="s">
        <v>47</v>
      </c>
      <c r="P297" s="140">
        <f>O297*H297</f>
        <v>0</v>
      </c>
      <c r="Q297" s="140">
        <v>0</v>
      </c>
      <c r="R297" s="140">
        <f>Q297*H297</f>
        <v>0</v>
      </c>
      <c r="S297" s="140">
        <v>0</v>
      </c>
      <c r="T297" s="141">
        <f>S297*H297</f>
        <v>0</v>
      </c>
      <c r="AR297" s="142" t="s">
        <v>232</v>
      </c>
      <c r="AT297" s="142" t="s">
        <v>227</v>
      </c>
      <c r="AU297" s="142" t="s">
        <v>92</v>
      </c>
      <c r="AY297" s="16" t="s">
        <v>225</v>
      </c>
      <c r="BE297" s="143">
        <f>IF(N297="základní",J297,0)</f>
        <v>0</v>
      </c>
      <c r="BF297" s="143">
        <f>IF(N297="snížená",J297,0)</f>
        <v>0</v>
      </c>
      <c r="BG297" s="143">
        <f>IF(N297="zákl. přenesená",J297,0)</f>
        <v>0</v>
      </c>
      <c r="BH297" s="143">
        <f>IF(N297="sníž. přenesená",J297,0)</f>
        <v>0</v>
      </c>
      <c r="BI297" s="143">
        <f>IF(N297="nulová",J297,0)</f>
        <v>0</v>
      </c>
      <c r="BJ297" s="16" t="s">
        <v>90</v>
      </c>
      <c r="BK297" s="143">
        <f>ROUND(I297*H297,2)</f>
        <v>0</v>
      </c>
      <c r="BL297" s="16" t="s">
        <v>232</v>
      </c>
      <c r="BM297" s="142" t="s">
        <v>379</v>
      </c>
    </row>
    <row r="298" spans="2:65" s="12" customFormat="1" ht="10.199999999999999">
      <c r="B298" s="144"/>
      <c r="D298" s="145" t="s">
        <v>233</v>
      </c>
      <c r="E298" s="146" t="s">
        <v>1</v>
      </c>
      <c r="F298" s="147" t="s">
        <v>380</v>
      </c>
      <c r="H298" s="148">
        <v>2.4300000000000002</v>
      </c>
      <c r="I298" s="149"/>
      <c r="L298" s="144"/>
      <c r="M298" s="150"/>
      <c r="T298" s="151"/>
      <c r="AT298" s="146" t="s">
        <v>233</v>
      </c>
      <c r="AU298" s="146" t="s">
        <v>92</v>
      </c>
      <c r="AV298" s="12" t="s">
        <v>92</v>
      </c>
      <c r="AW298" s="12" t="s">
        <v>31</v>
      </c>
      <c r="AX298" s="12" t="s">
        <v>82</v>
      </c>
      <c r="AY298" s="146" t="s">
        <v>225</v>
      </c>
    </row>
    <row r="299" spans="2:65" s="12" customFormat="1" ht="10.199999999999999">
      <c r="B299" s="144"/>
      <c r="D299" s="145" t="s">
        <v>233</v>
      </c>
      <c r="E299" s="146" t="s">
        <v>1</v>
      </c>
      <c r="F299" s="147" t="s">
        <v>381</v>
      </c>
      <c r="H299" s="148">
        <v>60.13</v>
      </c>
      <c r="I299" s="149"/>
      <c r="L299" s="144"/>
      <c r="M299" s="150"/>
      <c r="T299" s="151"/>
      <c r="AT299" s="146" t="s">
        <v>233</v>
      </c>
      <c r="AU299" s="146" t="s">
        <v>92</v>
      </c>
      <c r="AV299" s="12" t="s">
        <v>92</v>
      </c>
      <c r="AW299" s="12" t="s">
        <v>31</v>
      </c>
      <c r="AX299" s="12" t="s">
        <v>82</v>
      </c>
      <c r="AY299" s="146" t="s">
        <v>225</v>
      </c>
    </row>
    <row r="300" spans="2:65" s="12" customFormat="1" ht="10.199999999999999">
      <c r="B300" s="144"/>
      <c r="D300" s="145" t="s">
        <v>233</v>
      </c>
      <c r="E300" s="146" t="s">
        <v>1</v>
      </c>
      <c r="F300" s="147" t="s">
        <v>382</v>
      </c>
      <c r="H300" s="148">
        <v>16.920000000000002</v>
      </c>
      <c r="I300" s="149"/>
      <c r="L300" s="144"/>
      <c r="M300" s="150"/>
      <c r="T300" s="151"/>
      <c r="AT300" s="146" t="s">
        <v>233</v>
      </c>
      <c r="AU300" s="146" t="s">
        <v>92</v>
      </c>
      <c r="AV300" s="12" t="s">
        <v>92</v>
      </c>
      <c r="AW300" s="12" t="s">
        <v>31</v>
      </c>
      <c r="AX300" s="12" t="s">
        <v>82</v>
      </c>
      <c r="AY300" s="146" t="s">
        <v>225</v>
      </c>
    </row>
    <row r="301" spans="2:65" s="13" customFormat="1" ht="10.199999999999999">
      <c r="B301" s="152"/>
      <c r="D301" s="145" t="s">
        <v>233</v>
      </c>
      <c r="E301" s="153" t="s">
        <v>1</v>
      </c>
      <c r="F301" s="154" t="s">
        <v>235</v>
      </c>
      <c r="H301" s="155">
        <v>79.48</v>
      </c>
      <c r="I301" s="156"/>
      <c r="L301" s="152"/>
      <c r="M301" s="157"/>
      <c r="T301" s="158"/>
      <c r="AT301" s="153" t="s">
        <v>233</v>
      </c>
      <c r="AU301" s="153" t="s">
        <v>92</v>
      </c>
      <c r="AV301" s="13" t="s">
        <v>232</v>
      </c>
      <c r="AW301" s="13" t="s">
        <v>31</v>
      </c>
      <c r="AX301" s="13" t="s">
        <v>90</v>
      </c>
      <c r="AY301" s="153" t="s">
        <v>225</v>
      </c>
    </row>
    <row r="302" spans="2:65" s="1" customFormat="1" ht="37.799999999999997" customHeight="1">
      <c r="B302" s="31"/>
      <c r="C302" s="131" t="s">
        <v>383</v>
      </c>
      <c r="D302" s="131" t="s">
        <v>227</v>
      </c>
      <c r="E302" s="132" t="s">
        <v>384</v>
      </c>
      <c r="F302" s="133" t="s">
        <v>385</v>
      </c>
      <c r="G302" s="134" t="s">
        <v>230</v>
      </c>
      <c r="H302" s="135">
        <v>86.721000000000004</v>
      </c>
      <c r="I302" s="136"/>
      <c r="J302" s="137">
        <f>ROUND(I302*H302,2)</f>
        <v>0</v>
      </c>
      <c r="K302" s="133" t="s">
        <v>231</v>
      </c>
      <c r="L302" s="31"/>
      <c r="M302" s="138" t="s">
        <v>1</v>
      </c>
      <c r="N302" s="139" t="s">
        <v>47</v>
      </c>
      <c r="P302" s="140">
        <f>O302*H302</f>
        <v>0</v>
      </c>
      <c r="Q302" s="140">
        <v>0</v>
      </c>
      <c r="R302" s="140">
        <f>Q302*H302</f>
        <v>0</v>
      </c>
      <c r="S302" s="140">
        <v>0</v>
      </c>
      <c r="T302" s="141">
        <f>S302*H302</f>
        <v>0</v>
      </c>
      <c r="AR302" s="142" t="s">
        <v>232</v>
      </c>
      <c r="AT302" s="142" t="s">
        <v>227</v>
      </c>
      <c r="AU302" s="142" t="s">
        <v>92</v>
      </c>
      <c r="AY302" s="16" t="s">
        <v>225</v>
      </c>
      <c r="BE302" s="143">
        <f>IF(N302="základní",J302,0)</f>
        <v>0</v>
      </c>
      <c r="BF302" s="143">
        <f>IF(N302="snížená",J302,0)</f>
        <v>0</v>
      </c>
      <c r="BG302" s="143">
        <f>IF(N302="zákl. přenesená",J302,0)</f>
        <v>0</v>
      </c>
      <c r="BH302" s="143">
        <f>IF(N302="sníž. přenesená",J302,0)</f>
        <v>0</v>
      </c>
      <c r="BI302" s="143">
        <f>IF(N302="nulová",J302,0)</f>
        <v>0</v>
      </c>
      <c r="BJ302" s="16" t="s">
        <v>90</v>
      </c>
      <c r="BK302" s="143">
        <f>ROUND(I302*H302,2)</f>
        <v>0</v>
      </c>
      <c r="BL302" s="16" t="s">
        <v>232</v>
      </c>
      <c r="BM302" s="142" t="s">
        <v>386</v>
      </c>
    </row>
    <row r="303" spans="2:65" s="12" customFormat="1" ht="10.199999999999999">
      <c r="B303" s="144"/>
      <c r="D303" s="145" t="s">
        <v>233</v>
      </c>
      <c r="E303" s="146" t="s">
        <v>1</v>
      </c>
      <c r="F303" s="147" t="s">
        <v>387</v>
      </c>
      <c r="H303" s="148">
        <v>22.806000000000001</v>
      </c>
      <c r="I303" s="149"/>
      <c r="L303" s="144"/>
      <c r="M303" s="150"/>
      <c r="T303" s="151"/>
      <c r="AT303" s="146" t="s">
        <v>233</v>
      </c>
      <c r="AU303" s="146" t="s">
        <v>92</v>
      </c>
      <c r="AV303" s="12" t="s">
        <v>92</v>
      </c>
      <c r="AW303" s="12" t="s">
        <v>31</v>
      </c>
      <c r="AX303" s="12" t="s">
        <v>82</v>
      </c>
      <c r="AY303" s="146" t="s">
        <v>225</v>
      </c>
    </row>
    <row r="304" spans="2:65" s="12" customFormat="1" ht="10.199999999999999">
      <c r="B304" s="144"/>
      <c r="D304" s="145" t="s">
        <v>233</v>
      </c>
      <c r="E304" s="146" t="s">
        <v>1</v>
      </c>
      <c r="F304" s="147" t="s">
        <v>388</v>
      </c>
      <c r="H304" s="148">
        <v>3.28</v>
      </c>
      <c r="I304" s="149"/>
      <c r="L304" s="144"/>
      <c r="M304" s="150"/>
      <c r="T304" s="151"/>
      <c r="AT304" s="146" t="s">
        <v>233</v>
      </c>
      <c r="AU304" s="146" t="s">
        <v>92</v>
      </c>
      <c r="AV304" s="12" t="s">
        <v>92</v>
      </c>
      <c r="AW304" s="12" t="s">
        <v>31</v>
      </c>
      <c r="AX304" s="12" t="s">
        <v>82</v>
      </c>
      <c r="AY304" s="146" t="s">
        <v>225</v>
      </c>
    </row>
    <row r="305" spans="2:65" s="12" customFormat="1" ht="10.199999999999999">
      <c r="B305" s="144"/>
      <c r="D305" s="145" t="s">
        <v>233</v>
      </c>
      <c r="E305" s="146" t="s">
        <v>1</v>
      </c>
      <c r="F305" s="147" t="s">
        <v>389</v>
      </c>
      <c r="H305" s="148">
        <v>60.634999999999998</v>
      </c>
      <c r="I305" s="149"/>
      <c r="L305" s="144"/>
      <c r="M305" s="150"/>
      <c r="T305" s="151"/>
      <c r="AT305" s="146" t="s">
        <v>233</v>
      </c>
      <c r="AU305" s="146" t="s">
        <v>92</v>
      </c>
      <c r="AV305" s="12" t="s">
        <v>92</v>
      </c>
      <c r="AW305" s="12" t="s">
        <v>31</v>
      </c>
      <c r="AX305" s="12" t="s">
        <v>82</v>
      </c>
      <c r="AY305" s="146" t="s">
        <v>225</v>
      </c>
    </row>
    <row r="306" spans="2:65" s="13" customFormat="1" ht="10.199999999999999">
      <c r="B306" s="152"/>
      <c r="D306" s="145" t="s">
        <v>233</v>
      </c>
      <c r="E306" s="153" t="s">
        <v>1</v>
      </c>
      <c r="F306" s="154" t="s">
        <v>235</v>
      </c>
      <c r="H306" s="155">
        <v>86.721000000000004</v>
      </c>
      <c r="I306" s="156"/>
      <c r="L306" s="152"/>
      <c r="M306" s="157"/>
      <c r="T306" s="158"/>
      <c r="AT306" s="153" t="s">
        <v>233</v>
      </c>
      <c r="AU306" s="153" t="s">
        <v>92</v>
      </c>
      <c r="AV306" s="13" t="s">
        <v>232</v>
      </c>
      <c r="AW306" s="13" t="s">
        <v>31</v>
      </c>
      <c r="AX306" s="13" t="s">
        <v>90</v>
      </c>
      <c r="AY306" s="153" t="s">
        <v>225</v>
      </c>
    </row>
    <row r="307" spans="2:65" s="1" customFormat="1" ht="55.5" customHeight="1">
      <c r="B307" s="31"/>
      <c r="C307" s="131" t="s">
        <v>307</v>
      </c>
      <c r="D307" s="131" t="s">
        <v>227</v>
      </c>
      <c r="E307" s="132" t="s">
        <v>390</v>
      </c>
      <c r="F307" s="133" t="s">
        <v>391</v>
      </c>
      <c r="G307" s="134" t="s">
        <v>230</v>
      </c>
      <c r="H307" s="135">
        <v>83.671000000000006</v>
      </c>
      <c r="I307" s="136"/>
      <c r="J307" s="137">
        <f>ROUND(I307*H307,2)</f>
        <v>0</v>
      </c>
      <c r="K307" s="133" t="s">
        <v>231</v>
      </c>
      <c r="L307" s="31"/>
      <c r="M307" s="138" t="s">
        <v>1</v>
      </c>
      <c r="N307" s="139" t="s">
        <v>47</v>
      </c>
      <c r="P307" s="140">
        <f>O307*H307</f>
        <v>0</v>
      </c>
      <c r="Q307" s="140">
        <v>0</v>
      </c>
      <c r="R307" s="140">
        <f>Q307*H307</f>
        <v>0</v>
      </c>
      <c r="S307" s="140">
        <v>0</v>
      </c>
      <c r="T307" s="141">
        <f>S307*H307</f>
        <v>0</v>
      </c>
      <c r="AR307" s="142" t="s">
        <v>232</v>
      </c>
      <c r="AT307" s="142" t="s">
        <v>227</v>
      </c>
      <c r="AU307" s="142" t="s">
        <v>92</v>
      </c>
      <c r="AY307" s="16" t="s">
        <v>225</v>
      </c>
      <c r="BE307" s="143">
        <f>IF(N307="základní",J307,0)</f>
        <v>0</v>
      </c>
      <c r="BF307" s="143">
        <f>IF(N307="snížená",J307,0)</f>
        <v>0</v>
      </c>
      <c r="BG307" s="143">
        <f>IF(N307="zákl. přenesená",J307,0)</f>
        <v>0</v>
      </c>
      <c r="BH307" s="143">
        <f>IF(N307="sníž. přenesená",J307,0)</f>
        <v>0</v>
      </c>
      <c r="BI307" s="143">
        <f>IF(N307="nulová",J307,0)</f>
        <v>0</v>
      </c>
      <c r="BJ307" s="16" t="s">
        <v>90</v>
      </c>
      <c r="BK307" s="143">
        <f>ROUND(I307*H307,2)</f>
        <v>0</v>
      </c>
      <c r="BL307" s="16" t="s">
        <v>232</v>
      </c>
      <c r="BM307" s="142" t="s">
        <v>392</v>
      </c>
    </row>
    <row r="308" spans="2:65" s="12" customFormat="1" ht="10.199999999999999">
      <c r="B308" s="144"/>
      <c r="D308" s="145" t="s">
        <v>233</v>
      </c>
      <c r="E308" s="146" t="s">
        <v>1</v>
      </c>
      <c r="F308" s="147" t="s">
        <v>393</v>
      </c>
      <c r="H308" s="148">
        <v>43.567</v>
      </c>
      <c r="I308" s="149"/>
      <c r="L308" s="144"/>
      <c r="M308" s="150"/>
      <c r="T308" s="151"/>
      <c r="AT308" s="146" t="s">
        <v>233</v>
      </c>
      <c r="AU308" s="146" t="s">
        <v>92</v>
      </c>
      <c r="AV308" s="12" t="s">
        <v>92</v>
      </c>
      <c r="AW308" s="12" t="s">
        <v>31</v>
      </c>
      <c r="AX308" s="12" t="s">
        <v>82</v>
      </c>
      <c r="AY308" s="146" t="s">
        <v>225</v>
      </c>
    </row>
    <row r="309" spans="2:65" s="12" customFormat="1" ht="10.199999999999999">
      <c r="B309" s="144"/>
      <c r="D309" s="145" t="s">
        <v>233</v>
      </c>
      <c r="E309" s="146" t="s">
        <v>1</v>
      </c>
      <c r="F309" s="147" t="s">
        <v>394</v>
      </c>
      <c r="H309" s="148">
        <v>24.082000000000001</v>
      </c>
      <c r="I309" s="149"/>
      <c r="L309" s="144"/>
      <c r="M309" s="150"/>
      <c r="T309" s="151"/>
      <c r="AT309" s="146" t="s">
        <v>233</v>
      </c>
      <c r="AU309" s="146" t="s">
        <v>92</v>
      </c>
      <c r="AV309" s="12" t="s">
        <v>92</v>
      </c>
      <c r="AW309" s="12" t="s">
        <v>31</v>
      </c>
      <c r="AX309" s="12" t="s">
        <v>82</v>
      </c>
      <c r="AY309" s="146" t="s">
        <v>225</v>
      </c>
    </row>
    <row r="310" spans="2:65" s="12" customFormat="1" ht="10.199999999999999">
      <c r="B310" s="144"/>
      <c r="D310" s="145" t="s">
        <v>233</v>
      </c>
      <c r="E310" s="146" t="s">
        <v>1</v>
      </c>
      <c r="F310" s="147" t="s">
        <v>395</v>
      </c>
      <c r="H310" s="148">
        <v>16.021999999999998</v>
      </c>
      <c r="I310" s="149"/>
      <c r="L310" s="144"/>
      <c r="M310" s="150"/>
      <c r="T310" s="151"/>
      <c r="AT310" s="146" t="s">
        <v>233</v>
      </c>
      <c r="AU310" s="146" t="s">
        <v>92</v>
      </c>
      <c r="AV310" s="12" t="s">
        <v>92</v>
      </c>
      <c r="AW310" s="12" t="s">
        <v>31</v>
      </c>
      <c r="AX310" s="12" t="s">
        <v>82</v>
      </c>
      <c r="AY310" s="146" t="s">
        <v>225</v>
      </c>
    </row>
    <row r="311" spans="2:65" s="13" customFormat="1" ht="10.199999999999999">
      <c r="B311" s="152"/>
      <c r="D311" s="145" t="s">
        <v>233</v>
      </c>
      <c r="E311" s="153" t="s">
        <v>1</v>
      </c>
      <c r="F311" s="154" t="s">
        <v>235</v>
      </c>
      <c r="H311" s="155">
        <v>83.671000000000006</v>
      </c>
      <c r="I311" s="156"/>
      <c r="L311" s="152"/>
      <c r="M311" s="157"/>
      <c r="T311" s="158"/>
      <c r="AT311" s="153" t="s">
        <v>233</v>
      </c>
      <c r="AU311" s="153" t="s">
        <v>92</v>
      </c>
      <c r="AV311" s="13" t="s">
        <v>232</v>
      </c>
      <c r="AW311" s="13" t="s">
        <v>31</v>
      </c>
      <c r="AX311" s="13" t="s">
        <v>90</v>
      </c>
      <c r="AY311" s="153" t="s">
        <v>225</v>
      </c>
    </row>
    <row r="312" spans="2:65" s="1" customFormat="1" ht="44.25" customHeight="1">
      <c r="B312" s="31"/>
      <c r="C312" s="131" t="s">
        <v>396</v>
      </c>
      <c r="D312" s="131" t="s">
        <v>227</v>
      </c>
      <c r="E312" s="132" t="s">
        <v>397</v>
      </c>
      <c r="F312" s="133" t="s">
        <v>398</v>
      </c>
      <c r="G312" s="134" t="s">
        <v>230</v>
      </c>
      <c r="H312" s="135">
        <v>26.02</v>
      </c>
      <c r="I312" s="136"/>
      <c r="J312" s="137">
        <f>ROUND(I312*H312,2)</f>
        <v>0</v>
      </c>
      <c r="K312" s="133" t="s">
        <v>231</v>
      </c>
      <c r="L312" s="31"/>
      <c r="M312" s="138" t="s">
        <v>1</v>
      </c>
      <c r="N312" s="139" t="s">
        <v>47</v>
      </c>
      <c r="P312" s="140">
        <f>O312*H312</f>
        <v>0</v>
      </c>
      <c r="Q312" s="140">
        <v>0</v>
      </c>
      <c r="R312" s="140">
        <f>Q312*H312</f>
        <v>0</v>
      </c>
      <c r="S312" s="140">
        <v>0</v>
      </c>
      <c r="T312" s="141">
        <f>S312*H312</f>
        <v>0</v>
      </c>
      <c r="AR312" s="142" t="s">
        <v>232</v>
      </c>
      <c r="AT312" s="142" t="s">
        <v>227</v>
      </c>
      <c r="AU312" s="142" t="s">
        <v>92</v>
      </c>
      <c r="AY312" s="16" t="s">
        <v>225</v>
      </c>
      <c r="BE312" s="143">
        <f>IF(N312="základní",J312,0)</f>
        <v>0</v>
      </c>
      <c r="BF312" s="143">
        <f>IF(N312="snížená",J312,0)</f>
        <v>0</v>
      </c>
      <c r="BG312" s="143">
        <f>IF(N312="zákl. přenesená",J312,0)</f>
        <v>0</v>
      </c>
      <c r="BH312" s="143">
        <f>IF(N312="sníž. přenesená",J312,0)</f>
        <v>0</v>
      </c>
      <c r="BI312" s="143">
        <f>IF(N312="nulová",J312,0)</f>
        <v>0</v>
      </c>
      <c r="BJ312" s="16" t="s">
        <v>90</v>
      </c>
      <c r="BK312" s="143">
        <f>ROUND(I312*H312,2)</f>
        <v>0</v>
      </c>
      <c r="BL312" s="16" t="s">
        <v>232</v>
      </c>
      <c r="BM312" s="142" t="s">
        <v>399</v>
      </c>
    </row>
    <row r="313" spans="2:65" s="12" customFormat="1" ht="10.199999999999999">
      <c r="B313" s="144"/>
      <c r="D313" s="145" t="s">
        <v>233</v>
      </c>
      <c r="E313" s="146" t="s">
        <v>1</v>
      </c>
      <c r="F313" s="147" t="s">
        <v>400</v>
      </c>
      <c r="H313" s="148">
        <v>26.02</v>
      </c>
      <c r="I313" s="149"/>
      <c r="L313" s="144"/>
      <c r="M313" s="150"/>
      <c r="T313" s="151"/>
      <c r="AT313" s="146" t="s">
        <v>233</v>
      </c>
      <c r="AU313" s="146" t="s">
        <v>92</v>
      </c>
      <c r="AV313" s="12" t="s">
        <v>92</v>
      </c>
      <c r="AW313" s="12" t="s">
        <v>31</v>
      </c>
      <c r="AX313" s="12" t="s">
        <v>82</v>
      </c>
      <c r="AY313" s="146" t="s">
        <v>225</v>
      </c>
    </row>
    <row r="314" spans="2:65" s="13" customFormat="1" ht="10.199999999999999">
      <c r="B314" s="152"/>
      <c r="D314" s="145" t="s">
        <v>233</v>
      </c>
      <c r="E314" s="153" t="s">
        <v>1</v>
      </c>
      <c r="F314" s="154" t="s">
        <v>235</v>
      </c>
      <c r="H314" s="155">
        <v>26.02</v>
      </c>
      <c r="I314" s="156"/>
      <c r="L314" s="152"/>
      <c r="M314" s="157"/>
      <c r="T314" s="158"/>
      <c r="AT314" s="153" t="s">
        <v>233</v>
      </c>
      <c r="AU314" s="153" t="s">
        <v>92</v>
      </c>
      <c r="AV314" s="13" t="s">
        <v>232</v>
      </c>
      <c r="AW314" s="13" t="s">
        <v>31</v>
      </c>
      <c r="AX314" s="13" t="s">
        <v>90</v>
      </c>
      <c r="AY314" s="153" t="s">
        <v>225</v>
      </c>
    </row>
    <row r="315" spans="2:65" s="1" customFormat="1" ht="24.15" customHeight="1">
      <c r="B315" s="31"/>
      <c r="C315" s="131" t="s">
        <v>313</v>
      </c>
      <c r="D315" s="131" t="s">
        <v>227</v>
      </c>
      <c r="E315" s="132" t="s">
        <v>401</v>
      </c>
      <c r="F315" s="133" t="s">
        <v>402</v>
      </c>
      <c r="G315" s="134" t="s">
        <v>357</v>
      </c>
      <c r="H315" s="135">
        <v>21.72</v>
      </c>
      <c r="I315" s="136"/>
      <c r="J315" s="137">
        <f>ROUND(I315*H315,2)</f>
        <v>0</v>
      </c>
      <c r="K315" s="133" t="s">
        <v>231</v>
      </c>
      <c r="L315" s="31"/>
      <c r="M315" s="138" t="s">
        <v>1</v>
      </c>
      <c r="N315" s="139" t="s">
        <v>47</v>
      </c>
      <c r="P315" s="140">
        <f>O315*H315</f>
        <v>0</v>
      </c>
      <c r="Q315" s="140">
        <v>0</v>
      </c>
      <c r="R315" s="140">
        <f>Q315*H315</f>
        <v>0</v>
      </c>
      <c r="S315" s="140">
        <v>0</v>
      </c>
      <c r="T315" s="141">
        <f>S315*H315</f>
        <v>0</v>
      </c>
      <c r="AR315" s="142" t="s">
        <v>232</v>
      </c>
      <c r="AT315" s="142" t="s">
        <v>227</v>
      </c>
      <c r="AU315" s="142" t="s">
        <v>92</v>
      </c>
      <c r="AY315" s="16" t="s">
        <v>225</v>
      </c>
      <c r="BE315" s="143">
        <f>IF(N315="základní",J315,0)</f>
        <v>0</v>
      </c>
      <c r="BF315" s="143">
        <f>IF(N315="snížená",J315,0)</f>
        <v>0</v>
      </c>
      <c r="BG315" s="143">
        <f>IF(N315="zákl. přenesená",J315,0)</f>
        <v>0</v>
      </c>
      <c r="BH315" s="143">
        <f>IF(N315="sníž. přenesená",J315,0)</f>
        <v>0</v>
      </c>
      <c r="BI315" s="143">
        <f>IF(N315="nulová",J315,0)</f>
        <v>0</v>
      </c>
      <c r="BJ315" s="16" t="s">
        <v>90</v>
      </c>
      <c r="BK315" s="143">
        <f>ROUND(I315*H315,2)</f>
        <v>0</v>
      </c>
      <c r="BL315" s="16" t="s">
        <v>232</v>
      </c>
      <c r="BM315" s="142" t="s">
        <v>403</v>
      </c>
    </row>
    <row r="316" spans="2:65" s="12" customFormat="1" ht="10.199999999999999">
      <c r="B316" s="144"/>
      <c r="D316" s="145" t="s">
        <v>233</v>
      </c>
      <c r="E316" s="146" t="s">
        <v>1</v>
      </c>
      <c r="F316" s="147" t="s">
        <v>404</v>
      </c>
      <c r="H316" s="148">
        <v>1.2</v>
      </c>
      <c r="I316" s="149"/>
      <c r="L316" s="144"/>
      <c r="M316" s="150"/>
      <c r="T316" s="151"/>
      <c r="AT316" s="146" t="s">
        <v>233</v>
      </c>
      <c r="AU316" s="146" t="s">
        <v>92</v>
      </c>
      <c r="AV316" s="12" t="s">
        <v>92</v>
      </c>
      <c r="AW316" s="12" t="s">
        <v>31</v>
      </c>
      <c r="AX316" s="12" t="s">
        <v>82</v>
      </c>
      <c r="AY316" s="146" t="s">
        <v>225</v>
      </c>
    </row>
    <row r="317" spans="2:65" s="12" customFormat="1" ht="10.199999999999999">
      <c r="B317" s="144"/>
      <c r="D317" s="145" t="s">
        <v>233</v>
      </c>
      <c r="E317" s="146" t="s">
        <v>1</v>
      </c>
      <c r="F317" s="147" t="s">
        <v>405</v>
      </c>
      <c r="H317" s="148">
        <v>20.52</v>
      </c>
      <c r="I317" s="149"/>
      <c r="L317" s="144"/>
      <c r="M317" s="150"/>
      <c r="T317" s="151"/>
      <c r="AT317" s="146" t="s">
        <v>233</v>
      </c>
      <c r="AU317" s="146" t="s">
        <v>92</v>
      </c>
      <c r="AV317" s="12" t="s">
        <v>92</v>
      </c>
      <c r="AW317" s="12" t="s">
        <v>31</v>
      </c>
      <c r="AX317" s="12" t="s">
        <v>82</v>
      </c>
      <c r="AY317" s="146" t="s">
        <v>225</v>
      </c>
    </row>
    <row r="318" spans="2:65" s="13" customFormat="1" ht="10.199999999999999">
      <c r="B318" s="152"/>
      <c r="D318" s="145" t="s">
        <v>233</v>
      </c>
      <c r="E318" s="153" t="s">
        <v>1</v>
      </c>
      <c r="F318" s="154" t="s">
        <v>235</v>
      </c>
      <c r="H318" s="155">
        <v>21.72</v>
      </c>
      <c r="I318" s="156"/>
      <c r="L318" s="152"/>
      <c r="M318" s="157"/>
      <c r="T318" s="158"/>
      <c r="AT318" s="153" t="s">
        <v>233</v>
      </c>
      <c r="AU318" s="153" t="s">
        <v>92</v>
      </c>
      <c r="AV318" s="13" t="s">
        <v>232</v>
      </c>
      <c r="AW318" s="13" t="s">
        <v>31</v>
      </c>
      <c r="AX318" s="13" t="s">
        <v>90</v>
      </c>
      <c r="AY318" s="153" t="s">
        <v>225</v>
      </c>
    </row>
    <row r="319" spans="2:65" s="1" customFormat="1" ht="24.15" customHeight="1">
      <c r="B319" s="31"/>
      <c r="C319" s="131" t="s">
        <v>406</v>
      </c>
      <c r="D319" s="131" t="s">
        <v>227</v>
      </c>
      <c r="E319" s="132" t="s">
        <v>407</v>
      </c>
      <c r="F319" s="133" t="s">
        <v>408</v>
      </c>
      <c r="G319" s="134" t="s">
        <v>357</v>
      </c>
      <c r="H319" s="135">
        <v>11.525</v>
      </c>
      <c r="I319" s="136"/>
      <c r="J319" s="137">
        <f>ROUND(I319*H319,2)</f>
        <v>0</v>
      </c>
      <c r="K319" s="133" t="s">
        <v>231</v>
      </c>
      <c r="L319" s="31"/>
      <c r="M319" s="138" t="s">
        <v>1</v>
      </c>
      <c r="N319" s="139" t="s">
        <v>47</v>
      </c>
      <c r="P319" s="140">
        <f>O319*H319</f>
        <v>0</v>
      </c>
      <c r="Q319" s="140">
        <v>0</v>
      </c>
      <c r="R319" s="140">
        <f>Q319*H319</f>
        <v>0</v>
      </c>
      <c r="S319" s="140">
        <v>0</v>
      </c>
      <c r="T319" s="141">
        <f>S319*H319</f>
        <v>0</v>
      </c>
      <c r="AR319" s="142" t="s">
        <v>232</v>
      </c>
      <c r="AT319" s="142" t="s">
        <v>227</v>
      </c>
      <c r="AU319" s="142" t="s">
        <v>92</v>
      </c>
      <c r="AY319" s="16" t="s">
        <v>225</v>
      </c>
      <c r="BE319" s="143">
        <f>IF(N319="základní",J319,0)</f>
        <v>0</v>
      </c>
      <c r="BF319" s="143">
        <f>IF(N319="snížená",J319,0)</f>
        <v>0</v>
      </c>
      <c r="BG319" s="143">
        <f>IF(N319="zákl. přenesená",J319,0)</f>
        <v>0</v>
      </c>
      <c r="BH319" s="143">
        <f>IF(N319="sníž. přenesená",J319,0)</f>
        <v>0</v>
      </c>
      <c r="BI319" s="143">
        <f>IF(N319="nulová",J319,0)</f>
        <v>0</v>
      </c>
      <c r="BJ319" s="16" t="s">
        <v>90</v>
      </c>
      <c r="BK319" s="143">
        <f>ROUND(I319*H319,2)</f>
        <v>0</v>
      </c>
      <c r="BL319" s="16" t="s">
        <v>232</v>
      </c>
      <c r="BM319" s="142" t="s">
        <v>409</v>
      </c>
    </row>
    <row r="320" spans="2:65" s="12" customFormat="1" ht="10.199999999999999">
      <c r="B320" s="144"/>
      <c r="D320" s="145" t="s">
        <v>233</v>
      </c>
      <c r="E320" s="146" t="s">
        <v>1</v>
      </c>
      <c r="F320" s="147" t="s">
        <v>410</v>
      </c>
      <c r="H320" s="148">
        <v>11.125</v>
      </c>
      <c r="I320" s="149"/>
      <c r="L320" s="144"/>
      <c r="M320" s="150"/>
      <c r="T320" s="151"/>
      <c r="AT320" s="146" t="s">
        <v>233</v>
      </c>
      <c r="AU320" s="146" t="s">
        <v>92</v>
      </c>
      <c r="AV320" s="12" t="s">
        <v>92</v>
      </c>
      <c r="AW320" s="12" t="s">
        <v>31</v>
      </c>
      <c r="AX320" s="12" t="s">
        <v>82</v>
      </c>
      <c r="AY320" s="146" t="s">
        <v>225</v>
      </c>
    </row>
    <row r="321" spans="2:65" s="12" customFormat="1" ht="10.199999999999999">
      <c r="B321" s="144"/>
      <c r="D321" s="145" t="s">
        <v>233</v>
      </c>
      <c r="E321" s="146" t="s">
        <v>1</v>
      </c>
      <c r="F321" s="147" t="s">
        <v>411</v>
      </c>
      <c r="H321" s="148">
        <v>0.4</v>
      </c>
      <c r="I321" s="149"/>
      <c r="L321" s="144"/>
      <c r="M321" s="150"/>
      <c r="T321" s="151"/>
      <c r="AT321" s="146" t="s">
        <v>233</v>
      </c>
      <c r="AU321" s="146" t="s">
        <v>92</v>
      </c>
      <c r="AV321" s="12" t="s">
        <v>92</v>
      </c>
      <c r="AW321" s="12" t="s">
        <v>31</v>
      </c>
      <c r="AX321" s="12" t="s">
        <v>82</v>
      </c>
      <c r="AY321" s="146" t="s">
        <v>225</v>
      </c>
    </row>
    <row r="322" spans="2:65" s="13" customFormat="1" ht="10.199999999999999">
      <c r="B322" s="152"/>
      <c r="D322" s="145" t="s">
        <v>233</v>
      </c>
      <c r="E322" s="153" t="s">
        <v>1</v>
      </c>
      <c r="F322" s="154" t="s">
        <v>235</v>
      </c>
      <c r="H322" s="155">
        <v>11.525</v>
      </c>
      <c r="I322" s="156"/>
      <c r="L322" s="152"/>
      <c r="M322" s="157"/>
      <c r="T322" s="158"/>
      <c r="AT322" s="153" t="s">
        <v>233</v>
      </c>
      <c r="AU322" s="153" t="s">
        <v>92</v>
      </c>
      <c r="AV322" s="13" t="s">
        <v>232</v>
      </c>
      <c r="AW322" s="13" t="s">
        <v>31</v>
      </c>
      <c r="AX322" s="13" t="s">
        <v>90</v>
      </c>
      <c r="AY322" s="153" t="s">
        <v>225</v>
      </c>
    </row>
    <row r="323" spans="2:65" s="1" customFormat="1" ht="37.799999999999997" customHeight="1">
      <c r="B323" s="31"/>
      <c r="C323" s="131" t="s">
        <v>319</v>
      </c>
      <c r="D323" s="131" t="s">
        <v>227</v>
      </c>
      <c r="E323" s="132" t="s">
        <v>412</v>
      </c>
      <c r="F323" s="133" t="s">
        <v>413</v>
      </c>
      <c r="G323" s="134" t="s">
        <v>414</v>
      </c>
      <c r="H323" s="135">
        <v>14</v>
      </c>
      <c r="I323" s="136"/>
      <c r="J323" s="137">
        <f>ROUND(I323*H323,2)</f>
        <v>0</v>
      </c>
      <c r="K323" s="133" t="s">
        <v>231</v>
      </c>
      <c r="L323" s="31"/>
      <c r="M323" s="138" t="s">
        <v>1</v>
      </c>
      <c r="N323" s="139" t="s">
        <v>47</v>
      </c>
      <c r="P323" s="140">
        <f>O323*H323</f>
        <v>0</v>
      </c>
      <c r="Q323" s="140">
        <v>0</v>
      </c>
      <c r="R323" s="140">
        <f>Q323*H323</f>
        <v>0</v>
      </c>
      <c r="S323" s="140">
        <v>0</v>
      </c>
      <c r="T323" s="141">
        <f>S323*H323</f>
        <v>0</v>
      </c>
      <c r="AR323" s="142" t="s">
        <v>232</v>
      </c>
      <c r="AT323" s="142" t="s">
        <v>227</v>
      </c>
      <c r="AU323" s="142" t="s">
        <v>92</v>
      </c>
      <c r="AY323" s="16" t="s">
        <v>225</v>
      </c>
      <c r="BE323" s="143">
        <f>IF(N323="základní",J323,0)</f>
        <v>0</v>
      </c>
      <c r="BF323" s="143">
        <f>IF(N323="snížená",J323,0)</f>
        <v>0</v>
      </c>
      <c r="BG323" s="143">
        <f>IF(N323="zákl. přenesená",J323,0)</f>
        <v>0</v>
      </c>
      <c r="BH323" s="143">
        <f>IF(N323="sníž. přenesená",J323,0)</f>
        <v>0</v>
      </c>
      <c r="BI323" s="143">
        <f>IF(N323="nulová",J323,0)</f>
        <v>0</v>
      </c>
      <c r="BJ323" s="16" t="s">
        <v>90</v>
      </c>
      <c r="BK323" s="143">
        <f>ROUND(I323*H323,2)</f>
        <v>0</v>
      </c>
      <c r="BL323" s="16" t="s">
        <v>232</v>
      </c>
      <c r="BM323" s="142" t="s">
        <v>415</v>
      </c>
    </row>
    <row r="324" spans="2:65" s="12" customFormat="1" ht="10.199999999999999">
      <c r="B324" s="144"/>
      <c r="D324" s="145" t="s">
        <v>233</v>
      </c>
      <c r="E324" s="146" t="s">
        <v>1</v>
      </c>
      <c r="F324" s="147" t="s">
        <v>416</v>
      </c>
      <c r="H324" s="148">
        <v>7</v>
      </c>
      <c r="I324" s="149"/>
      <c r="L324" s="144"/>
      <c r="M324" s="150"/>
      <c r="T324" s="151"/>
      <c r="AT324" s="146" t="s">
        <v>233</v>
      </c>
      <c r="AU324" s="146" t="s">
        <v>92</v>
      </c>
      <c r="AV324" s="12" t="s">
        <v>92</v>
      </c>
      <c r="AW324" s="12" t="s">
        <v>31</v>
      </c>
      <c r="AX324" s="12" t="s">
        <v>82</v>
      </c>
      <c r="AY324" s="146" t="s">
        <v>225</v>
      </c>
    </row>
    <row r="325" spans="2:65" s="12" customFormat="1" ht="10.199999999999999">
      <c r="B325" s="144"/>
      <c r="D325" s="145" t="s">
        <v>233</v>
      </c>
      <c r="E325" s="146" t="s">
        <v>1</v>
      </c>
      <c r="F325" s="147" t="s">
        <v>417</v>
      </c>
      <c r="H325" s="148">
        <v>7</v>
      </c>
      <c r="I325" s="149"/>
      <c r="L325" s="144"/>
      <c r="M325" s="150"/>
      <c r="T325" s="151"/>
      <c r="AT325" s="146" t="s">
        <v>233</v>
      </c>
      <c r="AU325" s="146" t="s">
        <v>92</v>
      </c>
      <c r="AV325" s="12" t="s">
        <v>92</v>
      </c>
      <c r="AW325" s="12" t="s">
        <v>31</v>
      </c>
      <c r="AX325" s="12" t="s">
        <v>82</v>
      </c>
      <c r="AY325" s="146" t="s">
        <v>225</v>
      </c>
    </row>
    <row r="326" spans="2:65" s="13" customFormat="1" ht="10.199999999999999">
      <c r="B326" s="152"/>
      <c r="D326" s="145" t="s">
        <v>233</v>
      </c>
      <c r="E326" s="153" t="s">
        <v>1</v>
      </c>
      <c r="F326" s="154" t="s">
        <v>235</v>
      </c>
      <c r="H326" s="155">
        <v>14</v>
      </c>
      <c r="I326" s="156"/>
      <c r="L326" s="152"/>
      <c r="M326" s="157"/>
      <c r="T326" s="158"/>
      <c r="AT326" s="153" t="s">
        <v>233</v>
      </c>
      <c r="AU326" s="153" t="s">
        <v>92</v>
      </c>
      <c r="AV326" s="13" t="s">
        <v>232</v>
      </c>
      <c r="AW326" s="13" t="s">
        <v>31</v>
      </c>
      <c r="AX326" s="13" t="s">
        <v>90</v>
      </c>
      <c r="AY326" s="153" t="s">
        <v>225</v>
      </c>
    </row>
    <row r="327" spans="2:65" s="1" customFormat="1" ht="37.799999999999997" customHeight="1">
      <c r="B327" s="31"/>
      <c r="C327" s="131" t="s">
        <v>418</v>
      </c>
      <c r="D327" s="131" t="s">
        <v>227</v>
      </c>
      <c r="E327" s="132" t="s">
        <v>419</v>
      </c>
      <c r="F327" s="133" t="s">
        <v>420</v>
      </c>
      <c r="G327" s="134" t="s">
        <v>414</v>
      </c>
      <c r="H327" s="135">
        <v>2</v>
      </c>
      <c r="I327" s="136"/>
      <c r="J327" s="137">
        <f>ROUND(I327*H327,2)</f>
        <v>0</v>
      </c>
      <c r="K327" s="133" t="s">
        <v>231</v>
      </c>
      <c r="L327" s="31"/>
      <c r="M327" s="138" t="s">
        <v>1</v>
      </c>
      <c r="N327" s="139" t="s">
        <v>47</v>
      </c>
      <c r="P327" s="140">
        <f>O327*H327</f>
        <v>0</v>
      </c>
      <c r="Q327" s="140">
        <v>0</v>
      </c>
      <c r="R327" s="140">
        <f>Q327*H327</f>
        <v>0</v>
      </c>
      <c r="S327" s="140">
        <v>0</v>
      </c>
      <c r="T327" s="141">
        <f>S327*H327</f>
        <v>0</v>
      </c>
      <c r="AR327" s="142" t="s">
        <v>232</v>
      </c>
      <c r="AT327" s="142" t="s">
        <v>227</v>
      </c>
      <c r="AU327" s="142" t="s">
        <v>92</v>
      </c>
      <c r="AY327" s="16" t="s">
        <v>225</v>
      </c>
      <c r="BE327" s="143">
        <f>IF(N327="základní",J327,0)</f>
        <v>0</v>
      </c>
      <c r="BF327" s="143">
        <f>IF(N327="snížená",J327,0)</f>
        <v>0</v>
      </c>
      <c r="BG327" s="143">
        <f>IF(N327="zákl. přenesená",J327,0)</f>
        <v>0</v>
      </c>
      <c r="BH327" s="143">
        <f>IF(N327="sníž. přenesená",J327,0)</f>
        <v>0</v>
      </c>
      <c r="BI327" s="143">
        <f>IF(N327="nulová",J327,0)</f>
        <v>0</v>
      </c>
      <c r="BJ327" s="16" t="s">
        <v>90</v>
      </c>
      <c r="BK327" s="143">
        <f>ROUND(I327*H327,2)</f>
        <v>0</v>
      </c>
      <c r="BL327" s="16" t="s">
        <v>232</v>
      </c>
      <c r="BM327" s="142" t="s">
        <v>421</v>
      </c>
    </row>
    <row r="328" spans="2:65" s="12" customFormat="1" ht="10.199999999999999">
      <c r="B328" s="144"/>
      <c r="D328" s="145" t="s">
        <v>233</v>
      </c>
      <c r="E328" s="146" t="s">
        <v>1</v>
      </c>
      <c r="F328" s="147" t="s">
        <v>422</v>
      </c>
      <c r="H328" s="148">
        <v>2</v>
      </c>
      <c r="I328" s="149"/>
      <c r="L328" s="144"/>
      <c r="M328" s="150"/>
      <c r="T328" s="151"/>
      <c r="AT328" s="146" t="s">
        <v>233</v>
      </c>
      <c r="AU328" s="146" t="s">
        <v>92</v>
      </c>
      <c r="AV328" s="12" t="s">
        <v>92</v>
      </c>
      <c r="AW328" s="12" t="s">
        <v>31</v>
      </c>
      <c r="AX328" s="12" t="s">
        <v>82</v>
      </c>
      <c r="AY328" s="146" t="s">
        <v>225</v>
      </c>
    </row>
    <row r="329" spans="2:65" s="13" customFormat="1" ht="10.199999999999999">
      <c r="B329" s="152"/>
      <c r="D329" s="145" t="s">
        <v>233</v>
      </c>
      <c r="E329" s="153" t="s">
        <v>1</v>
      </c>
      <c r="F329" s="154" t="s">
        <v>235</v>
      </c>
      <c r="H329" s="155">
        <v>2</v>
      </c>
      <c r="I329" s="156"/>
      <c r="L329" s="152"/>
      <c r="M329" s="157"/>
      <c r="T329" s="158"/>
      <c r="AT329" s="153" t="s">
        <v>233</v>
      </c>
      <c r="AU329" s="153" t="s">
        <v>92</v>
      </c>
      <c r="AV329" s="13" t="s">
        <v>232</v>
      </c>
      <c r="AW329" s="13" t="s">
        <v>31</v>
      </c>
      <c r="AX329" s="13" t="s">
        <v>90</v>
      </c>
      <c r="AY329" s="153" t="s">
        <v>225</v>
      </c>
    </row>
    <row r="330" spans="2:65" s="1" customFormat="1" ht="37.799999999999997" customHeight="1">
      <c r="B330" s="31"/>
      <c r="C330" s="131" t="s">
        <v>325</v>
      </c>
      <c r="D330" s="131" t="s">
        <v>227</v>
      </c>
      <c r="E330" s="132" t="s">
        <v>423</v>
      </c>
      <c r="F330" s="133" t="s">
        <v>424</v>
      </c>
      <c r="G330" s="134" t="s">
        <v>414</v>
      </c>
      <c r="H330" s="135">
        <v>1</v>
      </c>
      <c r="I330" s="136"/>
      <c r="J330" s="137">
        <f>ROUND(I330*H330,2)</f>
        <v>0</v>
      </c>
      <c r="K330" s="133" t="s">
        <v>231</v>
      </c>
      <c r="L330" s="31"/>
      <c r="M330" s="138" t="s">
        <v>1</v>
      </c>
      <c r="N330" s="139" t="s">
        <v>47</v>
      </c>
      <c r="P330" s="140">
        <f>O330*H330</f>
        <v>0</v>
      </c>
      <c r="Q330" s="140">
        <v>0</v>
      </c>
      <c r="R330" s="140">
        <f>Q330*H330</f>
        <v>0</v>
      </c>
      <c r="S330" s="140">
        <v>0</v>
      </c>
      <c r="T330" s="141">
        <f>S330*H330</f>
        <v>0</v>
      </c>
      <c r="AR330" s="142" t="s">
        <v>232</v>
      </c>
      <c r="AT330" s="142" t="s">
        <v>227</v>
      </c>
      <c r="AU330" s="142" t="s">
        <v>92</v>
      </c>
      <c r="AY330" s="16" t="s">
        <v>225</v>
      </c>
      <c r="BE330" s="143">
        <f>IF(N330="základní",J330,0)</f>
        <v>0</v>
      </c>
      <c r="BF330" s="143">
        <f>IF(N330="snížená",J330,0)</f>
        <v>0</v>
      </c>
      <c r="BG330" s="143">
        <f>IF(N330="zákl. přenesená",J330,0)</f>
        <v>0</v>
      </c>
      <c r="BH330" s="143">
        <f>IF(N330="sníž. přenesená",J330,0)</f>
        <v>0</v>
      </c>
      <c r="BI330" s="143">
        <f>IF(N330="nulová",J330,0)</f>
        <v>0</v>
      </c>
      <c r="BJ330" s="16" t="s">
        <v>90</v>
      </c>
      <c r="BK330" s="143">
        <f>ROUND(I330*H330,2)</f>
        <v>0</v>
      </c>
      <c r="BL330" s="16" t="s">
        <v>232</v>
      </c>
      <c r="BM330" s="142" t="s">
        <v>425</v>
      </c>
    </row>
    <row r="331" spans="2:65" s="12" customFormat="1" ht="10.199999999999999">
      <c r="B331" s="144"/>
      <c r="D331" s="145" t="s">
        <v>233</v>
      </c>
      <c r="E331" s="146" t="s">
        <v>1</v>
      </c>
      <c r="F331" s="147" t="s">
        <v>426</v>
      </c>
      <c r="H331" s="148">
        <v>1</v>
      </c>
      <c r="I331" s="149"/>
      <c r="L331" s="144"/>
      <c r="M331" s="150"/>
      <c r="T331" s="151"/>
      <c r="AT331" s="146" t="s">
        <v>233</v>
      </c>
      <c r="AU331" s="146" t="s">
        <v>92</v>
      </c>
      <c r="AV331" s="12" t="s">
        <v>92</v>
      </c>
      <c r="AW331" s="12" t="s">
        <v>31</v>
      </c>
      <c r="AX331" s="12" t="s">
        <v>82</v>
      </c>
      <c r="AY331" s="146" t="s">
        <v>225</v>
      </c>
    </row>
    <row r="332" spans="2:65" s="13" customFormat="1" ht="10.199999999999999">
      <c r="B332" s="152"/>
      <c r="D332" s="145" t="s">
        <v>233</v>
      </c>
      <c r="E332" s="153" t="s">
        <v>1</v>
      </c>
      <c r="F332" s="154" t="s">
        <v>235</v>
      </c>
      <c r="H332" s="155">
        <v>1</v>
      </c>
      <c r="I332" s="156"/>
      <c r="L332" s="152"/>
      <c r="M332" s="157"/>
      <c r="T332" s="158"/>
      <c r="AT332" s="153" t="s">
        <v>233</v>
      </c>
      <c r="AU332" s="153" t="s">
        <v>92</v>
      </c>
      <c r="AV332" s="13" t="s">
        <v>232</v>
      </c>
      <c r="AW332" s="13" t="s">
        <v>31</v>
      </c>
      <c r="AX332" s="13" t="s">
        <v>90</v>
      </c>
      <c r="AY332" s="153" t="s">
        <v>225</v>
      </c>
    </row>
    <row r="333" spans="2:65" s="1" customFormat="1" ht="37.799999999999997" customHeight="1">
      <c r="B333" s="31"/>
      <c r="C333" s="131" t="s">
        <v>427</v>
      </c>
      <c r="D333" s="131" t="s">
        <v>227</v>
      </c>
      <c r="E333" s="132" t="s">
        <v>428</v>
      </c>
      <c r="F333" s="133" t="s">
        <v>429</v>
      </c>
      <c r="G333" s="134" t="s">
        <v>414</v>
      </c>
      <c r="H333" s="135">
        <v>19</v>
      </c>
      <c r="I333" s="136"/>
      <c r="J333" s="137">
        <f>ROUND(I333*H333,2)</f>
        <v>0</v>
      </c>
      <c r="K333" s="133" t="s">
        <v>231</v>
      </c>
      <c r="L333" s="31"/>
      <c r="M333" s="138" t="s">
        <v>1</v>
      </c>
      <c r="N333" s="139" t="s">
        <v>47</v>
      </c>
      <c r="P333" s="140">
        <f>O333*H333</f>
        <v>0</v>
      </c>
      <c r="Q333" s="140">
        <v>0</v>
      </c>
      <c r="R333" s="140">
        <f>Q333*H333</f>
        <v>0</v>
      </c>
      <c r="S333" s="140">
        <v>0</v>
      </c>
      <c r="T333" s="141">
        <f>S333*H333</f>
        <v>0</v>
      </c>
      <c r="AR333" s="142" t="s">
        <v>232</v>
      </c>
      <c r="AT333" s="142" t="s">
        <v>227</v>
      </c>
      <c r="AU333" s="142" t="s">
        <v>92</v>
      </c>
      <c r="AY333" s="16" t="s">
        <v>225</v>
      </c>
      <c r="BE333" s="143">
        <f>IF(N333="základní",J333,0)</f>
        <v>0</v>
      </c>
      <c r="BF333" s="143">
        <f>IF(N333="snížená",J333,0)</f>
        <v>0</v>
      </c>
      <c r="BG333" s="143">
        <f>IF(N333="zákl. přenesená",J333,0)</f>
        <v>0</v>
      </c>
      <c r="BH333" s="143">
        <f>IF(N333="sníž. přenesená",J333,0)</f>
        <v>0</v>
      </c>
      <c r="BI333" s="143">
        <f>IF(N333="nulová",J333,0)</f>
        <v>0</v>
      </c>
      <c r="BJ333" s="16" t="s">
        <v>90</v>
      </c>
      <c r="BK333" s="143">
        <f>ROUND(I333*H333,2)</f>
        <v>0</v>
      </c>
      <c r="BL333" s="16" t="s">
        <v>232</v>
      </c>
      <c r="BM333" s="142" t="s">
        <v>430</v>
      </c>
    </row>
    <row r="334" spans="2:65" s="12" customFormat="1" ht="10.199999999999999">
      <c r="B334" s="144"/>
      <c r="D334" s="145" t="s">
        <v>233</v>
      </c>
      <c r="E334" s="146" t="s">
        <v>1</v>
      </c>
      <c r="F334" s="147" t="s">
        <v>431</v>
      </c>
      <c r="H334" s="148">
        <v>4</v>
      </c>
      <c r="I334" s="149"/>
      <c r="L334" s="144"/>
      <c r="M334" s="150"/>
      <c r="T334" s="151"/>
      <c r="AT334" s="146" t="s">
        <v>233</v>
      </c>
      <c r="AU334" s="146" t="s">
        <v>92</v>
      </c>
      <c r="AV334" s="12" t="s">
        <v>92</v>
      </c>
      <c r="AW334" s="12" t="s">
        <v>31</v>
      </c>
      <c r="AX334" s="12" t="s">
        <v>82</v>
      </c>
      <c r="AY334" s="146" t="s">
        <v>225</v>
      </c>
    </row>
    <row r="335" spans="2:65" s="12" customFormat="1" ht="10.199999999999999">
      <c r="B335" s="144"/>
      <c r="D335" s="145" t="s">
        <v>233</v>
      </c>
      <c r="E335" s="146" t="s">
        <v>1</v>
      </c>
      <c r="F335" s="147" t="s">
        <v>432</v>
      </c>
      <c r="H335" s="148">
        <v>15</v>
      </c>
      <c r="I335" s="149"/>
      <c r="L335" s="144"/>
      <c r="M335" s="150"/>
      <c r="T335" s="151"/>
      <c r="AT335" s="146" t="s">
        <v>233</v>
      </c>
      <c r="AU335" s="146" t="s">
        <v>92</v>
      </c>
      <c r="AV335" s="12" t="s">
        <v>92</v>
      </c>
      <c r="AW335" s="12" t="s">
        <v>31</v>
      </c>
      <c r="AX335" s="12" t="s">
        <v>82</v>
      </c>
      <c r="AY335" s="146" t="s">
        <v>225</v>
      </c>
    </row>
    <row r="336" spans="2:65" s="13" customFormat="1" ht="10.199999999999999">
      <c r="B336" s="152"/>
      <c r="D336" s="145" t="s">
        <v>233</v>
      </c>
      <c r="E336" s="153" t="s">
        <v>1</v>
      </c>
      <c r="F336" s="154" t="s">
        <v>235</v>
      </c>
      <c r="H336" s="155">
        <v>19</v>
      </c>
      <c r="I336" s="156"/>
      <c r="L336" s="152"/>
      <c r="M336" s="157"/>
      <c r="T336" s="158"/>
      <c r="AT336" s="153" t="s">
        <v>233</v>
      </c>
      <c r="AU336" s="153" t="s">
        <v>92</v>
      </c>
      <c r="AV336" s="13" t="s">
        <v>232</v>
      </c>
      <c r="AW336" s="13" t="s">
        <v>31</v>
      </c>
      <c r="AX336" s="13" t="s">
        <v>90</v>
      </c>
      <c r="AY336" s="153" t="s">
        <v>225</v>
      </c>
    </row>
    <row r="337" spans="2:65" s="1" customFormat="1" ht="37.799999999999997" customHeight="1">
      <c r="B337" s="31"/>
      <c r="C337" s="131" t="s">
        <v>328</v>
      </c>
      <c r="D337" s="131" t="s">
        <v>227</v>
      </c>
      <c r="E337" s="132" t="s">
        <v>433</v>
      </c>
      <c r="F337" s="133" t="s">
        <v>434</v>
      </c>
      <c r="G337" s="134" t="s">
        <v>277</v>
      </c>
      <c r="H337" s="135">
        <v>3.2000000000000001E-2</v>
      </c>
      <c r="I337" s="136"/>
      <c r="J337" s="137">
        <f>ROUND(I337*H337,2)</f>
        <v>0</v>
      </c>
      <c r="K337" s="133" t="s">
        <v>231</v>
      </c>
      <c r="L337" s="31"/>
      <c r="M337" s="138" t="s">
        <v>1</v>
      </c>
      <c r="N337" s="139" t="s">
        <v>47</v>
      </c>
      <c r="P337" s="140">
        <f>O337*H337</f>
        <v>0</v>
      </c>
      <c r="Q337" s="140">
        <v>0</v>
      </c>
      <c r="R337" s="140">
        <f>Q337*H337</f>
        <v>0</v>
      </c>
      <c r="S337" s="140">
        <v>0</v>
      </c>
      <c r="T337" s="141">
        <f>S337*H337</f>
        <v>0</v>
      </c>
      <c r="AR337" s="142" t="s">
        <v>232</v>
      </c>
      <c r="AT337" s="142" t="s">
        <v>227</v>
      </c>
      <c r="AU337" s="142" t="s">
        <v>92</v>
      </c>
      <c r="AY337" s="16" t="s">
        <v>225</v>
      </c>
      <c r="BE337" s="143">
        <f>IF(N337="základní",J337,0)</f>
        <v>0</v>
      </c>
      <c r="BF337" s="143">
        <f>IF(N337="snížená",J337,0)</f>
        <v>0</v>
      </c>
      <c r="BG337" s="143">
        <f>IF(N337="zákl. přenesená",J337,0)</f>
        <v>0</v>
      </c>
      <c r="BH337" s="143">
        <f>IF(N337="sníž. přenesená",J337,0)</f>
        <v>0</v>
      </c>
      <c r="BI337" s="143">
        <f>IF(N337="nulová",J337,0)</f>
        <v>0</v>
      </c>
      <c r="BJ337" s="16" t="s">
        <v>90</v>
      </c>
      <c r="BK337" s="143">
        <f>ROUND(I337*H337,2)</f>
        <v>0</v>
      </c>
      <c r="BL337" s="16" t="s">
        <v>232</v>
      </c>
      <c r="BM337" s="142" t="s">
        <v>435</v>
      </c>
    </row>
    <row r="338" spans="2:65" s="12" customFormat="1" ht="10.199999999999999">
      <c r="B338" s="144"/>
      <c r="D338" s="145" t="s">
        <v>233</v>
      </c>
      <c r="E338" s="146" t="s">
        <v>1</v>
      </c>
      <c r="F338" s="147" t="s">
        <v>436</v>
      </c>
      <c r="H338" s="148">
        <v>0.01</v>
      </c>
      <c r="I338" s="149"/>
      <c r="L338" s="144"/>
      <c r="M338" s="150"/>
      <c r="T338" s="151"/>
      <c r="AT338" s="146" t="s">
        <v>233</v>
      </c>
      <c r="AU338" s="146" t="s">
        <v>92</v>
      </c>
      <c r="AV338" s="12" t="s">
        <v>92</v>
      </c>
      <c r="AW338" s="12" t="s">
        <v>31</v>
      </c>
      <c r="AX338" s="12" t="s">
        <v>82</v>
      </c>
      <c r="AY338" s="146" t="s">
        <v>225</v>
      </c>
    </row>
    <row r="339" spans="2:65" s="12" customFormat="1" ht="10.199999999999999">
      <c r="B339" s="144"/>
      <c r="D339" s="145" t="s">
        <v>233</v>
      </c>
      <c r="E339" s="146" t="s">
        <v>1</v>
      </c>
      <c r="F339" s="147" t="s">
        <v>437</v>
      </c>
      <c r="H339" s="148">
        <v>1.0999999999999999E-2</v>
      </c>
      <c r="I339" s="149"/>
      <c r="L339" s="144"/>
      <c r="M339" s="150"/>
      <c r="T339" s="151"/>
      <c r="AT339" s="146" t="s">
        <v>233</v>
      </c>
      <c r="AU339" s="146" t="s">
        <v>92</v>
      </c>
      <c r="AV339" s="12" t="s">
        <v>92</v>
      </c>
      <c r="AW339" s="12" t="s">
        <v>31</v>
      </c>
      <c r="AX339" s="12" t="s">
        <v>82</v>
      </c>
      <c r="AY339" s="146" t="s">
        <v>225</v>
      </c>
    </row>
    <row r="340" spans="2:65" s="12" customFormat="1" ht="10.199999999999999">
      <c r="B340" s="144"/>
      <c r="D340" s="145" t="s">
        <v>233</v>
      </c>
      <c r="E340" s="146" t="s">
        <v>1</v>
      </c>
      <c r="F340" s="147" t="s">
        <v>438</v>
      </c>
      <c r="H340" s="148">
        <v>1.0999999999999999E-2</v>
      </c>
      <c r="I340" s="149"/>
      <c r="L340" s="144"/>
      <c r="M340" s="150"/>
      <c r="T340" s="151"/>
      <c r="AT340" s="146" t="s">
        <v>233</v>
      </c>
      <c r="AU340" s="146" t="s">
        <v>92</v>
      </c>
      <c r="AV340" s="12" t="s">
        <v>92</v>
      </c>
      <c r="AW340" s="12" t="s">
        <v>31</v>
      </c>
      <c r="AX340" s="12" t="s">
        <v>82</v>
      </c>
      <c r="AY340" s="146" t="s">
        <v>225</v>
      </c>
    </row>
    <row r="341" spans="2:65" s="13" customFormat="1" ht="10.199999999999999">
      <c r="B341" s="152"/>
      <c r="D341" s="145" t="s">
        <v>233</v>
      </c>
      <c r="E341" s="153" t="s">
        <v>1</v>
      </c>
      <c r="F341" s="154" t="s">
        <v>235</v>
      </c>
      <c r="H341" s="155">
        <v>3.2000000000000001E-2</v>
      </c>
      <c r="I341" s="156"/>
      <c r="L341" s="152"/>
      <c r="M341" s="157"/>
      <c r="T341" s="158"/>
      <c r="AT341" s="153" t="s">
        <v>233</v>
      </c>
      <c r="AU341" s="153" t="s">
        <v>92</v>
      </c>
      <c r="AV341" s="13" t="s">
        <v>232</v>
      </c>
      <c r="AW341" s="13" t="s">
        <v>31</v>
      </c>
      <c r="AX341" s="13" t="s">
        <v>90</v>
      </c>
      <c r="AY341" s="153" t="s">
        <v>225</v>
      </c>
    </row>
    <row r="342" spans="2:65" s="1" customFormat="1" ht="24.15" customHeight="1">
      <c r="B342" s="31"/>
      <c r="C342" s="159" t="s">
        <v>439</v>
      </c>
      <c r="D342" s="159" t="s">
        <v>292</v>
      </c>
      <c r="E342" s="160" t="s">
        <v>440</v>
      </c>
      <c r="F342" s="161" t="s">
        <v>441</v>
      </c>
      <c r="G342" s="162" t="s">
        <v>277</v>
      </c>
      <c r="H342" s="163">
        <v>3.5000000000000003E-2</v>
      </c>
      <c r="I342" s="164"/>
      <c r="J342" s="165">
        <f>ROUND(I342*H342,2)</f>
        <v>0</v>
      </c>
      <c r="K342" s="161" t="s">
        <v>231</v>
      </c>
      <c r="L342" s="166"/>
      <c r="M342" s="167" t="s">
        <v>1</v>
      </c>
      <c r="N342" s="168" t="s">
        <v>47</v>
      </c>
      <c r="P342" s="140">
        <f>O342*H342</f>
        <v>0</v>
      </c>
      <c r="Q342" s="140">
        <v>0</v>
      </c>
      <c r="R342" s="140">
        <f>Q342*H342</f>
        <v>0</v>
      </c>
      <c r="S342" s="140">
        <v>0</v>
      </c>
      <c r="T342" s="141">
        <f>S342*H342</f>
        <v>0</v>
      </c>
      <c r="AR342" s="142" t="s">
        <v>248</v>
      </c>
      <c r="AT342" s="142" t="s">
        <v>292</v>
      </c>
      <c r="AU342" s="142" t="s">
        <v>92</v>
      </c>
      <c r="AY342" s="16" t="s">
        <v>225</v>
      </c>
      <c r="BE342" s="143">
        <f>IF(N342="základní",J342,0)</f>
        <v>0</v>
      </c>
      <c r="BF342" s="143">
        <f>IF(N342="snížená",J342,0)</f>
        <v>0</v>
      </c>
      <c r="BG342" s="143">
        <f>IF(N342="zákl. přenesená",J342,0)</f>
        <v>0</v>
      </c>
      <c r="BH342" s="143">
        <f>IF(N342="sníž. přenesená",J342,0)</f>
        <v>0</v>
      </c>
      <c r="BI342" s="143">
        <f>IF(N342="nulová",J342,0)</f>
        <v>0</v>
      </c>
      <c r="BJ342" s="16" t="s">
        <v>90</v>
      </c>
      <c r="BK342" s="143">
        <f>ROUND(I342*H342,2)</f>
        <v>0</v>
      </c>
      <c r="BL342" s="16" t="s">
        <v>232</v>
      </c>
      <c r="BM342" s="142" t="s">
        <v>442</v>
      </c>
    </row>
    <row r="343" spans="2:65" s="12" customFormat="1" ht="10.199999999999999">
      <c r="B343" s="144"/>
      <c r="D343" s="145" t="s">
        <v>233</v>
      </c>
      <c r="E343" s="146" t="s">
        <v>1</v>
      </c>
      <c r="F343" s="147" t="s">
        <v>443</v>
      </c>
      <c r="H343" s="148">
        <v>3.5000000000000003E-2</v>
      </c>
      <c r="I343" s="149"/>
      <c r="L343" s="144"/>
      <c r="M343" s="150"/>
      <c r="T343" s="151"/>
      <c r="AT343" s="146" t="s">
        <v>233</v>
      </c>
      <c r="AU343" s="146" t="s">
        <v>92</v>
      </c>
      <c r="AV343" s="12" t="s">
        <v>92</v>
      </c>
      <c r="AW343" s="12" t="s">
        <v>31</v>
      </c>
      <c r="AX343" s="12" t="s">
        <v>82</v>
      </c>
      <c r="AY343" s="146" t="s">
        <v>225</v>
      </c>
    </row>
    <row r="344" spans="2:65" s="13" customFormat="1" ht="10.199999999999999">
      <c r="B344" s="152"/>
      <c r="D344" s="145" t="s">
        <v>233</v>
      </c>
      <c r="E344" s="153" t="s">
        <v>1</v>
      </c>
      <c r="F344" s="154" t="s">
        <v>235</v>
      </c>
      <c r="H344" s="155">
        <v>3.5000000000000003E-2</v>
      </c>
      <c r="I344" s="156"/>
      <c r="L344" s="152"/>
      <c r="M344" s="157"/>
      <c r="T344" s="158"/>
      <c r="AT344" s="153" t="s">
        <v>233</v>
      </c>
      <c r="AU344" s="153" t="s">
        <v>92</v>
      </c>
      <c r="AV344" s="13" t="s">
        <v>232</v>
      </c>
      <c r="AW344" s="13" t="s">
        <v>31</v>
      </c>
      <c r="AX344" s="13" t="s">
        <v>90</v>
      </c>
      <c r="AY344" s="153" t="s">
        <v>225</v>
      </c>
    </row>
    <row r="345" spans="2:65" s="1" customFormat="1" ht="37.799999999999997" customHeight="1">
      <c r="B345" s="31"/>
      <c r="C345" s="131" t="s">
        <v>334</v>
      </c>
      <c r="D345" s="131" t="s">
        <v>227</v>
      </c>
      <c r="E345" s="132" t="s">
        <v>444</v>
      </c>
      <c r="F345" s="133" t="s">
        <v>445</v>
      </c>
      <c r="G345" s="134" t="s">
        <v>277</v>
      </c>
      <c r="H345" s="135">
        <v>0.47699999999999998</v>
      </c>
      <c r="I345" s="136"/>
      <c r="J345" s="137">
        <f>ROUND(I345*H345,2)</f>
        <v>0</v>
      </c>
      <c r="K345" s="133" t="s">
        <v>231</v>
      </c>
      <c r="L345" s="31"/>
      <c r="M345" s="138" t="s">
        <v>1</v>
      </c>
      <c r="N345" s="139" t="s">
        <v>47</v>
      </c>
      <c r="P345" s="140">
        <f>O345*H345</f>
        <v>0</v>
      </c>
      <c r="Q345" s="140">
        <v>0</v>
      </c>
      <c r="R345" s="140">
        <f>Q345*H345</f>
        <v>0</v>
      </c>
      <c r="S345" s="140">
        <v>0</v>
      </c>
      <c r="T345" s="141">
        <f>S345*H345</f>
        <v>0</v>
      </c>
      <c r="AR345" s="142" t="s">
        <v>232</v>
      </c>
      <c r="AT345" s="142" t="s">
        <v>227</v>
      </c>
      <c r="AU345" s="142" t="s">
        <v>92</v>
      </c>
      <c r="AY345" s="16" t="s">
        <v>225</v>
      </c>
      <c r="BE345" s="143">
        <f>IF(N345="základní",J345,0)</f>
        <v>0</v>
      </c>
      <c r="BF345" s="143">
        <f>IF(N345="snížená",J345,0)</f>
        <v>0</v>
      </c>
      <c r="BG345" s="143">
        <f>IF(N345="zákl. přenesená",J345,0)</f>
        <v>0</v>
      </c>
      <c r="BH345" s="143">
        <f>IF(N345="sníž. přenesená",J345,0)</f>
        <v>0</v>
      </c>
      <c r="BI345" s="143">
        <f>IF(N345="nulová",J345,0)</f>
        <v>0</v>
      </c>
      <c r="BJ345" s="16" t="s">
        <v>90</v>
      </c>
      <c r="BK345" s="143">
        <f>ROUND(I345*H345,2)</f>
        <v>0</v>
      </c>
      <c r="BL345" s="16" t="s">
        <v>232</v>
      </c>
      <c r="BM345" s="142" t="s">
        <v>446</v>
      </c>
    </row>
    <row r="346" spans="2:65" s="12" customFormat="1" ht="10.199999999999999">
      <c r="B346" s="144"/>
      <c r="D346" s="145" t="s">
        <v>233</v>
      </c>
      <c r="E346" s="146" t="s">
        <v>1</v>
      </c>
      <c r="F346" s="147" t="s">
        <v>447</v>
      </c>
      <c r="H346" s="148">
        <v>9.9000000000000005E-2</v>
      </c>
      <c r="I346" s="149"/>
      <c r="L346" s="144"/>
      <c r="M346" s="150"/>
      <c r="T346" s="151"/>
      <c r="AT346" s="146" t="s">
        <v>233</v>
      </c>
      <c r="AU346" s="146" t="s">
        <v>92</v>
      </c>
      <c r="AV346" s="12" t="s">
        <v>92</v>
      </c>
      <c r="AW346" s="12" t="s">
        <v>31</v>
      </c>
      <c r="AX346" s="12" t="s">
        <v>82</v>
      </c>
      <c r="AY346" s="146" t="s">
        <v>225</v>
      </c>
    </row>
    <row r="347" spans="2:65" s="12" customFormat="1" ht="10.199999999999999">
      <c r="B347" s="144"/>
      <c r="D347" s="145" t="s">
        <v>233</v>
      </c>
      <c r="E347" s="146" t="s">
        <v>1</v>
      </c>
      <c r="F347" s="147" t="s">
        <v>448</v>
      </c>
      <c r="H347" s="148">
        <v>0.378</v>
      </c>
      <c r="I347" s="149"/>
      <c r="L347" s="144"/>
      <c r="M347" s="150"/>
      <c r="T347" s="151"/>
      <c r="AT347" s="146" t="s">
        <v>233</v>
      </c>
      <c r="AU347" s="146" t="s">
        <v>92</v>
      </c>
      <c r="AV347" s="12" t="s">
        <v>92</v>
      </c>
      <c r="AW347" s="12" t="s">
        <v>31</v>
      </c>
      <c r="AX347" s="12" t="s">
        <v>82</v>
      </c>
      <c r="AY347" s="146" t="s">
        <v>225</v>
      </c>
    </row>
    <row r="348" spans="2:65" s="13" customFormat="1" ht="10.199999999999999">
      <c r="B348" s="152"/>
      <c r="D348" s="145" t="s">
        <v>233</v>
      </c>
      <c r="E348" s="153" t="s">
        <v>1</v>
      </c>
      <c r="F348" s="154" t="s">
        <v>235</v>
      </c>
      <c r="H348" s="155">
        <v>0.47699999999999998</v>
      </c>
      <c r="I348" s="156"/>
      <c r="L348" s="152"/>
      <c r="M348" s="157"/>
      <c r="T348" s="158"/>
      <c r="AT348" s="153" t="s">
        <v>233</v>
      </c>
      <c r="AU348" s="153" t="s">
        <v>92</v>
      </c>
      <c r="AV348" s="13" t="s">
        <v>232</v>
      </c>
      <c r="AW348" s="13" t="s">
        <v>31</v>
      </c>
      <c r="AX348" s="13" t="s">
        <v>90</v>
      </c>
      <c r="AY348" s="153" t="s">
        <v>225</v>
      </c>
    </row>
    <row r="349" spans="2:65" s="1" customFormat="1" ht="21.75" customHeight="1">
      <c r="B349" s="31"/>
      <c r="C349" s="159" t="s">
        <v>449</v>
      </c>
      <c r="D349" s="159" t="s">
        <v>292</v>
      </c>
      <c r="E349" s="160" t="s">
        <v>450</v>
      </c>
      <c r="F349" s="161" t="s">
        <v>451</v>
      </c>
      <c r="G349" s="162" t="s">
        <v>277</v>
      </c>
      <c r="H349" s="163">
        <v>0.59799999999999998</v>
      </c>
      <c r="I349" s="164"/>
      <c r="J349" s="165">
        <f>ROUND(I349*H349,2)</f>
        <v>0</v>
      </c>
      <c r="K349" s="161" t="s">
        <v>231</v>
      </c>
      <c r="L349" s="166"/>
      <c r="M349" s="167" t="s">
        <v>1</v>
      </c>
      <c r="N349" s="168" t="s">
        <v>47</v>
      </c>
      <c r="P349" s="140">
        <f>O349*H349</f>
        <v>0</v>
      </c>
      <c r="Q349" s="140">
        <v>0</v>
      </c>
      <c r="R349" s="140">
        <f>Q349*H349</f>
        <v>0</v>
      </c>
      <c r="S349" s="140">
        <v>0</v>
      </c>
      <c r="T349" s="141">
        <f>S349*H349</f>
        <v>0</v>
      </c>
      <c r="AR349" s="142" t="s">
        <v>248</v>
      </c>
      <c r="AT349" s="142" t="s">
        <v>292</v>
      </c>
      <c r="AU349" s="142" t="s">
        <v>92</v>
      </c>
      <c r="AY349" s="16" t="s">
        <v>225</v>
      </c>
      <c r="BE349" s="143">
        <f>IF(N349="základní",J349,0)</f>
        <v>0</v>
      </c>
      <c r="BF349" s="143">
        <f>IF(N349="snížená",J349,0)</f>
        <v>0</v>
      </c>
      <c r="BG349" s="143">
        <f>IF(N349="zákl. přenesená",J349,0)</f>
        <v>0</v>
      </c>
      <c r="BH349" s="143">
        <f>IF(N349="sníž. přenesená",J349,0)</f>
        <v>0</v>
      </c>
      <c r="BI349" s="143">
        <f>IF(N349="nulová",J349,0)</f>
        <v>0</v>
      </c>
      <c r="BJ349" s="16" t="s">
        <v>90</v>
      </c>
      <c r="BK349" s="143">
        <f>ROUND(I349*H349,2)</f>
        <v>0</v>
      </c>
      <c r="BL349" s="16" t="s">
        <v>232</v>
      </c>
      <c r="BM349" s="142" t="s">
        <v>452</v>
      </c>
    </row>
    <row r="350" spans="2:65" s="12" customFormat="1" ht="10.199999999999999">
      <c r="B350" s="144"/>
      <c r="D350" s="145" t="s">
        <v>233</v>
      </c>
      <c r="E350" s="146" t="s">
        <v>1</v>
      </c>
      <c r="F350" s="147" t="s">
        <v>453</v>
      </c>
      <c r="H350" s="148">
        <v>0.59799999999999998</v>
      </c>
      <c r="I350" s="149"/>
      <c r="L350" s="144"/>
      <c r="M350" s="150"/>
      <c r="T350" s="151"/>
      <c r="AT350" s="146" t="s">
        <v>233</v>
      </c>
      <c r="AU350" s="146" t="s">
        <v>92</v>
      </c>
      <c r="AV350" s="12" t="s">
        <v>92</v>
      </c>
      <c r="AW350" s="12" t="s">
        <v>31</v>
      </c>
      <c r="AX350" s="12" t="s">
        <v>82</v>
      </c>
      <c r="AY350" s="146" t="s">
        <v>225</v>
      </c>
    </row>
    <row r="351" spans="2:65" s="13" customFormat="1" ht="10.199999999999999">
      <c r="B351" s="152"/>
      <c r="D351" s="145" t="s">
        <v>233</v>
      </c>
      <c r="E351" s="153" t="s">
        <v>1</v>
      </c>
      <c r="F351" s="154" t="s">
        <v>235</v>
      </c>
      <c r="H351" s="155">
        <v>0.59799999999999998</v>
      </c>
      <c r="I351" s="156"/>
      <c r="L351" s="152"/>
      <c r="M351" s="157"/>
      <c r="T351" s="158"/>
      <c r="AT351" s="153" t="s">
        <v>233</v>
      </c>
      <c r="AU351" s="153" t="s">
        <v>92</v>
      </c>
      <c r="AV351" s="13" t="s">
        <v>232</v>
      </c>
      <c r="AW351" s="13" t="s">
        <v>31</v>
      </c>
      <c r="AX351" s="13" t="s">
        <v>90</v>
      </c>
      <c r="AY351" s="153" t="s">
        <v>225</v>
      </c>
    </row>
    <row r="352" spans="2:65" s="1" customFormat="1" ht="24.15" customHeight="1">
      <c r="B352" s="31"/>
      <c r="C352" s="159" t="s">
        <v>339</v>
      </c>
      <c r="D352" s="159" t="s">
        <v>292</v>
      </c>
      <c r="E352" s="160" t="s">
        <v>454</v>
      </c>
      <c r="F352" s="161" t="s">
        <v>455</v>
      </c>
      <c r="G352" s="162" t="s">
        <v>277</v>
      </c>
      <c r="H352" s="163">
        <v>0.107</v>
      </c>
      <c r="I352" s="164"/>
      <c r="J352" s="165">
        <f>ROUND(I352*H352,2)</f>
        <v>0</v>
      </c>
      <c r="K352" s="161" t="s">
        <v>231</v>
      </c>
      <c r="L352" s="166"/>
      <c r="M352" s="167" t="s">
        <v>1</v>
      </c>
      <c r="N352" s="168" t="s">
        <v>47</v>
      </c>
      <c r="P352" s="140">
        <f>O352*H352</f>
        <v>0</v>
      </c>
      <c r="Q352" s="140">
        <v>0</v>
      </c>
      <c r="R352" s="140">
        <f>Q352*H352</f>
        <v>0</v>
      </c>
      <c r="S352" s="140">
        <v>0</v>
      </c>
      <c r="T352" s="141">
        <f>S352*H352</f>
        <v>0</v>
      </c>
      <c r="AR352" s="142" t="s">
        <v>248</v>
      </c>
      <c r="AT352" s="142" t="s">
        <v>292</v>
      </c>
      <c r="AU352" s="142" t="s">
        <v>92</v>
      </c>
      <c r="AY352" s="16" t="s">
        <v>225</v>
      </c>
      <c r="BE352" s="143">
        <f>IF(N352="základní",J352,0)</f>
        <v>0</v>
      </c>
      <c r="BF352" s="143">
        <f>IF(N352="snížená",J352,0)</f>
        <v>0</v>
      </c>
      <c r="BG352" s="143">
        <f>IF(N352="zákl. přenesená",J352,0)</f>
        <v>0</v>
      </c>
      <c r="BH352" s="143">
        <f>IF(N352="sníž. přenesená",J352,0)</f>
        <v>0</v>
      </c>
      <c r="BI352" s="143">
        <f>IF(N352="nulová",J352,0)</f>
        <v>0</v>
      </c>
      <c r="BJ352" s="16" t="s">
        <v>90</v>
      </c>
      <c r="BK352" s="143">
        <f>ROUND(I352*H352,2)</f>
        <v>0</v>
      </c>
      <c r="BL352" s="16" t="s">
        <v>232</v>
      </c>
      <c r="BM352" s="142" t="s">
        <v>456</v>
      </c>
    </row>
    <row r="353" spans="2:65" s="1" customFormat="1" ht="24.15" customHeight="1">
      <c r="B353" s="31"/>
      <c r="C353" s="131" t="s">
        <v>457</v>
      </c>
      <c r="D353" s="131" t="s">
        <v>227</v>
      </c>
      <c r="E353" s="132" t="s">
        <v>458</v>
      </c>
      <c r="F353" s="133" t="s">
        <v>459</v>
      </c>
      <c r="G353" s="134" t="s">
        <v>277</v>
      </c>
      <c r="H353" s="135">
        <v>0.20399999999999999</v>
      </c>
      <c r="I353" s="136"/>
      <c r="J353" s="137">
        <f>ROUND(I353*H353,2)</f>
        <v>0</v>
      </c>
      <c r="K353" s="133" t="s">
        <v>231</v>
      </c>
      <c r="L353" s="31"/>
      <c r="M353" s="138" t="s">
        <v>1</v>
      </c>
      <c r="N353" s="139" t="s">
        <v>47</v>
      </c>
      <c r="P353" s="140">
        <f>O353*H353</f>
        <v>0</v>
      </c>
      <c r="Q353" s="140">
        <v>0</v>
      </c>
      <c r="R353" s="140">
        <f>Q353*H353</f>
        <v>0</v>
      </c>
      <c r="S353" s="140">
        <v>0</v>
      </c>
      <c r="T353" s="141">
        <f>S353*H353</f>
        <v>0</v>
      </c>
      <c r="AR353" s="142" t="s">
        <v>232</v>
      </c>
      <c r="AT353" s="142" t="s">
        <v>227</v>
      </c>
      <c r="AU353" s="142" t="s">
        <v>92</v>
      </c>
      <c r="AY353" s="16" t="s">
        <v>225</v>
      </c>
      <c r="BE353" s="143">
        <f>IF(N353="základní",J353,0)</f>
        <v>0</v>
      </c>
      <c r="BF353" s="143">
        <f>IF(N353="snížená",J353,0)</f>
        <v>0</v>
      </c>
      <c r="BG353" s="143">
        <f>IF(N353="zákl. přenesená",J353,0)</f>
        <v>0</v>
      </c>
      <c r="BH353" s="143">
        <f>IF(N353="sníž. přenesená",J353,0)</f>
        <v>0</v>
      </c>
      <c r="BI353" s="143">
        <f>IF(N353="nulová",J353,0)</f>
        <v>0</v>
      </c>
      <c r="BJ353" s="16" t="s">
        <v>90</v>
      </c>
      <c r="BK353" s="143">
        <f>ROUND(I353*H353,2)</f>
        <v>0</v>
      </c>
      <c r="BL353" s="16" t="s">
        <v>232</v>
      </c>
      <c r="BM353" s="142" t="s">
        <v>460</v>
      </c>
    </row>
    <row r="354" spans="2:65" s="12" customFormat="1" ht="10.199999999999999">
      <c r="B354" s="144"/>
      <c r="D354" s="145" t="s">
        <v>233</v>
      </c>
      <c r="E354" s="146" t="s">
        <v>1</v>
      </c>
      <c r="F354" s="147" t="s">
        <v>461</v>
      </c>
      <c r="H354" s="148">
        <v>0.13500000000000001</v>
      </c>
      <c r="I354" s="149"/>
      <c r="L354" s="144"/>
      <c r="M354" s="150"/>
      <c r="T354" s="151"/>
      <c r="AT354" s="146" t="s">
        <v>233</v>
      </c>
      <c r="AU354" s="146" t="s">
        <v>92</v>
      </c>
      <c r="AV354" s="12" t="s">
        <v>92</v>
      </c>
      <c r="AW354" s="12" t="s">
        <v>31</v>
      </c>
      <c r="AX354" s="12" t="s">
        <v>82</v>
      </c>
      <c r="AY354" s="146" t="s">
        <v>225</v>
      </c>
    </row>
    <row r="355" spans="2:65" s="12" customFormat="1" ht="10.199999999999999">
      <c r="B355" s="144"/>
      <c r="D355" s="145" t="s">
        <v>233</v>
      </c>
      <c r="E355" s="146" t="s">
        <v>1</v>
      </c>
      <c r="F355" s="147" t="s">
        <v>462</v>
      </c>
      <c r="H355" s="148">
        <v>2.1999999999999999E-2</v>
      </c>
      <c r="I355" s="149"/>
      <c r="L355" s="144"/>
      <c r="M355" s="150"/>
      <c r="T355" s="151"/>
      <c r="AT355" s="146" t="s">
        <v>233</v>
      </c>
      <c r="AU355" s="146" t="s">
        <v>92</v>
      </c>
      <c r="AV355" s="12" t="s">
        <v>92</v>
      </c>
      <c r="AW355" s="12" t="s">
        <v>31</v>
      </c>
      <c r="AX355" s="12" t="s">
        <v>82</v>
      </c>
      <c r="AY355" s="146" t="s">
        <v>225</v>
      </c>
    </row>
    <row r="356" spans="2:65" s="12" customFormat="1" ht="10.199999999999999">
      <c r="B356" s="144"/>
      <c r="D356" s="145" t="s">
        <v>233</v>
      </c>
      <c r="E356" s="146" t="s">
        <v>1</v>
      </c>
      <c r="F356" s="147" t="s">
        <v>463</v>
      </c>
      <c r="H356" s="148">
        <v>4.7E-2</v>
      </c>
      <c r="I356" s="149"/>
      <c r="L356" s="144"/>
      <c r="M356" s="150"/>
      <c r="T356" s="151"/>
      <c r="AT356" s="146" t="s">
        <v>233</v>
      </c>
      <c r="AU356" s="146" t="s">
        <v>92</v>
      </c>
      <c r="AV356" s="12" t="s">
        <v>92</v>
      </c>
      <c r="AW356" s="12" t="s">
        <v>31</v>
      </c>
      <c r="AX356" s="12" t="s">
        <v>82</v>
      </c>
      <c r="AY356" s="146" t="s">
        <v>225</v>
      </c>
    </row>
    <row r="357" spans="2:65" s="13" customFormat="1" ht="10.199999999999999">
      <c r="B357" s="152"/>
      <c r="D357" s="145" t="s">
        <v>233</v>
      </c>
      <c r="E357" s="153" t="s">
        <v>1</v>
      </c>
      <c r="F357" s="154" t="s">
        <v>235</v>
      </c>
      <c r="H357" s="155">
        <v>0.20399999999999999</v>
      </c>
      <c r="I357" s="156"/>
      <c r="L357" s="152"/>
      <c r="M357" s="157"/>
      <c r="T357" s="158"/>
      <c r="AT357" s="153" t="s">
        <v>233</v>
      </c>
      <c r="AU357" s="153" t="s">
        <v>92</v>
      </c>
      <c r="AV357" s="13" t="s">
        <v>232</v>
      </c>
      <c r="AW357" s="13" t="s">
        <v>31</v>
      </c>
      <c r="AX357" s="13" t="s">
        <v>90</v>
      </c>
      <c r="AY357" s="153" t="s">
        <v>225</v>
      </c>
    </row>
    <row r="358" spans="2:65" s="1" customFormat="1" ht="24.15" customHeight="1">
      <c r="B358" s="31"/>
      <c r="C358" s="131" t="s">
        <v>344</v>
      </c>
      <c r="D358" s="131" t="s">
        <v>227</v>
      </c>
      <c r="E358" s="132" t="s">
        <v>458</v>
      </c>
      <c r="F358" s="133" t="s">
        <v>459</v>
      </c>
      <c r="G358" s="134" t="s">
        <v>277</v>
      </c>
      <c r="H358" s="135">
        <v>2.1999999999999999E-2</v>
      </c>
      <c r="I358" s="136"/>
      <c r="J358" s="137">
        <f>ROUND(I358*H358,2)</f>
        <v>0</v>
      </c>
      <c r="K358" s="133" t="s">
        <v>231</v>
      </c>
      <c r="L358" s="31"/>
      <c r="M358" s="138" t="s">
        <v>1</v>
      </c>
      <c r="N358" s="139" t="s">
        <v>47</v>
      </c>
      <c r="P358" s="140">
        <f>O358*H358</f>
        <v>0</v>
      </c>
      <c r="Q358" s="140">
        <v>0</v>
      </c>
      <c r="R358" s="140">
        <f>Q358*H358</f>
        <v>0</v>
      </c>
      <c r="S358" s="140">
        <v>0</v>
      </c>
      <c r="T358" s="141">
        <f>S358*H358</f>
        <v>0</v>
      </c>
      <c r="AR358" s="142" t="s">
        <v>232</v>
      </c>
      <c r="AT358" s="142" t="s">
        <v>227</v>
      </c>
      <c r="AU358" s="142" t="s">
        <v>92</v>
      </c>
      <c r="AY358" s="16" t="s">
        <v>225</v>
      </c>
      <c r="BE358" s="143">
        <f>IF(N358="základní",J358,0)</f>
        <v>0</v>
      </c>
      <c r="BF358" s="143">
        <f>IF(N358="snížená",J358,0)</f>
        <v>0</v>
      </c>
      <c r="BG358" s="143">
        <f>IF(N358="zákl. přenesená",J358,0)</f>
        <v>0</v>
      </c>
      <c r="BH358" s="143">
        <f>IF(N358="sníž. přenesená",J358,0)</f>
        <v>0</v>
      </c>
      <c r="BI358" s="143">
        <f>IF(N358="nulová",J358,0)</f>
        <v>0</v>
      </c>
      <c r="BJ358" s="16" t="s">
        <v>90</v>
      </c>
      <c r="BK358" s="143">
        <f>ROUND(I358*H358,2)</f>
        <v>0</v>
      </c>
      <c r="BL358" s="16" t="s">
        <v>232</v>
      </c>
      <c r="BM358" s="142" t="s">
        <v>464</v>
      </c>
    </row>
    <row r="359" spans="2:65" s="12" customFormat="1" ht="10.199999999999999">
      <c r="B359" s="144"/>
      <c r="D359" s="145" t="s">
        <v>233</v>
      </c>
      <c r="E359" s="146" t="s">
        <v>1</v>
      </c>
      <c r="F359" s="147" t="s">
        <v>465</v>
      </c>
      <c r="H359" s="148">
        <v>2.1999999999999999E-2</v>
      </c>
      <c r="I359" s="149"/>
      <c r="L359" s="144"/>
      <c r="M359" s="150"/>
      <c r="T359" s="151"/>
      <c r="AT359" s="146" t="s">
        <v>233</v>
      </c>
      <c r="AU359" s="146" t="s">
        <v>92</v>
      </c>
      <c r="AV359" s="12" t="s">
        <v>92</v>
      </c>
      <c r="AW359" s="12" t="s">
        <v>31</v>
      </c>
      <c r="AX359" s="12" t="s">
        <v>82</v>
      </c>
      <c r="AY359" s="146" t="s">
        <v>225</v>
      </c>
    </row>
    <row r="360" spans="2:65" s="13" customFormat="1" ht="10.199999999999999">
      <c r="B360" s="152"/>
      <c r="D360" s="145" t="s">
        <v>233</v>
      </c>
      <c r="E360" s="153" t="s">
        <v>1</v>
      </c>
      <c r="F360" s="154" t="s">
        <v>235</v>
      </c>
      <c r="H360" s="155">
        <v>2.1999999999999999E-2</v>
      </c>
      <c r="I360" s="156"/>
      <c r="L360" s="152"/>
      <c r="M360" s="157"/>
      <c r="T360" s="158"/>
      <c r="AT360" s="153" t="s">
        <v>233</v>
      </c>
      <c r="AU360" s="153" t="s">
        <v>92</v>
      </c>
      <c r="AV360" s="13" t="s">
        <v>232</v>
      </c>
      <c r="AW360" s="13" t="s">
        <v>31</v>
      </c>
      <c r="AX360" s="13" t="s">
        <v>90</v>
      </c>
      <c r="AY360" s="153" t="s">
        <v>225</v>
      </c>
    </row>
    <row r="361" spans="2:65" s="1" customFormat="1" ht="33" customHeight="1">
      <c r="B361" s="31"/>
      <c r="C361" s="131" t="s">
        <v>466</v>
      </c>
      <c r="D361" s="131" t="s">
        <v>227</v>
      </c>
      <c r="E361" s="132" t="s">
        <v>467</v>
      </c>
      <c r="F361" s="133" t="s">
        <v>468</v>
      </c>
      <c r="G361" s="134" t="s">
        <v>277</v>
      </c>
      <c r="H361" s="135">
        <v>2.6789999999999998</v>
      </c>
      <c r="I361" s="136"/>
      <c r="J361" s="137">
        <f>ROUND(I361*H361,2)</f>
        <v>0</v>
      </c>
      <c r="K361" s="133" t="s">
        <v>231</v>
      </c>
      <c r="L361" s="31"/>
      <c r="M361" s="138" t="s">
        <v>1</v>
      </c>
      <c r="N361" s="139" t="s">
        <v>47</v>
      </c>
      <c r="P361" s="140">
        <f>O361*H361</f>
        <v>0</v>
      </c>
      <c r="Q361" s="140">
        <v>0</v>
      </c>
      <c r="R361" s="140">
        <f>Q361*H361</f>
        <v>0</v>
      </c>
      <c r="S361" s="140">
        <v>0</v>
      </c>
      <c r="T361" s="141">
        <f>S361*H361</f>
        <v>0</v>
      </c>
      <c r="AR361" s="142" t="s">
        <v>232</v>
      </c>
      <c r="AT361" s="142" t="s">
        <v>227</v>
      </c>
      <c r="AU361" s="142" t="s">
        <v>92</v>
      </c>
      <c r="AY361" s="16" t="s">
        <v>225</v>
      </c>
      <c r="BE361" s="143">
        <f>IF(N361="základní",J361,0)</f>
        <v>0</v>
      </c>
      <c r="BF361" s="143">
        <f>IF(N361="snížená",J361,0)</f>
        <v>0</v>
      </c>
      <c r="BG361" s="143">
        <f>IF(N361="zákl. přenesená",J361,0)</f>
        <v>0</v>
      </c>
      <c r="BH361" s="143">
        <f>IF(N361="sníž. přenesená",J361,0)</f>
        <v>0</v>
      </c>
      <c r="BI361" s="143">
        <f>IF(N361="nulová",J361,0)</f>
        <v>0</v>
      </c>
      <c r="BJ361" s="16" t="s">
        <v>90</v>
      </c>
      <c r="BK361" s="143">
        <f>ROUND(I361*H361,2)</f>
        <v>0</v>
      </c>
      <c r="BL361" s="16" t="s">
        <v>232</v>
      </c>
      <c r="BM361" s="142" t="s">
        <v>469</v>
      </c>
    </row>
    <row r="362" spans="2:65" s="12" customFormat="1" ht="10.199999999999999">
      <c r="B362" s="144"/>
      <c r="D362" s="145" t="s">
        <v>233</v>
      </c>
      <c r="E362" s="146" t="s">
        <v>1</v>
      </c>
      <c r="F362" s="147" t="s">
        <v>470</v>
      </c>
      <c r="H362" s="148">
        <v>0.19600000000000001</v>
      </c>
      <c r="I362" s="149"/>
      <c r="L362" s="144"/>
      <c r="M362" s="150"/>
      <c r="T362" s="151"/>
      <c r="AT362" s="146" t="s">
        <v>233</v>
      </c>
      <c r="AU362" s="146" t="s">
        <v>92</v>
      </c>
      <c r="AV362" s="12" t="s">
        <v>92</v>
      </c>
      <c r="AW362" s="12" t="s">
        <v>31</v>
      </c>
      <c r="AX362" s="12" t="s">
        <v>82</v>
      </c>
      <c r="AY362" s="146" t="s">
        <v>225</v>
      </c>
    </row>
    <row r="363" spans="2:65" s="12" customFormat="1" ht="20.399999999999999">
      <c r="B363" s="144"/>
      <c r="D363" s="145" t="s">
        <v>233</v>
      </c>
      <c r="E363" s="146" t="s">
        <v>1</v>
      </c>
      <c r="F363" s="147" t="s">
        <v>471</v>
      </c>
      <c r="H363" s="148">
        <v>1.22</v>
      </c>
      <c r="I363" s="149"/>
      <c r="L363" s="144"/>
      <c r="M363" s="150"/>
      <c r="T363" s="151"/>
      <c r="AT363" s="146" t="s">
        <v>233</v>
      </c>
      <c r="AU363" s="146" t="s">
        <v>92</v>
      </c>
      <c r="AV363" s="12" t="s">
        <v>92</v>
      </c>
      <c r="AW363" s="12" t="s">
        <v>31</v>
      </c>
      <c r="AX363" s="12" t="s">
        <v>82</v>
      </c>
      <c r="AY363" s="146" t="s">
        <v>225</v>
      </c>
    </row>
    <row r="364" spans="2:65" s="12" customFormat="1" ht="10.199999999999999">
      <c r="B364" s="144"/>
      <c r="D364" s="145" t="s">
        <v>233</v>
      </c>
      <c r="E364" s="146" t="s">
        <v>1</v>
      </c>
      <c r="F364" s="147" t="s">
        <v>472</v>
      </c>
      <c r="H364" s="148">
        <v>0.36199999999999999</v>
      </c>
      <c r="I364" s="149"/>
      <c r="L364" s="144"/>
      <c r="M364" s="150"/>
      <c r="T364" s="151"/>
      <c r="AT364" s="146" t="s">
        <v>233</v>
      </c>
      <c r="AU364" s="146" t="s">
        <v>92</v>
      </c>
      <c r="AV364" s="12" t="s">
        <v>92</v>
      </c>
      <c r="AW364" s="12" t="s">
        <v>31</v>
      </c>
      <c r="AX364" s="12" t="s">
        <v>82</v>
      </c>
      <c r="AY364" s="146" t="s">
        <v>225</v>
      </c>
    </row>
    <row r="365" spans="2:65" s="12" customFormat="1" ht="10.199999999999999">
      <c r="B365" s="144"/>
      <c r="D365" s="145" t="s">
        <v>233</v>
      </c>
      <c r="E365" s="146" t="s">
        <v>1</v>
      </c>
      <c r="F365" s="147" t="s">
        <v>473</v>
      </c>
      <c r="H365" s="148">
        <v>0.90100000000000002</v>
      </c>
      <c r="I365" s="149"/>
      <c r="L365" s="144"/>
      <c r="M365" s="150"/>
      <c r="T365" s="151"/>
      <c r="AT365" s="146" t="s">
        <v>233</v>
      </c>
      <c r="AU365" s="146" t="s">
        <v>92</v>
      </c>
      <c r="AV365" s="12" t="s">
        <v>92</v>
      </c>
      <c r="AW365" s="12" t="s">
        <v>31</v>
      </c>
      <c r="AX365" s="12" t="s">
        <v>82</v>
      </c>
      <c r="AY365" s="146" t="s">
        <v>225</v>
      </c>
    </row>
    <row r="366" spans="2:65" s="13" customFormat="1" ht="10.199999999999999">
      <c r="B366" s="152"/>
      <c r="D366" s="145" t="s">
        <v>233</v>
      </c>
      <c r="E366" s="153" t="s">
        <v>1</v>
      </c>
      <c r="F366" s="154" t="s">
        <v>235</v>
      </c>
      <c r="H366" s="155">
        <v>2.6789999999999998</v>
      </c>
      <c r="I366" s="156"/>
      <c r="L366" s="152"/>
      <c r="M366" s="157"/>
      <c r="T366" s="158"/>
      <c r="AT366" s="153" t="s">
        <v>233</v>
      </c>
      <c r="AU366" s="153" t="s">
        <v>92</v>
      </c>
      <c r="AV366" s="13" t="s">
        <v>232</v>
      </c>
      <c r="AW366" s="13" t="s">
        <v>31</v>
      </c>
      <c r="AX366" s="13" t="s">
        <v>90</v>
      </c>
      <c r="AY366" s="153" t="s">
        <v>225</v>
      </c>
    </row>
    <row r="367" spans="2:65" s="1" customFormat="1" ht="49.05" customHeight="1">
      <c r="B367" s="31"/>
      <c r="C367" s="131" t="s">
        <v>348</v>
      </c>
      <c r="D367" s="131" t="s">
        <v>227</v>
      </c>
      <c r="E367" s="132" t="s">
        <v>474</v>
      </c>
      <c r="F367" s="133" t="s">
        <v>475</v>
      </c>
      <c r="G367" s="134" t="s">
        <v>230</v>
      </c>
      <c r="H367" s="135">
        <v>23.626000000000001</v>
      </c>
      <c r="I367" s="136"/>
      <c r="J367" s="137">
        <f>ROUND(I367*H367,2)</f>
        <v>0</v>
      </c>
      <c r="K367" s="133" t="s">
        <v>231</v>
      </c>
      <c r="L367" s="31"/>
      <c r="M367" s="138" t="s">
        <v>1</v>
      </c>
      <c r="N367" s="139" t="s">
        <v>47</v>
      </c>
      <c r="P367" s="140">
        <f>O367*H367</f>
        <v>0</v>
      </c>
      <c r="Q367" s="140">
        <v>0</v>
      </c>
      <c r="R367" s="140">
        <f>Q367*H367</f>
        <v>0</v>
      </c>
      <c r="S367" s="140">
        <v>0</v>
      </c>
      <c r="T367" s="141">
        <f>S367*H367</f>
        <v>0</v>
      </c>
      <c r="AR367" s="142" t="s">
        <v>232</v>
      </c>
      <c r="AT367" s="142" t="s">
        <v>227</v>
      </c>
      <c r="AU367" s="142" t="s">
        <v>92</v>
      </c>
      <c r="AY367" s="16" t="s">
        <v>225</v>
      </c>
      <c r="BE367" s="143">
        <f>IF(N367="základní",J367,0)</f>
        <v>0</v>
      </c>
      <c r="BF367" s="143">
        <f>IF(N367="snížená",J367,0)</f>
        <v>0</v>
      </c>
      <c r="BG367" s="143">
        <f>IF(N367="zákl. přenesená",J367,0)</f>
        <v>0</v>
      </c>
      <c r="BH367" s="143">
        <f>IF(N367="sníž. přenesená",J367,0)</f>
        <v>0</v>
      </c>
      <c r="BI367" s="143">
        <f>IF(N367="nulová",J367,0)</f>
        <v>0</v>
      </c>
      <c r="BJ367" s="16" t="s">
        <v>90</v>
      </c>
      <c r="BK367" s="143">
        <f>ROUND(I367*H367,2)</f>
        <v>0</v>
      </c>
      <c r="BL367" s="16" t="s">
        <v>232</v>
      </c>
      <c r="BM367" s="142" t="s">
        <v>476</v>
      </c>
    </row>
    <row r="368" spans="2:65" s="12" customFormat="1" ht="10.199999999999999">
      <c r="B368" s="144"/>
      <c r="D368" s="145" t="s">
        <v>233</v>
      </c>
      <c r="E368" s="146" t="s">
        <v>1</v>
      </c>
      <c r="F368" s="147" t="s">
        <v>477</v>
      </c>
      <c r="H368" s="148">
        <v>23.626000000000001</v>
      </c>
      <c r="I368" s="149"/>
      <c r="L368" s="144"/>
      <c r="M368" s="150"/>
      <c r="T368" s="151"/>
      <c r="AT368" s="146" t="s">
        <v>233</v>
      </c>
      <c r="AU368" s="146" t="s">
        <v>92</v>
      </c>
      <c r="AV368" s="12" t="s">
        <v>92</v>
      </c>
      <c r="AW368" s="12" t="s">
        <v>31</v>
      </c>
      <c r="AX368" s="12" t="s">
        <v>82</v>
      </c>
      <c r="AY368" s="146" t="s">
        <v>225</v>
      </c>
    </row>
    <row r="369" spans="2:65" s="13" customFormat="1" ht="10.199999999999999">
      <c r="B369" s="152"/>
      <c r="D369" s="145" t="s">
        <v>233</v>
      </c>
      <c r="E369" s="153" t="s">
        <v>1</v>
      </c>
      <c r="F369" s="154" t="s">
        <v>235</v>
      </c>
      <c r="H369" s="155">
        <v>23.626000000000001</v>
      </c>
      <c r="I369" s="156"/>
      <c r="L369" s="152"/>
      <c r="M369" s="157"/>
      <c r="T369" s="158"/>
      <c r="AT369" s="153" t="s">
        <v>233</v>
      </c>
      <c r="AU369" s="153" t="s">
        <v>92</v>
      </c>
      <c r="AV369" s="13" t="s">
        <v>232</v>
      </c>
      <c r="AW369" s="13" t="s">
        <v>31</v>
      </c>
      <c r="AX369" s="13" t="s">
        <v>90</v>
      </c>
      <c r="AY369" s="153" t="s">
        <v>225</v>
      </c>
    </row>
    <row r="370" spans="2:65" s="1" customFormat="1" ht="49.05" customHeight="1">
      <c r="B370" s="31"/>
      <c r="C370" s="131" t="s">
        <v>478</v>
      </c>
      <c r="D370" s="131" t="s">
        <v>227</v>
      </c>
      <c r="E370" s="132" t="s">
        <v>479</v>
      </c>
      <c r="F370" s="133" t="s">
        <v>480</v>
      </c>
      <c r="G370" s="134" t="s">
        <v>230</v>
      </c>
      <c r="H370" s="135">
        <v>1.2</v>
      </c>
      <c r="I370" s="136"/>
      <c r="J370" s="137">
        <f>ROUND(I370*H370,2)</f>
        <v>0</v>
      </c>
      <c r="K370" s="133" t="s">
        <v>231</v>
      </c>
      <c r="L370" s="31"/>
      <c r="M370" s="138" t="s">
        <v>1</v>
      </c>
      <c r="N370" s="139" t="s">
        <v>47</v>
      </c>
      <c r="P370" s="140">
        <f>O370*H370</f>
        <v>0</v>
      </c>
      <c r="Q370" s="140">
        <v>0</v>
      </c>
      <c r="R370" s="140">
        <f>Q370*H370</f>
        <v>0</v>
      </c>
      <c r="S370" s="140">
        <v>0</v>
      </c>
      <c r="T370" s="141">
        <f>S370*H370</f>
        <v>0</v>
      </c>
      <c r="AR370" s="142" t="s">
        <v>232</v>
      </c>
      <c r="AT370" s="142" t="s">
        <v>227</v>
      </c>
      <c r="AU370" s="142" t="s">
        <v>92</v>
      </c>
      <c r="AY370" s="16" t="s">
        <v>225</v>
      </c>
      <c r="BE370" s="143">
        <f>IF(N370="základní",J370,0)</f>
        <v>0</v>
      </c>
      <c r="BF370" s="143">
        <f>IF(N370="snížená",J370,0)</f>
        <v>0</v>
      </c>
      <c r="BG370" s="143">
        <f>IF(N370="zákl. přenesená",J370,0)</f>
        <v>0</v>
      </c>
      <c r="BH370" s="143">
        <f>IF(N370="sníž. přenesená",J370,0)</f>
        <v>0</v>
      </c>
      <c r="BI370" s="143">
        <f>IF(N370="nulová",J370,0)</f>
        <v>0</v>
      </c>
      <c r="BJ370" s="16" t="s">
        <v>90</v>
      </c>
      <c r="BK370" s="143">
        <f>ROUND(I370*H370,2)</f>
        <v>0</v>
      </c>
      <c r="BL370" s="16" t="s">
        <v>232</v>
      </c>
      <c r="BM370" s="142" t="s">
        <v>481</v>
      </c>
    </row>
    <row r="371" spans="2:65" s="12" customFormat="1" ht="10.199999999999999">
      <c r="B371" s="144"/>
      <c r="D371" s="145" t="s">
        <v>233</v>
      </c>
      <c r="E371" s="146" t="s">
        <v>1</v>
      </c>
      <c r="F371" s="147" t="s">
        <v>482</v>
      </c>
      <c r="H371" s="148">
        <v>1.2</v>
      </c>
      <c r="I371" s="149"/>
      <c r="L371" s="144"/>
      <c r="M371" s="150"/>
      <c r="T371" s="151"/>
      <c r="AT371" s="146" t="s">
        <v>233</v>
      </c>
      <c r="AU371" s="146" t="s">
        <v>92</v>
      </c>
      <c r="AV371" s="12" t="s">
        <v>92</v>
      </c>
      <c r="AW371" s="12" t="s">
        <v>31</v>
      </c>
      <c r="AX371" s="12" t="s">
        <v>82</v>
      </c>
      <c r="AY371" s="146" t="s">
        <v>225</v>
      </c>
    </row>
    <row r="372" spans="2:65" s="13" customFormat="1" ht="10.199999999999999">
      <c r="B372" s="152"/>
      <c r="D372" s="145" t="s">
        <v>233</v>
      </c>
      <c r="E372" s="153" t="s">
        <v>1</v>
      </c>
      <c r="F372" s="154" t="s">
        <v>235</v>
      </c>
      <c r="H372" s="155">
        <v>1.2</v>
      </c>
      <c r="I372" s="156"/>
      <c r="L372" s="152"/>
      <c r="M372" s="157"/>
      <c r="T372" s="158"/>
      <c r="AT372" s="153" t="s">
        <v>233</v>
      </c>
      <c r="AU372" s="153" t="s">
        <v>92</v>
      </c>
      <c r="AV372" s="13" t="s">
        <v>232</v>
      </c>
      <c r="AW372" s="13" t="s">
        <v>31</v>
      </c>
      <c r="AX372" s="13" t="s">
        <v>90</v>
      </c>
      <c r="AY372" s="153" t="s">
        <v>225</v>
      </c>
    </row>
    <row r="373" spans="2:65" s="1" customFormat="1" ht="37.799999999999997" customHeight="1">
      <c r="B373" s="31"/>
      <c r="C373" s="131" t="s">
        <v>354</v>
      </c>
      <c r="D373" s="131" t="s">
        <v>227</v>
      </c>
      <c r="E373" s="132" t="s">
        <v>483</v>
      </c>
      <c r="F373" s="133" t="s">
        <v>484</v>
      </c>
      <c r="G373" s="134" t="s">
        <v>230</v>
      </c>
      <c r="H373" s="135">
        <v>210.07900000000001</v>
      </c>
      <c r="I373" s="136"/>
      <c r="J373" s="137">
        <f>ROUND(I373*H373,2)</f>
        <v>0</v>
      </c>
      <c r="K373" s="133" t="s">
        <v>231</v>
      </c>
      <c r="L373" s="31"/>
      <c r="M373" s="138" t="s">
        <v>1</v>
      </c>
      <c r="N373" s="139" t="s">
        <v>47</v>
      </c>
      <c r="P373" s="140">
        <f>O373*H373</f>
        <v>0</v>
      </c>
      <c r="Q373" s="140">
        <v>0</v>
      </c>
      <c r="R373" s="140">
        <f>Q373*H373</f>
        <v>0</v>
      </c>
      <c r="S373" s="140">
        <v>0</v>
      </c>
      <c r="T373" s="141">
        <f>S373*H373</f>
        <v>0</v>
      </c>
      <c r="AR373" s="142" t="s">
        <v>232</v>
      </c>
      <c r="AT373" s="142" t="s">
        <v>227</v>
      </c>
      <c r="AU373" s="142" t="s">
        <v>92</v>
      </c>
      <c r="AY373" s="16" t="s">
        <v>225</v>
      </c>
      <c r="BE373" s="143">
        <f>IF(N373="základní",J373,0)</f>
        <v>0</v>
      </c>
      <c r="BF373" s="143">
        <f>IF(N373="snížená",J373,0)</f>
        <v>0</v>
      </c>
      <c r="BG373" s="143">
        <f>IF(N373="zákl. přenesená",J373,0)</f>
        <v>0</v>
      </c>
      <c r="BH373" s="143">
        <f>IF(N373="sníž. přenesená",J373,0)</f>
        <v>0</v>
      </c>
      <c r="BI373" s="143">
        <f>IF(N373="nulová",J373,0)</f>
        <v>0</v>
      </c>
      <c r="BJ373" s="16" t="s">
        <v>90</v>
      </c>
      <c r="BK373" s="143">
        <f>ROUND(I373*H373,2)</f>
        <v>0</v>
      </c>
      <c r="BL373" s="16" t="s">
        <v>232</v>
      </c>
      <c r="BM373" s="142" t="s">
        <v>485</v>
      </c>
    </row>
    <row r="374" spans="2:65" s="12" customFormat="1" ht="30.6">
      <c r="B374" s="144"/>
      <c r="D374" s="145" t="s">
        <v>233</v>
      </c>
      <c r="E374" s="146" t="s">
        <v>1</v>
      </c>
      <c r="F374" s="147" t="s">
        <v>486</v>
      </c>
      <c r="H374" s="148">
        <v>121.66</v>
      </c>
      <c r="I374" s="149"/>
      <c r="L374" s="144"/>
      <c r="M374" s="150"/>
      <c r="T374" s="151"/>
      <c r="AT374" s="146" t="s">
        <v>233</v>
      </c>
      <c r="AU374" s="146" t="s">
        <v>92</v>
      </c>
      <c r="AV374" s="12" t="s">
        <v>92</v>
      </c>
      <c r="AW374" s="12" t="s">
        <v>31</v>
      </c>
      <c r="AX374" s="12" t="s">
        <v>82</v>
      </c>
      <c r="AY374" s="146" t="s">
        <v>225</v>
      </c>
    </row>
    <row r="375" spans="2:65" s="12" customFormat="1" ht="30.6">
      <c r="B375" s="144"/>
      <c r="D375" s="145" t="s">
        <v>233</v>
      </c>
      <c r="E375" s="146" t="s">
        <v>1</v>
      </c>
      <c r="F375" s="147" t="s">
        <v>487</v>
      </c>
      <c r="H375" s="148">
        <v>-17.463999999999999</v>
      </c>
      <c r="I375" s="149"/>
      <c r="L375" s="144"/>
      <c r="M375" s="150"/>
      <c r="T375" s="151"/>
      <c r="AT375" s="146" t="s">
        <v>233</v>
      </c>
      <c r="AU375" s="146" t="s">
        <v>92</v>
      </c>
      <c r="AV375" s="12" t="s">
        <v>92</v>
      </c>
      <c r="AW375" s="12" t="s">
        <v>31</v>
      </c>
      <c r="AX375" s="12" t="s">
        <v>82</v>
      </c>
      <c r="AY375" s="146" t="s">
        <v>225</v>
      </c>
    </row>
    <row r="376" spans="2:65" s="12" customFormat="1" ht="10.199999999999999">
      <c r="B376" s="144"/>
      <c r="D376" s="145" t="s">
        <v>233</v>
      </c>
      <c r="E376" s="146" t="s">
        <v>1</v>
      </c>
      <c r="F376" s="147" t="s">
        <v>488</v>
      </c>
      <c r="H376" s="148">
        <v>7.101</v>
      </c>
      <c r="I376" s="149"/>
      <c r="L376" s="144"/>
      <c r="M376" s="150"/>
      <c r="T376" s="151"/>
      <c r="AT376" s="146" t="s">
        <v>233</v>
      </c>
      <c r="AU376" s="146" t="s">
        <v>92</v>
      </c>
      <c r="AV376" s="12" t="s">
        <v>92</v>
      </c>
      <c r="AW376" s="12" t="s">
        <v>31</v>
      </c>
      <c r="AX376" s="12" t="s">
        <v>82</v>
      </c>
      <c r="AY376" s="146" t="s">
        <v>225</v>
      </c>
    </row>
    <row r="377" spans="2:65" s="12" customFormat="1" ht="10.199999999999999">
      <c r="B377" s="144"/>
      <c r="D377" s="145" t="s">
        <v>233</v>
      </c>
      <c r="E377" s="146" t="s">
        <v>1</v>
      </c>
      <c r="F377" s="147" t="s">
        <v>489</v>
      </c>
      <c r="H377" s="148">
        <v>3.226</v>
      </c>
      <c r="I377" s="149"/>
      <c r="L377" s="144"/>
      <c r="M377" s="150"/>
      <c r="T377" s="151"/>
      <c r="AT377" s="146" t="s">
        <v>233</v>
      </c>
      <c r="AU377" s="146" t="s">
        <v>92</v>
      </c>
      <c r="AV377" s="12" t="s">
        <v>92</v>
      </c>
      <c r="AW377" s="12" t="s">
        <v>31</v>
      </c>
      <c r="AX377" s="12" t="s">
        <v>82</v>
      </c>
      <c r="AY377" s="146" t="s">
        <v>225</v>
      </c>
    </row>
    <row r="378" spans="2:65" s="12" customFormat="1" ht="30.6">
      <c r="B378" s="144"/>
      <c r="D378" s="145" t="s">
        <v>233</v>
      </c>
      <c r="E378" s="146" t="s">
        <v>1</v>
      </c>
      <c r="F378" s="147" t="s">
        <v>490</v>
      </c>
      <c r="H378" s="148">
        <v>95.555999999999997</v>
      </c>
      <c r="I378" s="149"/>
      <c r="L378" s="144"/>
      <c r="M378" s="150"/>
      <c r="T378" s="151"/>
      <c r="AT378" s="146" t="s">
        <v>233</v>
      </c>
      <c r="AU378" s="146" t="s">
        <v>92</v>
      </c>
      <c r="AV378" s="12" t="s">
        <v>92</v>
      </c>
      <c r="AW378" s="12" t="s">
        <v>31</v>
      </c>
      <c r="AX378" s="12" t="s">
        <v>82</v>
      </c>
      <c r="AY378" s="146" t="s">
        <v>225</v>
      </c>
    </row>
    <row r="379" spans="2:65" s="13" customFormat="1" ht="10.199999999999999">
      <c r="B379" s="152"/>
      <c r="D379" s="145" t="s">
        <v>233</v>
      </c>
      <c r="E379" s="153" t="s">
        <v>1</v>
      </c>
      <c r="F379" s="154" t="s">
        <v>235</v>
      </c>
      <c r="H379" s="155">
        <v>210.07900000000001</v>
      </c>
      <c r="I379" s="156"/>
      <c r="L379" s="152"/>
      <c r="M379" s="157"/>
      <c r="T379" s="158"/>
      <c r="AT379" s="153" t="s">
        <v>233</v>
      </c>
      <c r="AU379" s="153" t="s">
        <v>92</v>
      </c>
      <c r="AV379" s="13" t="s">
        <v>232</v>
      </c>
      <c r="AW379" s="13" t="s">
        <v>31</v>
      </c>
      <c r="AX379" s="13" t="s">
        <v>90</v>
      </c>
      <c r="AY379" s="153" t="s">
        <v>225</v>
      </c>
    </row>
    <row r="380" spans="2:65" s="1" customFormat="1" ht="37.799999999999997" customHeight="1">
      <c r="B380" s="31"/>
      <c r="C380" s="131" t="s">
        <v>491</v>
      </c>
      <c r="D380" s="131" t="s">
        <v>227</v>
      </c>
      <c r="E380" s="132" t="s">
        <v>492</v>
      </c>
      <c r="F380" s="133" t="s">
        <v>493</v>
      </c>
      <c r="G380" s="134" t="s">
        <v>230</v>
      </c>
      <c r="H380" s="135">
        <v>34.125999999999998</v>
      </c>
      <c r="I380" s="136"/>
      <c r="J380" s="137">
        <f>ROUND(I380*H380,2)</f>
        <v>0</v>
      </c>
      <c r="K380" s="133" t="s">
        <v>231</v>
      </c>
      <c r="L380" s="31"/>
      <c r="M380" s="138" t="s">
        <v>1</v>
      </c>
      <c r="N380" s="139" t="s">
        <v>47</v>
      </c>
      <c r="P380" s="140">
        <f>O380*H380</f>
        <v>0</v>
      </c>
      <c r="Q380" s="140">
        <v>0</v>
      </c>
      <c r="R380" s="140">
        <f>Q380*H380</f>
        <v>0</v>
      </c>
      <c r="S380" s="140">
        <v>0</v>
      </c>
      <c r="T380" s="141">
        <f>S380*H380</f>
        <v>0</v>
      </c>
      <c r="AR380" s="142" t="s">
        <v>232</v>
      </c>
      <c r="AT380" s="142" t="s">
        <v>227</v>
      </c>
      <c r="AU380" s="142" t="s">
        <v>92</v>
      </c>
      <c r="AY380" s="16" t="s">
        <v>225</v>
      </c>
      <c r="BE380" s="143">
        <f>IF(N380="základní",J380,0)</f>
        <v>0</v>
      </c>
      <c r="BF380" s="143">
        <f>IF(N380="snížená",J380,0)</f>
        <v>0</v>
      </c>
      <c r="BG380" s="143">
        <f>IF(N380="zákl. přenesená",J380,0)</f>
        <v>0</v>
      </c>
      <c r="BH380" s="143">
        <f>IF(N380="sníž. přenesená",J380,0)</f>
        <v>0</v>
      </c>
      <c r="BI380" s="143">
        <f>IF(N380="nulová",J380,0)</f>
        <v>0</v>
      </c>
      <c r="BJ380" s="16" t="s">
        <v>90</v>
      </c>
      <c r="BK380" s="143">
        <f>ROUND(I380*H380,2)</f>
        <v>0</v>
      </c>
      <c r="BL380" s="16" t="s">
        <v>232</v>
      </c>
      <c r="BM380" s="142" t="s">
        <v>494</v>
      </c>
    </row>
    <row r="381" spans="2:65" s="12" customFormat="1" ht="10.199999999999999">
      <c r="B381" s="144"/>
      <c r="D381" s="145" t="s">
        <v>233</v>
      </c>
      <c r="E381" s="146" t="s">
        <v>1</v>
      </c>
      <c r="F381" s="147" t="s">
        <v>495</v>
      </c>
      <c r="H381" s="148">
        <v>7.4059999999999997</v>
      </c>
      <c r="I381" s="149"/>
      <c r="L381" s="144"/>
      <c r="M381" s="150"/>
      <c r="T381" s="151"/>
      <c r="AT381" s="146" t="s">
        <v>233</v>
      </c>
      <c r="AU381" s="146" t="s">
        <v>92</v>
      </c>
      <c r="AV381" s="12" t="s">
        <v>92</v>
      </c>
      <c r="AW381" s="12" t="s">
        <v>31</v>
      </c>
      <c r="AX381" s="12" t="s">
        <v>82</v>
      </c>
      <c r="AY381" s="146" t="s">
        <v>225</v>
      </c>
    </row>
    <row r="382" spans="2:65" s="12" customFormat="1" ht="10.199999999999999">
      <c r="B382" s="144"/>
      <c r="D382" s="145" t="s">
        <v>233</v>
      </c>
      <c r="E382" s="146" t="s">
        <v>1</v>
      </c>
      <c r="F382" s="147" t="s">
        <v>496</v>
      </c>
      <c r="H382" s="148">
        <v>26.72</v>
      </c>
      <c r="I382" s="149"/>
      <c r="L382" s="144"/>
      <c r="M382" s="150"/>
      <c r="T382" s="151"/>
      <c r="AT382" s="146" t="s">
        <v>233</v>
      </c>
      <c r="AU382" s="146" t="s">
        <v>92</v>
      </c>
      <c r="AV382" s="12" t="s">
        <v>92</v>
      </c>
      <c r="AW382" s="12" t="s">
        <v>31</v>
      </c>
      <c r="AX382" s="12" t="s">
        <v>82</v>
      </c>
      <c r="AY382" s="146" t="s">
        <v>225</v>
      </c>
    </row>
    <row r="383" spans="2:65" s="13" customFormat="1" ht="10.199999999999999">
      <c r="B383" s="152"/>
      <c r="D383" s="145" t="s">
        <v>233</v>
      </c>
      <c r="E383" s="153" t="s">
        <v>1</v>
      </c>
      <c r="F383" s="154" t="s">
        <v>235</v>
      </c>
      <c r="H383" s="155">
        <v>34.125999999999998</v>
      </c>
      <c r="I383" s="156"/>
      <c r="L383" s="152"/>
      <c r="M383" s="157"/>
      <c r="T383" s="158"/>
      <c r="AT383" s="153" t="s">
        <v>233</v>
      </c>
      <c r="AU383" s="153" t="s">
        <v>92</v>
      </c>
      <c r="AV383" s="13" t="s">
        <v>232</v>
      </c>
      <c r="AW383" s="13" t="s">
        <v>31</v>
      </c>
      <c r="AX383" s="13" t="s">
        <v>90</v>
      </c>
      <c r="AY383" s="153" t="s">
        <v>225</v>
      </c>
    </row>
    <row r="384" spans="2:65" s="1" customFormat="1" ht="33" customHeight="1">
      <c r="B384" s="31"/>
      <c r="C384" s="131" t="s">
        <v>358</v>
      </c>
      <c r="D384" s="131" t="s">
        <v>227</v>
      </c>
      <c r="E384" s="132" t="s">
        <v>497</v>
      </c>
      <c r="F384" s="133" t="s">
        <v>498</v>
      </c>
      <c r="G384" s="134" t="s">
        <v>230</v>
      </c>
      <c r="H384" s="135">
        <v>46.075000000000003</v>
      </c>
      <c r="I384" s="136"/>
      <c r="J384" s="137">
        <f>ROUND(I384*H384,2)</f>
        <v>0</v>
      </c>
      <c r="K384" s="133" t="s">
        <v>231</v>
      </c>
      <c r="L384" s="31"/>
      <c r="M384" s="138" t="s">
        <v>1</v>
      </c>
      <c r="N384" s="139" t="s">
        <v>47</v>
      </c>
      <c r="P384" s="140">
        <f>O384*H384</f>
        <v>0</v>
      </c>
      <c r="Q384" s="140">
        <v>0</v>
      </c>
      <c r="R384" s="140">
        <f>Q384*H384</f>
        <v>0</v>
      </c>
      <c r="S384" s="140">
        <v>0</v>
      </c>
      <c r="T384" s="141">
        <f>S384*H384</f>
        <v>0</v>
      </c>
      <c r="AR384" s="142" t="s">
        <v>232</v>
      </c>
      <c r="AT384" s="142" t="s">
        <v>227</v>
      </c>
      <c r="AU384" s="142" t="s">
        <v>92</v>
      </c>
      <c r="AY384" s="16" t="s">
        <v>225</v>
      </c>
      <c r="BE384" s="143">
        <f>IF(N384="základní",J384,0)</f>
        <v>0</v>
      </c>
      <c r="BF384" s="143">
        <f>IF(N384="snížená",J384,0)</f>
        <v>0</v>
      </c>
      <c r="BG384" s="143">
        <f>IF(N384="zákl. přenesená",J384,0)</f>
        <v>0</v>
      </c>
      <c r="BH384" s="143">
        <f>IF(N384="sníž. přenesená",J384,0)</f>
        <v>0</v>
      </c>
      <c r="BI384" s="143">
        <f>IF(N384="nulová",J384,0)</f>
        <v>0</v>
      </c>
      <c r="BJ384" s="16" t="s">
        <v>90</v>
      </c>
      <c r="BK384" s="143">
        <f>ROUND(I384*H384,2)</f>
        <v>0</v>
      </c>
      <c r="BL384" s="16" t="s">
        <v>232</v>
      </c>
      <c r="BM384" s="142" t="s">
        <v>499</v>
      </c>
    </row>
    <row r="385" spans="2:65" s="12" customFormat="1" ht="10.199999999999999">
      <c r="B385" s="144"/>
      <c r="D385" s="145" t="s">
        <v>233</v>
      </c>
      <c r="E385" s="146" t="s">
        <v>1</v>
      </c>
      <c r="F385" s="147" t="s">
        <v>500</v>
      </c>
      <c r="H385" s="148">
        <v>23.574999999999999</v>
      </c>
      <c r="I385" s="149"/>
      <c r="L385" s="144"/>
      <c r="M385" s="150"/>
      <c r="T385" s="151"/>
      <c r="AT385" s="146" t="s">
        <v>233</v>
      </c>
      <c r="AU385" s="146" t="s">
        <v>92</v>
      </c>
      <c r="AV385" s="12" t="s">
        <v>92</v>
      </c>
      <c r="AW385" s="12" t="s">
        <v>31</v>
      </c>
      <c r="AX385" s="12" t="s">
        <v>82</v>
      </c>
      <c r="AY385" s="146" t="s">
        <v>225</v>
      </c>
    </row>
    <row r="386" spans="2:65" s="12" customFormat="1" ht="10.199999999999999">
      <c r="B386" s="144"/>
      <c r="D386" s="145" t="s">
        <v>233</v>
      </c>
      <c r="E386" s="146" t="s">
        <v>1</v>
      </c>
      <c r="F386" s="147" t="s">
        <v>501</v>
      </c>
      <c r="H386" s="148">
        <v>22.5</v>
      </c>
      <c r="I386" s="149"/>
      <c r="L386" s="144"/>
      <c r="M386" s="150"/>
      <c r="T386" s="151"/>
      <c r="AT386" s="146" t="s">
        <v>233</v>
      </c>
      <c r="AU386" s="146" t="s">
        <v>92</v>
      </c>
      <c r="AV386" s="12" t="s">
        <v>92</v>
      </c>
      <c r="AW386" s="12" t="s">
        <v>31</v>
      </c>
      <c r="AX386" s="12" t="s">
        <v>82</v>
      </c>
      <c r="AY386" s="146" t="s">
        <v>225</v>
      </c>
    </row>
    <row r="387" spans="2:65" s="13" customFormat="1" ht="10.199999999999999">
      <c r="B387" s="152"/>
      <c r="D387" s="145" t="s">
        <v>233</v>
      </c>
      <c r="E387" s="153" t="s">
        <v>1</v>
      </c>
      <c r="F387" s="154" t="s">
        <v>235</v>
      </c>
      <c r="H387" s="155">
        <v>46.075000000000003</v>
      </c>
      <c r="I387" s="156"/>
      <c r="L387" s="152"/>
      <c r="M387" s="157"/>
      <c r="T387" s="158"/>
      <c r="AT387" s="153" t="s">
        <v>233</v>
      </c>
      <c r="AU387" s="153" t="s">
        <v>92</v>
      </c>
      <c r="AV387" s="13" t="s">
        <v>232</v>
      </c>
      <c r="AW387" s="13" t="s">
        <v>31</v>
      </c>
      <c r="AX387" s="13" t="s">
        <v>90</v>
      </c>
      <c r="AY387" s="153" t="s">
        <v>225</v>
      </c>
    </row>
    <row r="388" spans="2:65" s="1" customFormat="1" ht="24.15" customHeight="1">
      <c r="B388" s="31"/>
      <c r="C388" s="131" t="s">
        <v>502</v>
      </c>
      <c r="D388" s="131" t="s">
        <v>227</v>
      </c>
      <c r="E388" s="132" t="s">
        <v>503</v>
      </c>
      <c r="F388" s="133" t="s">
        <v>504</v>
      </c>
      <c r="G388" s="134" t="s">
        <v>357</v>
      </c>
      <c r="H388" s="135">
        <v>96.6</v>
      </c>
      <c r="I388" s="136"/>
      <c r="J388" s="137">
        <f>ROUND(I388*H388,2)</f>
        <v>0</v>
      </c>
      <c r="K388" s="133" t="s">
        <v>231</v>
      </c>
      <c r="L388" s="31"/>
      <c r="M388" s="138" t="s">
        <v>1</v>
      </c>
      <c r="N388" s="139" t="s">
        <v>47</v>
      </c>
      <c r="P388" s="140">
        <f>O388*H388</f>
        <v>0</v>
      </c>
      <c r="Q388" s="140">
        <v>0</v>
      </c>
      <c r="R388" s="140">
        <f>Q388*H388</f>
        <v>0</v>
      </c>
      <c r="S388" s="140">
        <v>0</v>
      </c>
      <c r="T388" s="141">
        <f>S388*H388</f>
        <v>0</v>
      </c>
      <c r="AR388" s="142" t="s">
        <v>232</v>
      </c>
      <c r="AT388" s="142" t="s">
        <v>227</v>
      </c>
      <c r="AU388" s="142" t="s">
        <v>92</v>
      </c>
      <c r="AY388" s="16" t="s">
        <v>225</v>
      </c>
      <c r="BE388" s="143">
        <f>IF(N388="základní",J388,0)</f>
        <v>0</v>
      </c>
      <c r="BF388" s="143">
        <f>IF(N388="snížená",J388,0)</f>
        <v>0</v>
      </c>
      <c r="BG388" s="143">
        <f>IF(N388="zákl. přenesená",J388,0)</f>
        <v>0</v>
      </c>
      <c r="BH388" s="143">
        <f>IF(N388="sníž. přenesená",J388,0)</f>
        <v>0</v>
      </c>
      <c r="BI388" s="143">
        <f>IF(N388="nulová",J388,0)</f>
        <v>0</v>
      </c>
      <c r="BJ388" s="16" t="s">
        <v>90</v>
      </c>
      <c r="BK388" s="143">
        <f>ROUND(I388*H388,2)</f>
        <v>0</v>
      </c>
      <c r="BL388" s="16" t="s">
        <v>232</v>
      </c>
      <c r="BM388" s="142" t="s">
        <v>505</v>
      </c>
    </row>
    <row r="389" spans="2:65" s="12" customFormat="1" ht="10.199999999999999">
      <c r="B389" s="144"/>
      <c r="D389" s="145" t="s">
        <v>233</v>
      </c>
      <c r="E389" s="146" t="s">
        <v>1</v>
      </c>
      <c r="F389" s="147" t="s">
        <v>506</v>
      </c>
      <c r="H389" s="148">
        <v>4.8</v>
      </c>
      <c r="I389" s="149"/>
      <c r="L389" s="144"/>
      <c r="M389" s="150"/>
      <c r="T389" s="151"/>
      <c r="AT389" s="146" t="s">
        <v>233</v>
      </c>
      <c r="AU389" s="146" t="s">
        <v>92</v>
      </c>
      <c r="AV389" s="12" t="s">
        <v>92</v>
      </c>
      <c r="AW389" s="12" t="s">
        <v>31</v>
      </c>
      <c r="AX389" s="12" t="s">
        <v>82</v>
      </c>
      <c r="AY389" s="146" t="s">
        <v>225</v>
      </c>
    </row>
    <row r="390" spans="2:65" s="12" customFormat="1" ht="10.199999999999999">
      <c r="B390" s="144"/>
      <c r="D390" s="145" t="s">
        <v>233</v>
      </c>
      <c r="E390" s="146" t="s">
        <v>1</v>
      </c>
      <c r="F390" s="147" t="s">
        <v>507</v>
      </c>
      <c r="H390" s="148">
        <v>48</v>
      </c>
      <c r="I390" s="149"/>
      <c r="L390" s="144"/>
      <c r="M390" s="150"/>
      <c r="T390" s="151"/>
      <c r="AT390" s="146" t="s">
        <v>233</v>
      </c>
      <c r="AU390" s="146" t="s">
        <v>92</v>
      </c>
      <c r="AV390" s="12" t="s">
        <v>92</v>
      </c>
      <c r="AW390" s="12" t="s">
        <v>31</v>
      </c>
      <c r="AX390" s="12" t="s">
        <v>82</v>
      </c>
      <c r="AY390" s="146" t="s">
        <v>225</v>
      </c>
    </row>
    <row r="391" spans="2:65" s="12" customFormat="1" ht="10.199999999999999">
      <c r="B391" s="144"/>
      <c r="D391" s="145" t="s">
        <v>233</v>
      </c>
      <c r="E391" s="146" t="s">
        <v>1</v>
      </c>
      <c r="F391" s="147" t="s">
        <v>508</v>
      </c>
      <c r="H391" s="148">
        <v>43.8</v>
      </c>
      <c r="I391" s="149"/>
      <c r="L391" s="144"/>
      <c r="M391" s="150"/>
      <c r="T391" s="151"/>
      <c r="AT391" s="146" t="s">
        <v>233</v>
      </c>
      <c r="AU391" s="146" t="s">
        <v>92</v>
      </c>
      <c r="AV391" s="12" t="s">
        <v>92</v>
      </c>
      <c r="AW391" s="12" t="s">
        <v>31</v>
      </c>
      <c r="AX391" s="12" t="s">
        <v>82</v>
      </c>
      <c r="AY391" s="146" t="s">
        <v>225</v>
      </c>
    </row>
    <row r="392" spans="2:65" s="13" customFormat="1" ht="10.199999999999999">
      <c r="B392" s="152"/>
      <c r="D392" s="145" t="s">
        <v>233</v>
      </c>
      <c r="E392" s="153" t="s">
        <v>1</v>
      </c>
      <c r="F392" s="154" t="s">
        <v>235</v>
      </c>
      <c r="H392" s="155">
        <v>96.6</v>
      </c>
      <c r="I392" s="156"/>
      <c r="L392" s="152"/>
      <c r="M392" s="157"/>
      <c r="T392" s="158"/>
      <c r="AT392" s="153" t="s">
        <v>233</v>
      </c>
      <c r="AU392" s="153" t="s">
        <v>92</v>
      </c>
      <c r="AV392" s="13" t="s">
        <v>232</v>
      </c>
      <c r="AW392" s="13" t="s">
        <v>31</v>
      </c>
      <c r="AX392" s="13" t="s">
        <v>90</v>
      </c>
      <c r="AY392" s="153" t="s">
        <v>225</v>
      </c>
    </row>
    <row r="393" spans="2:65" s="1" customFormat="1" ht="37.799999999999997" customHeight="1">
      <c r="B393" s="31"/>
      <c r="C393" s="131" t="s">
        <v>364</v>
      </c>
      <c r="D393" s="131" t="s">
        <v>227</v>
      </c>
      <c r="E393" s="132" t="s">
        <v>509</v>
      </c>
      <c r="F393" s="133" t="s">
        <v>510</v>
      </c>
      <c r="G393" s="134" t="s">
        <v>230</v>
      </c>
      <c r="H393" s="135">
        <v>9.8000000000000007</v>
      </c>
      <c r="I393" s="136"/>
      <c r="J393" s="137">
        <f>ROUND(I393*H393,2)</f>
        <v>0</v>
      </c>
      <c r="K393" s="133" t="s">
        <v>231</v>
      </c>
      <c r="L393" s="31"/>
      <c r="M393" s="138" t="s">
        <v>1</v>
      </c>
      <c r="N393" s="139" t="s">
        <v>47</v>
      </c>
      <c r="P393" s="140">
        <f>O393*H393</f>
        <v>0</v>
      </c>
      <c r="Q393" s="140">
        <v>0</v>
      </c>
      <c r="R393" s="140">
        <f>Q393*H393</f>
        <v>0</v>
      </c>
      <c r="S393" s="140">
        <v>0</v>
      </c>
      <c r="T393" s="141">
        <f>S393*H393</f>
        <v>0</v>
      </c>
      <c r="AR393" s="142" t="s">
        <v>232</v>
      </c>
      <c r="AT393" s="142" t="s">
        <v>227</v>
      </c>
      <c r="AU393" s="142" t="s">
        <v>92</v>
      </c>
      <c r="AY393" s="16" t="s">
        <v>225</v>
      </c>
      <c r="BE393" s="143">
        <f>IF(N393="základní",J393,0)</f>
        <v>0</v>
      </c>
      <c r="BF393" s="143">
        <f>IF(N393="snížená",J393,0)</f>
        <v>0</v>
      </c>
      <c r="BG393" s="143">
        <f>IF(N393="zákl. přenesená",J393,0)</f>
        <v>0</v>
      </c>
      <c r="BH393" s="143">
        <f>IF(N393="sníž. přenesená",J393,0)</f>
        <v>0</v>
      </c>
      <c r="BI393" s="143">
        <f>IF(N393="nulová",J393,0)</f>
        <v>0</v>
      </c>
      <c r="BJ393" s="16" t="s">
        <v>90</v>
      </c>
      <c r="BK393" s="143">
        <f>ROUND(I393*H393,2)</f>
        <v>0</v>
      </c>
      <c r="BL393" s="16" t="s">
        <v>232</v>
      </c>
      <c r="BM393" s="142" t="s">
        <v>511</v>
      </c>
    </row>
    <row r="394" spans="2:65" s="12" customFormat="1" ht="10.199999999999999">
      <c r="B394" s="144"/>
      <c r="D394" s="145" t="s">
        <v>233</v>
      </c>
      <c r="E394" s="146" t="s">
        <v>1</v>
      </c>
      <c r="F394" s="147" t="s">
        <v>512</v>
      </c>
      <c r="H394" s="148">
        <v>9.8000000000000007</v>
      </c>
      <c r="I394" s="149"/>
      <c r="L394" s="144"/>
      <c r="M394" s="150"/>
      <c r="T394" s="151"/>
      <c r="AT394" s="146" t="s">
        <v>233</v>
      </c>
      <c r="AU394" s="146" t="s">
        <v>92</v>
      </c>
      <c r="AV394" s="12" t="s">
        <v>92</v>
      </c>
      <c r="AW394" s="12" t="s">
        <v>31</v>
      </c>
      <c r="AX394" s="12" t="s">
        <v>82</v>
      </c>
      <c r="AY394" s="146" t="s">
        <v>225</v>
      </c>
    </row>
    <row r="395" spans="2:65" s="13" customFormat="1" ht="10.199999999999999">
      <c r="B395" s="152"/>
      <c r="D395" s="145" t="s">
        <v>233</v>
      </c>
      <c r="E395" s="153" t="s">
        <v>1</v>
      </c>
      <c r="F395" s="154" t="s">
        <v>235</v>
      </c>
      <c r="H395" s="155">
        <v>9.8000000000000007</v>
      </c>
      <c r="I395" s="156"/>
      <c r="L395" s="152"/>
      <c r="M395" s="157"/>
      <c r="T395" s="158"/>
      <c r="AT395" s="153" t="s">
        <v>233</v>
      </c>
      <c r="AU395" s="153" t="s">
        <v>92</v>
      </c>
      <c r="AV395" s="13" t="s">
        <v>232</v>
      </c>
      <c r="AW395" s="13" t="s">
        <v>31</v>
      </c>
      <c r="AX395" s="13" t="s">
        <v>90</v>
      </c>
      <c r="AY395" s="153" t="s">
        <v>225</v>
      </c>
    </row>
    <row r="396" spans="2:65" s="1" customFormat="1" ht="44.25" customHeight="1">
      <c r="B396" s="31"/>
      <c r="C396" s="131" t="s">
        <v>513</v>
      </c>
      <c r="D396" s="131" t="s">
        <v>227</v>
      </c>
      <c r="E396" s="132" t="s">
        <v>514</v>
      </c>
      <c r="F396" s="133" t="s">
        <v>515</v>
      </c>
      <c r="G396" s="134" t="s">
        <v>230</v>
      </c>
      <c r="H396" s="135">
        <v>19.231000000000002</v>
      </c>
      <c r="I396" s="136"/>
      <c r="J396" s="137">
        <f>ROUND(I396*H396,2)</f>
        <v>0</v>
      </c>
      <c r="K396" s="133" t="s">
        <v>231</v>
      </c>
      <c r="L396" s="31"/>
      <c r="M396" s="138" t="s">
        <v>1</v>
      </c>
      <c r="N396" s="139" t="s">
        <v>47</v>
      </c>
      <c r="P396" s="140">
        <f>O396*H396</f>
        <v>0</v>
      </c>
      <c r="Q396" s="140">
        <v>0</v>
      </c>
      <c r="R396" s="140">
        <f>Q396*H396</f>
        <v>0</v>
      </c>
      <c r="S396" s="140">
        <v>0</v>
      </c>
      <c r="T396" s="141">
        <f>S396*H396</f>
        <v>0</v>
      </c>
      <c r="AR396" s="142" t="s">
        <v>232</v>
      </c>
      <c r="AT396" s="142" t="s">
        <v>227</v>
      </c>
      <c r="AU396" s="142" t="s">
        <v>92</v>
      </c>
      <c r="AY396" s="16" t="s">
        <v>225</v>
      </c>
      <c r="BE396" s="143">
        <f>IF(N396="základní",J396,0)</f>
        <v>0</v>
      </c>
      <c r="BF396" s="143">
        <f>IF(N396="snížená",J396,0)</f>
        <v>0</v>
      </c>
      <c r="BG396" s="143">
        <f>IF(N396="zákl. přenesená",J396,0)</f>
        <v>0</v>
      </c>
      <c r="BH396" s="143">
        <f>IF(N396="sníž. přenesená",J396,0)</f>
        <v>0</v>
      </c>
      <c r="BI396" s="143">
        <f>IF(N396="nulová",J396,0)</f>
        <v>0</v>
      </c>
      <c r="BJ396" s="16" t="s">
        <v>90</v>
      </c>
      <c r="BK396" s="143">
        <f>ROUND(I396*H396,2)</f>
        <v>0</v>
      </c>
      <c r="BL396" s="16" t="s">
        <v>232</v>
      </c>
      <c r="BM396" s="142" t="s">
        <v>516</v>
      </c>
    </row>
    <row r="397" spans="2:65" s="12" customFormat="1" ht="10.199999999999999">
      <c r="B397" s="144"/>
      <c r="D397" s="145" t="s">
        <v>233</v>
      </c>
      <c r="E397" s="146" t="s">
        <v>1</v>
      </c>
      <c r="F397" s="147" t="s">
        <v>517</v>
      </c>
      <c r="H397" s="148">
        <v>1.19</v>
      </c>
      <c r="I397" s="149"/>
      <c r="L397" s="144"/>
      <c r="M397" s="150"/>
      <c r="T397" s="151"/>
      <c r="AT397" s="146" t="s">
        <v>233</v>
      </c>
      <c r="AU397" s="146" t="s">
        <v>92</v>
      </c>
      <c r="AV397" s="12" t="s">
        <v>92</v>
      </c>
      <c r="AW397" s="12" t="s">
        <v>31</v>
      </c>
      <c r="AX397" s="12" t="s">
        <v>82</v>
      </c>
      <c r="AY397" s="146" t="s">
        <v>225</v>
      </c>
    </row>
    <row r="398" spans="2:65" s="12" customFormat="1" ht="20.399999999999999">
      <c r="B398" s="144"/>
      <c r="D398" s="145" t="s">
        <v>233</v>
      </c>
      <c r="E398" s="146" t="s">
        <v>1</v>
      </c>
      <c r="F398" s="147" t="s">
        <v>518</v>
      </c>
      <c r="H398" s="148">
        <v>5.9770000000000003</v>
      </c>
      <c r="I398" s="149"/>
      <c r="L398" s="144"/>
      <c r="M398" s="150"/>
      <c r="T398" s="151"/>
      <c r="AT398" s="146" t="s">
        <v>233</v>
      </c>
      <c r="AU398" s="146" t="s">
        <v>92</v>
      </c>
      <c r="AV398" s="12" t="s">
        <v>92</v>
      </c>
      <c r="AW398" s="12" t="s">
        <v>31</v>
      </c>
      <c r="AX398" s="12" t="s">
        <v>82</v>
      </c>
      <c r="AY398" s="146" t="s">
        <v>225</v>
      </c>
    </row>
    <row r="399" spans="2:65" s="12" customFormat="1" ht="10.199999999999999">
      <c r="B399" s="144"/>
      <c r="D399" s="145" t="s">
        <v>233</v>
      </c>
      <c r="E399" s="146" t="s">
        <v>1</v>
      </c>
      <c r="F399" s="147" t="s">
        <v>519</v>
      </c>
      <c r="H399" s="148">
        <v>2.0699999999999998</v>
      </c>
      <c r="I399" s="149"/>
      <c r="L399" s="144"/>
      <c r="M399" s="150"/>
      <c r="T399" s="151"/>
      <c r="AT399" s="146" t="s">
        <v>233</v>
      </c>
      <c r="AU399" s="146" t="s">
        <v>92</v>
      </c>
      <c r="AV399" s="12" t="s">
        <v>92</v>
      </c>
      <c r="AW399" s="12" t="s">
        <v>31</v>
      </c>
      <c r="AX399" s="12" t="s">
        <v>82</v>
      </c>
      <c r="AY399" s="146" t="s">
        <v>225</v>
      </c>
    </row>
    <row r="400" spans="2:65" s="12" customFormat="1" ht="30.6">
      <c r="B400" s="144"/>
      <c r="D400" s="145" t="s">
        <v>233</v>
      </c>
      <c r="E400" s="146" t="s">
        <v>1</v>
      </c>
      <c r="F400" s="147" t="s">
        <v>520</v>
      </c>
      <c r="H400" s="148">
        <v>9.9939999999999998</v>
      </c>
      <c r="I400" s="149"/>
      <c r="L400" s="144"/>
      <c r="M400" s="150"/>
      <c r="T400" s="151"/>
      <c r="AT400" s="146" t="s">
        <v>233</v>
      </c>
      <c r="AU400" s="146" t="s">
        <v>92</v>
      </c>
      <c r="AV400" s="12" t="s">
        <v>92</v>
      </c>
      <c r="AW400" s="12" t="s">
        <v>31</v>
      </c>
      <c r="AX400" s="12" t="s">
        <v>82</v>
      </c>
      <c r="AY400" s="146" t="s">
        <v>225</v>
      </c>
    </row>
    <row r="401" spans="2:65" s="13" customFormat="1" ht="10.199999999999999">
      <c r="B401" s="152"/>
      <c r="D401" s="145" t="s">
        <v>233</v>
      </c>
      <c r="E401" s="153" t="s">
        <v>1</v>
      </c>
      <c r="F401" s="154" t="s">
        <v>235</v>
      </c>
      <c r="H401" s="155">
        <v>19.231000000000002</v>
      </c>
      <c r="I401" s="156"/>
      <c r="L401" s="152"/>
      <c r="M401" s="157"/>
      <c r="T401" s="158"/>
      <c r="AT401" s="153" t="s">
        <v>233</v>
      </c>
      <c r="AU401" s="153" t="s">
        <v>92</v>
      </c>
      <c r="AV401" s="13" t="s">
        <v>232</v>
      </c>
      <c r="AW401" s="13" t="s">
        <v>31</v>
      </c>
      <c r="AX401" s="13" t="s">
        <v>90</v>
      </c>
      <c r="AY401" s="153" t="s">
        <v>225</v>
      </c>
    </row>
    <row r="402" spans="2:65" s="11" customFormat="1" ht="22.8" customHeight="1">
      <c r="B402" s="119"/>
      <c r="D402" s="120" t="s">
        <v>81</v>
      </c>
      <c r="E402" s="129" t="s">
        <v>232</v>
      </c>
      <c r="F402" s="129" t="s">
        <v>521</v>
      </c>
      <c r="I402" s="122"/>
      <c r="J402" s="130">
        <f>BK402</f>
        <v>0</v>
      </c>
      <c r="L402" s="119"/>
      <c r="M402" s="124"/>
      <c r="P402" s="125">
        <f>SUM(P403:P479)</f>
        <v>0</v>
      </c>
      <c r="R402" s="125">
        <f>SUM(R403:R479)</f>
        <v>0</v>
      </c>
      <c r="T402" s="126">
        <f>SUM(T403:T479)</f>
        <v>0</v>
      </c>
      <c r="AR402" s="120" t="s">
        <v>90</v>
      </c>
      <c r="AT402" s="127" t="s">
        <v>81</v>
      </c>
      <c r="AU402" s="127" t="s">
        <v>90</v>
      </c>
      <c r="AY402" s="120" t="s">
        <v>225</v>
      </c>
      <c r="BK402" s="128">
        <f>SUM(BK403:BK479)</f>
        <v>0</v>
      </c>
    </row>
    <row r="403" spans="2:65" s="1" customFormat="1" ht="49.05" customHeight="1">
      <c r="B403" s="31"/>
      <c r="C403" s="131" t="s">
        <v>368</v>
      </c>
      <c r="D403" s="131" t="s">
        <v>227</v>
      </c>
      <c r="E403" s="132" t="s">
        <v>522</v>
      </c>
      <c r="F403" s="133" t="s">
        <v>523</v>
      </c>
      <c r="G403" s="134" t="s">
        <v>238</v>
      </c>
      <c r="H403" s="135">
        <v>32.670999999999999</v>
      </c>
      <c r="I403" s="136"/>
      <c r="J403" s="137">
        <f>ROUND(I403*H403,2)</f>
        <v>0</v>
      </c>
      <c r="K403" s="133" t="s">
        <v>231</v>
      </c>
      <c r="L403" s="31"/>
      <c r="M403" s="138" t="s">
        <v>1</v>
      </c>
      <c r="N403" s="139" t="s">
        <v>47</v>
      </c>
      <c r="P403" s="140">
        <f>O403*H403</f>
        <v>0</v>
      </c>
      <c r="Q403" s="140">
        <v>0</v>
      </c>
      <c r="R403" s="140">
        <f>Q403*H403</f>
        <v>0</v>
      </c>
      <c r="S403" s="140">
        <v>0</v>
      </c>
      <c r="T403" s="141">
        <f>S403*H403</f>
        <v>0</v>
      </c>
      <c r="AR403" s="142" t="s">
        <v>232</v>
      </c>
      <c r="AT403" s="142" t="s">
        <v>227</v>
      </c>
      <c r="AU403" s="142" t="s">
        <v>92</v>
      </c>
      <c r="AY403" s="16" t="s">
        <v>225</v>
      </c>
      <c r="BE403" s="143">
        <f>IF(N403="základní",J403,0)</f>
        <v>0</v>
      </c>
      <c r="BF403" s="143">
        <f>IF(N403="snížená",J403,0)</f>
        <v>0</v>
      </c>
      <c r="BG403" s="143">
        <f>IF(N403="zákl. přenesená",J403,0)</f>
        <v>0</v>
      </c>
      <c r="BH403" s="143">
        <f>IF(N403="sníž. přenesená",J403,0)</f>
        <v>0</v>
      </c>
      <c r="BI403" s="143">
        <f>IF(N403="nulová",J403,0)</f>
        <v>0</v>
      </c>
      <c r="BJ403" s="16" t="s">
        <v>90</v>
      </c>
      <c r="BK403" s="143">
        <f>ROUND(I403*H403,2)</f>
        <v>0</v>
      </c>
      <c r="BL403" s="16" t="s">
        <v>232</v>
      </c>
      <c r="BM403" s="142" t="s">
        <v>524</v>
      </c>
    </row>
    <row r="404" spans="2:65" s="12" customFormat="1" ht="10.199999999999999">
      <c r="B404" s="144"/>
      <c r="D404" s="145" t="s">
        <v>233</v>
      </c>
      <c r="E404" s="146" t="s">
        <v>1</v>
      </c>
      <c r="F404" s="147" t="s">
        <v>525</v>
      </c>
      <c r="H404" s="148">
        <v>0.97799999999999998</v>
      </c>
      <c r="I404" s="149"/>
      <c r="L404" s="144"/>
      <c r="M404" s="150"/>
      <c r="T404" s="151"/>
      <c r="AT404" s="146" t="s">
        <v>233</v>
      </c>
      <c r="AU404" s="146" t="s">
        <v>92</v>
      </c>
      <c r="AV404" s="12" t="s">
        <v>92</v>
      </c>
      <c r="AW404" s="12" t="s">
        <v>31</v>
      </c>
      <c r="AX404" s="12" t="s">
        <v>82</v>
      </c>
      <c r="AY404" s="146" t="s">
        <v>225</v>
      </c>
    </row>
    <row r="405" spans="2:65" s="12" customFormat="1" ht="20.399999999999999">
      <c r="B405" s="144"/>
      <c r="D405" s="145" t="s">
        <v>233</v>
      </c>
      <c r="E405" s="146" t="s">
        <v>1</v>
      </c>
      <c r="F405" s="147" t="s">
        <v>526</v>
      </c>
      <c r="H405" s="148">
        <v>11.143000000000001</v>
      </c>
      <c r="I405" s="149"/>
      <c r="L405" s="144"/>
      <c r="M405" s="150"/>
      <c r="T405" s="151"/>
      <c r="AT405" s="146" t="s">
        <v>233</v>
      </c>
      <c r="AU405" s="146" t="s">
        <v>92</v>
      </c>
      <c r="AV405" s="12" t="s">
        <v>92</v>
      </c>
      <c r="AW405" s="12" t="s">
        <v>31</v>
      </c>
      <c r="AX405" s="12" t="s">
        <v>82</v>
      </c>
      <c r="AY405" s="146" t="s">
        <v>225</v>
      </c>
    </row>
    <row r="406" spans="2:65" s="12" customFormat="1" ht="10.199999999999999">
      <c r="B406" s="144"/>
      <c r="D406" s="145" t="s">
        <v>233</v>
      </c>
      <c r="E406" s="146" t="s">
        <v>1</v>
      </c>
      <c r="F406" s="147" t="s">
        <v>527</v>
      </c>
      <c r="H406" s="148">
        <v>11.143000000000001</v>
      </c>
      <c r="I406" s="149"/>
      <c r="L406" s="144"/>
      <c r="M406" s="150"/>
      <c r="T406" s="151"/>
      <c r="AT406" s="146" t="s">
        <v>233</v>
      </c>
      <c r="AU406" s="146" t="s">
        <v>92</v>
      </c>
      <c r="AV406" s="12" t="s">
        <v>92</v>
      </c>
      <c r="AW406" s="12" t="s">
        <v>31</v>
      </c>
      <c r="AX406" s="12" t="s">
        <v>82</v>
      </c>
      <c r="AY406" s="146" t="s">
        <v>225</v>
      </c>
    </row>
    <row r="407" spans="2:65" s="12" customFormat="1" ht="10.199999999999999">
      <c r="B407" s="144"/>
      <c r="D407" s="145" t="s">
        <v>233</v>
      </c>
      <c r="E407" s="146" t="s">
        <v>1</v>
      </c>
      <c r="F407" s="147" t="s">
        <v>528</v>
      </c>
      <c r="H407" s="148">
        <v>9.407</v>
      </c>
      <c r="I407" s="149"/>
      <c r="L407" s="144"/>
      <c r="M407" s="150"/>
      <c r="T407" s="151"/>
      <c r="AT407" s="146" t="s">
        <v>233</v>
      </c>
      <c r="AU407" s="146" t="s">
        <v>92</v>
      </c>
      <c r="AV407" s="12" t="s">
        <v>92</v>
      </c>
      <c r="AW407" s="12" t="s">
        <v>31</v>
      </c>
      <c r="AX407" s="12" t="s">
        <v>82</v>
      </c>
      <c r="AY407" s="146" t="s">
        <v>225</v>
      </c>
    </row>
    <row r="408" spans="2:65" s="13" customFormat="1" ht="10.199999999999999">
      <c r="B408" s="152"/>
      <c r="D408" s="145" t="s">
        <v>233</v>
      </c>
      <c r="E408" s="153" t="s">
        <v>1</v>
      </c>
      <c r="F408" s="154" t="s">
        <v>235</v>
      </c>
      <c r="H408" s="155">
        <v>32.670999999999999</v>
      </c>
      <c r="I408" s="156"/>
      <c r="L408" s="152"/>
      <c r="M408" s="157"/>
      <c r="T408" s="158"/>
      <c r="AT408" s="153" t="s">
        <v>233</v>
      </c>
      <c r="AU408" s="153" t="s">
        <v>92</v>
      </c>
      <c r="AV408" s="13" t="s">
        <v>232</v>
      </c>
      <c r="AW408" s="13" t="s">
        <v>31</v>
      </c>
      <c r="AX408" s="13" t="s">
        <v>90</v>
      </c>
      <c r="AY408" s="153" t="s">
        <v>225</v>
      </c>
    </row>
    <row r="409" spans="2:65" s="1" customFormat="1" ht="101.25" customHeight="1">
      <c r="B409" s="31"/>
      <c r="C409" s="131" t="s">
        <v>529</v>
      </c>
      <c r="D409" s="131" t="s">
        <v>227</v>
      </c>
      <c r="E409" s="132" t="s">
        <v>530</v>
      </c>
      <c r="F409" s="133" t="s">
        <v>531</v>
      </c>
      <c r="G409" s="134" t="s">
        <v>230</v>
      </c>
      <c r="H409" s="135">
        <v>326.13799999999998</v>
      </c>
      <c r="I409" s="136"/>
      <c r="J409" s="137">
        <f>ROUND(I409*H409,2)</f>
        <v>0</v>
      </c>
      <c r="K409" s="133" t="s">
        <v>231</v>
      </c>
      <c r="L409" s="31"/>
      <c r="M409" s="138" t="s">
        <v>1</v>
      </c>
      <c r="N409" s="139" t="s">
        <v>47</v>
      </c>
      <c r="P409" s="140">
        <f>O409*H409</f>
        <v>0</v>
      </c>
      <c r="Q409" s="140">
        <v>0</v>
      </c>
      <c r="R409" s="140">
        <f>Q409*H409</f>
        <v>0</v>
      </c>
      <c r="S409" s="140">
        <v>0</v>
      </c>
      <c r="T409" s="141">
        <f>S409*H409</f>
        <v>0</v>
      </c>
      <c r="AR409" s="142" t="s">
        <v>232</v>
      </c>
      <c r="AT409" s="142" t="s">
        <v>227</v>
      </c>
      <c r="AU409" s="142" t="s">
        <v>92</v>
      </c>
      <c r="AY409" s="16" t="s">
        <v>225</v>
      </c>
      <c r="BE409" s="143">
        <f>IF(N409="základní",J409,0)</f>
        <v>0</v>
      </c>
      <c r="BF409" s="143">
        <f>IF(N409="snížená",J409,0)</f>
        <v>0</v>
      </c>
      <c r="BG409" s="143">
        <f>IF(N409="zákl. přenesená",J409,0)</f>
        <v>0</v>
      </c>
      <c r="BH409" s="143">
        <f>IF(N409="sníž. přenesená",J409,0)</f>
        <v>0</v>
      </c>
      <c r="BI409" s="143">
        <f>IF(N409="nulová",J409,0)</f>
        <v>0</v>
      </c>
      <c r="BJ409" s="16" t="s">
        <v>90</v>
      </c>
      <c r="BK409" s="143">
        <f>ROUND(I409*H409,2)</f>
        <v>0</v>
      </c>
      <c r="BL409" s="16" t="s">
        <v>232</v>
      </c>
      <c r="BM409" s="142" t="s">
        <v>532</v>
      </c>
    </row>
    <row r="410" spans="2:65" s="12" customFormat="1" ht="10.199999999999999">
      <c r="B410" s="144"/>
      <c r="D410" s="145" t="s">
        <v>233</v>
      </c>
      <c r="E410" s="146" t="s">
        <v>1</v>
      </c>
      <c r="F410" s="147" t="s">
        <v>533</v>
      </c>
      <c r="H410" s="148">
        <v>9.7829999999999995</v>
      </c>
      <c r="I410" s="149"/>
      <c r="L410" s="144"/>
      <c r="M410" s="150"/>
      <c r="T410" s="151"/>
      <c r="AT410" s="146" t="s">
        <v>233</v>
      </c>
      <c r="AU410" s="146" t="s">
        <v>92</v>
      </c>
      <c r="AV410" s="12" t="s">
        <v>92</v>
      </c>
      <c r="AW410" s="12" t="s">
        <v>31</v>
      </c>
      <c r="AX410" s="12" t="s">
        <v>82</v>
      </c>
      <c r="AY410" s="146" t="s">
        <v>225</v>
      </c>
    </row>
    <row r="411" spans="2:65" s="12" customFormat="1" ht="10.199999999999999">
      <c r="B411" s="144"/>
      <c r="D411" s="145" t="s">
        <v>233</v>
      </c>
      <c r="E411" s="146" t="s">
        <v>1</v>
      </c>
      <c r="F411" s="147" t="s">
        <v>534</v>
      </c>
      <c r="H411" s="148">
        <v>222.286</v>
      </c>
      <c r="I411" s="149"/>
      <c r="L411" s="144"/>
      <c r="M411" s="150"/>
      <c r="T411" s="151"/>
      <c r="AT411" s="146" t="s">
        <v>233</v>
      </c>
      <c r="AU411" s="146" t="s">
        <v>92</v>
      </c>
      <c r="AV411" s="12" t="s">
        <v>92</v>
      </c>
      <c r="AW411" s="12" t="s">
        <v>31</v>
      </c>
      <c r="AX411" s="12" t="s">
        <v>82</v>
      </c>
      <c r="AY411" s="146" t="s">
        <v>225</v>
      </c>
    </row>
    <row r="412" spans="2:65" s="12" customFormat="1" ht="10.199999999999999">
      <c r="B412" s="144"/>
      <c r="D412" s="145" t="s">
        <v>233</v>
      </c>
      <c r="E412" s="146" t="s">
        <v>1</v>
      </c>
      <c r="F412" s="147" t="s">
        <v>535</v>
      </c>
      <c r="H412" s="148">
        <v>94.069000000000003</v>
      </c>
      <c r="I412" s="149"/>
      <c r="L412" s="144"/>
      <c r="M412" s="150"/>
      <c r="T412" s="151"/>
      <c r="AT412" s="146" t="s">
        <v>233</v>
      </c>
      <c r="AU412" s="146" t="s">
        <v>92</v>
      </c>
      <c r="AV412" s="12" t="s">
        <v>92</v>
      </c>
      <c r="AW412" s="12" t="s">
        <v>31</v>
      </c>
      <c r="AX412" s="12" t="s">
        <v>82</v>
      </c>
      <c r="AY412" s="146" t="s">
        <v>225</v>
      </c>
    </row>
    <row r="413" spans="2:65" s="13" customFormat="1" ht="10.199999999999999">
      <c r="B413" s="152"/>
      <c r="D413" s="145" t="s">
        <v>233</v>
      </c>
      <c r="E413" s="153" t="s">
        <v>1</v>
      </c>
      <c r="F413" s="154" t="s">
        <v>235</v>
      </c>
      <c r="H413" s="155">
        <v>326.13799999999998</v>
      </c>
      <c r="I413" s="156"/>
      <c r="L413" s="152"/>
      <c r="M413" s="157"/>
      <c r="T413" s="158"/>
      <c r="AT413" s="153" t="s">
        <v>233</v>
      </c>
      <c r="AU413" s="153" t="s">
        <v>92</v>
      </c>
      <c r="AV413" s="13" t="s">
        <v>232</v>
      </c>
      <c r="AW413" s="13" t="s">
        <v>31</v>
      </c>
      <c r="AX413" s="13" t="s">
        <v>90</v>
      </c>
      <c r="AY413" s="153" t="s">
        <v>225</v>
      </c>
    </row>
    <row r="414" spans="2:65" s="1" customFormat="1" ht="37.799999999999997" customHeight="1">
      <c r="B414" s="31"/>
      <c r="C414" s="131" t="s">
        <v>375</v>
      </c>
      <c r="D414" s="131" t="s">
        <v>227</v>
      </c>
      <c r="E414" s="132" t="s">
        <v>536</v>
      </c>
      <c r="F414" s="133" t="s">
        <v>537</v>
      </c>
      <c r="G414" s="134" t="s">
        <v>230</v>
      </c>
      <c r="H414" s="135">
        <v>326.13799999999998</v>
      </c>
      <c r="I414" s="136"/>
      <c r="J414" s="137">
        <f>ROUND(I414*H414,2)</f>
        <v>0</v>
      </c>
      <c r="K414" s="133" t="s">
        <v>231</v>
      </c>
      <c r="L414" s="31"/>
      <c r="M414" s="138" t="s">
        <v>1</v>
      </c>
      <c r="N414" s="139" t="s">
        <v>47</v>
      </c>
      <c r="P414" s="140">
        <f>O414*H414</f>
        <v>0</v>
      </c>
      <c r="Q414" s="140">
        <v>0</v>
      </c>
      <c r="R414" s="140">
        <f>Q414*H414</f>
        <v>0</v>
      </c>
      <c r="S414" s="140">
        <v>0</v>
      </c>
      <c r="T414" s="141">
        <f>S414*H414</f>
        <v>0</v>
      </c>
      <c r="AR414" s="142" t="s">
        <v>232</v>
      </c>
      <c r="AT414" s="142" t="s">
        <v>227</v>
      </c>
      <c r="AU414" s="142" t="s">
        <v>92</v>
      </c>
      <c r="AY414" s="16" t="s">
        <v>225</v>
      </c>
      <c r="BE414" s="143">
        <f>IF(N414="základní",J414,0)</f>
        <v>0</v>
      </c>
      <c r="BF414" s="143">
        <f>IF(N414="snížená",J414,0)</f>
        <v>0</v>
      </c>
      <c r="BG414" s="143">
        <f>IF(N414="zákl. přenesená",J414,0)</f>
        <v>0</v>
      </c>
      <c r="BH414" s="143">
        <f>IF(N414="sníž. přenesená",J414,0)</f>
        <v>0</v>
      </c>
      <c r="BI414" s="143">
        <f>IF(N414="nulová",J414,0)</f>
        <v>0</v>
      </c>
      <c r="BJ414" s="16" t="s">
        <v>90</v>
      </c>
      <c r="BK414" s="143">
        <f>ROUND(I414*H414,2)</f>
        <v>0</v>
      </c>
      <c r="BL414" s="16" t="s">
        <v>232</v>
      </c>
      <c r="BM414" s="142" t="s">
        <v>538</v>
      </c>
    </row>
    <row r="415" spans="2:65" s="12" customFormat="1" ht="10.199999999999999">
      <c r="B415" s="144"/>
      <c r="D415" s="145" t="s">
        <v>233</v>
      </c>
      <c r="E415" s="146" t="s">
        <v>1</v>
      </c>
      <c r="F415" s="147" t="s">
        <v>539</v>
      </c>
      <c r="H415" s="148">
        <v>326.13799999999998</v>
      </c>
      <c r="I415" s="149"/>
      <c r="L415" s="144"/>
      <c r="M415" s="150"/>
      <c r="T415" s="151"/>
      <c r="AT415" s="146" t="s">
        <v>233</v>
      </c>
      <c r="AU415" s="146" t="s">
        <v>92</v>
      </c>
      <c r="AV415" s="12" t="s">
        <v>92</v>
      </c>
      <c r="AW415" s="12" t="s">
        <v>31</v>
      </c>
      <c r="AX415" s="12" t="s">
        <v>82</v>
      </c>
      <c r="AY415" s="146" t="s">
        <v>225</v>
      </c>
    </row>
    <row r="416" spans="2:65" s="13" customFormat="1" ht="10.199999999999999">
      <c r="B416" s="152"/>
      <c r="D416" s="145" t="s">
        <v>233</v>
      </c>
      <c r="E416" s="153" t="s">
        <v>1</v>
      </c>
      <c r="F416" s="154" t="s">
        <v>235</v>
      </c>
      <c r="H416" s="155">
        <v>326.13799999999998</v>
      </c>
      <c r="I416" s="156"/>
      <c r="L416" s="152"/>
      <c r="M416" s="157"/>
      <c r="T416" s="158"/>
      <c r="AT416" s="153" t="s">
        <v>233</v>
      </c>
      <c r="AU416" s="153" t="s">
        <v>92</v>
      </c>
      <c r="AV416" s="13" t="s">
        <v>232</v>
      </c>
      <c r="AW416" s="13" t="s">
        <v>31</v>
      </c>
      <c r="AX416" s="13" t="s">
        <v>90</v>
      </c>
      <c r="AY416" s="153" t="s">
        <v>225</v>
      </c>
    </row>
    <row r="417" spans="2:65" s="1" customFormat="1" ht="37.799999999999997" customHeight="1">
      <c r="B417" s="31"/>
      <c r="C417" s="131" t="s">
        <v>540</v>
      </c>
      <c r="D417" s="131" t="s">
        <v>227</v>
      </c>
      <c r="E417" s="132" t="s">
        <v>541</v>
      </c>
      <c r="F417" s="133" t="s">
        <v>542</v>
      </c>
      <c r="G417" s="134" t="s">
        <v>230</v>
      </c>
      <c r="H417" s="135">
        <v>326.13799999999998</v>
      </c>
      <c r="I417" s="136"/>
      <c r="J417" s="137">
        <f>ROUND(I417*H417,2)</f>
        <v>0</v>
      </c>
      <c r="K417" s="133" t="s">
        <v>231</v>
      </c>
      <c r="L417" s="31"/>
      <c r="M417" s="138" t="s">
        <v>1</v>
      </c>
      <c r="N417" s="139" t="s">
        <v>47</v>
      </c>
      <c r="P417" s="140">
        <f>O417*H417</f>
        <v>0</v>
      </c>
      <c r="Q417" s="140">
        <v>0</v>
      </c>
      <c r="R417" s="140">
        <f>Q417*H417</f>
        <v>0</v>
      </c>
      <c r="S417" s="140">
        <v>0</v>
      </c>
      <c r="T417" s="141">
        <f>S417*H417</f>
        <v>0</v>
      </c>
      <c r="AR417" s="142" t="s">
        <v>232</v>
      </c>
      <c r="AT417" s="142" t="s">
        <v>227</v>
      </c>
      <c r="AU417" s="142" t="s">
        <v>92</v>
      </c>
      <c r="AY417" s="16" t="s">
        <v>225</v>
      </c>
      <c r="BE417" s="143">
        <f>IF(N417="základní",J417,0)</f>
        <v>0</v>
      </c>
      <c r="BF417" s="143">
        <f>IF(N417="snížená",J417,0)</f>
        <v>0</v>
      </c>
      <c r="BG417" s="143">
        <f>IF(N417="zákl. přenesená",J417,0)</f>
        <v>0</v>
      </c>
      <c r="BH417" s="143">
        <f>IF(N417="sníž. přenesená",J417,0)</f>
        <v>0</v>
      </c>
      <c r="BI417" s="143">
        <f>IF(N417="nulová",J417,0)</f>
        <v>0</v>
      </c>
      <c r="BJ417" s="16" t="s">
        <v>90</v>
      </c>
      <c r="BK417" s="143">
        <f>ROUND(I417*H417,2)</f>
        <v>0</v>
      </c>
      <c r="BL417" s="16" t="s">
        <v>232</v>
      </c>
      <c r="BM417" s="142" t="s">
        <v>543</v>
      </c>
    </row>
    <row r="418" spans="2:65" s="12" customFormat="1" ht="10.199999999999999">
      <c r="B418" s="144"/>
      <c r="D418" s="145" t="s">
        <v>233</v>
      </c>
      <c r="E418" s="146" t="s">
        <v>1</v>
      </c>
      <c r="F418" s="147" t="s">
        <v>544</v>
      </c>
      <c r="H418" s="148">
        <v>326.13799999999998</v>
      </c>
      <c r="I418" s="149"/>
      <c r="L418" s="144"/>
      <c r="M418" s="150"/>
      <c r="T418" s="151"/>
      <c r="AT418" s="146" t="s">
        <v>233</v>
      </c>
      <c r="AU418" s="146" t="s">
        <v>92</v>
      </c>
      <c r="AV418" s="12" t="s">
        <v>92</v>
      </c>
      <c r="AW418" s="12" t="s">
        <v>31</v>
      </c>
      <c r="AX418" s="12" t="s">
        <v>82</v>
      </c>
      <c r="AY418" s="146" t="s">
        <v>225</v>
      </c>
    </row>
    <row r="419" spans="2:65" s="13" customFormat="1" ht="10.199999999999999">
      <c r="B419" s="152"/>
      <c r="D419" s="145" t="s">
        <v>233</v>
      </c>
      <c r="E419" s="153" t="s">
        <v>1</v>
      </c>
      <c r="F419" s="154" t="s">
        <v>235</v>
      </c>
      <c r="H419" s="155">
        <v>326.13799999999998</v>
      </c>
      <c r="I419" s="156"/>
      <c r="L419" s="152"/>
      <c r="M419" s="157"/>
      <c r="T419" s="158"/>
      <c r="AT419" s="153" t="s">
        <v>233</v>
      </c>
      <c r="AU419" s="153" t="s">
        <v>92</v>
      </c>
      <c r="AV419" s="13" t="s">
        <v>232</v>
      </c>
      <c r="AW419" s="13" t="s">
        <v>31</v>
      </c>
      <c r="AX419" s="13" t="s">
        <v>90</v>
      </c>
      <c r="AY419" s="153" t="s">
        <v>225</v>
      </c>
    </row>
    <row r="420" spans="2:65" s="1" customFormat="1" ht="78" customHeight="1">
      <c r="B420" s="31"/>
      <c r="C420" s="131" t="s">
        <v>379</v>
      </c>
      <c r="D420" s="131" t="s">
        <v>227</v>
      </c>
      <c r="E420" s="132" t="s">
        <v>545</v>
      </c>
      <c r="F420" s="133" t="s">
        <v>546</v>
      </c>
      <c r="G420" s="134" t="s">
        <v>277</v>
      </c>
      <c r="H420" s="135">
        <v>4.3739999999999997</v>
      </c>
      <c r="I420" s="136"/>
      <c r="J420" s="137">
        <f>ROUND(I420*H420,2)</f>
        <v>0</v>
      </c>
      <c r="K420" s="133" t="s">
        <v>231</v>
      </c>
      <c r="L420" s="31"/>
      <c r="M420" s="138" t="s">
        <v>1</v>
      </c>
      <c r="N420" s="139" t="s">
        <v>47</v>
      </c>
      <c r="P420" s="140">
        <f>O420*H420</f>
        <v>0</v>
      </c>
      <c r="Q420" s="140">
        <v>0</v>
      </c>
      <c r="R420" s="140">
        <f>Q420*H420</f>
        <v>0</v>
      </c>
      <c r="S420" s="140">
        <v>0</v>
      </c>
      <c r="T420" s="141">
        <f>S420*H420</f>
        <v>0</v>
      </c>
      <c r="AR420" s="142" t="s">
        <v>232</v>
      </c>
      <c r="AT420" s="142" t="s">
        <v>227</v>
      </c>
      <c r="AU420" s="142" t="s">
        <v>92</v>
      </c>
      <c r="AY420" s="16" t="s">
        <v>225</v>
      </c>
      <c r="BE420" s="143">
        <f>IF(N420="základní",J420,0)</f>
        <v>0</v>
      </c>
      <c r="BF420" s="143">
        <f>IF(N420="snížená",J420,0)</f>
        <v>0</v>
      </c>
      <c r="BG420" s="143">
        <f>IF(N420="zákl. přenesená",J420,0)</f>
        <v>0</v>
      </c>
      <c r="BH420" s="143">
        <f>IF(N420="sníž. přenesená",J420,0)</f>
        <v>0</v>
      </c>
      <c r="BI420" s="143">
        <f>IF(N420="nulová",J420,0)</f>
        <v>0</v>
      </c>
      <c r="BJ420" s="16" t="s">
        <v>90</v>
      </c>
      <c r="BK420" s="143">
        <f>ROUND(I420*H420,2)</f>
        <v>0</v>
      </c>
      <c r="BL420" s="16" t="s">
        <v>232</v>
      </c>
      <c r="BM420" s="142" t="s">
        <v>547</v>
      </c>
    </row>
    <row r="421" spans="2:65" s="12" customFormat="1" ht="10.199999999999999">
      <c r="B421" s="144"/>
      <c r="D421" s="145" t="s">
        <v>233</v>
      </c>
      <c r="E421" s="146" t="s">
        <v>1</v>
      </c>
      <c r="F421" s="147" t="s">
        <v>548</v>
      </c>
      <c r="H421" s="148">
        <v>4.5999999999999999E-2</v>
      </c>
      <c r="I421" s="149"/>
      <c r="L421" s="144"/>
      <c r="M421" s="150"/>
      <c r="T421" s="151"/>
      <c r="AT421" s="146" t="s">
        <v>233</v>
      </c>
      <c r="AU421" s="146" t="s">
        <v>92</v>
      </c>
      <c r="AV421" s="12" t="s">
        <v>92</v>
      </c>
      <c r="AW421" s="12" t="s">
        <v>31</v>
      </c>
      <c r="AX421" s="12" t="s">
        <v>82</v>
      </c>
      <c r="AY421" s="146" t="s">
        <v>225</v>
      </c>
    </row>
    <row r="422" spans="2:65" s="12" customFormat="1" ht="10.199999999999999">
      <c r="B422" s="144"/>
      <c r="D422" s="145" t="s">
        <v>233</v>
      </c>
      <c r="E422" s="146" t="s">
        <v>1</v>
      </c>
      <c r="F422" s="147" t="s">
        <v>549</v>
      </c>
      <c r="H422" s="148">
        <v>0.113</v>
      </c>
      <c r="I422" s="149"/>
      <c r="L422" s="144"/>
      <c r="M422" s="150"/>
      <c r="T422" s="151"/>
      <c r="AT422" s="146" t="s">
        <v>233</v>
      </c>
      <c r="AU422" s="146" t="s">
        <v>92</v>
      </c>
      <c r="AV422" s="12" t="s">
        <v>92</v>
      </c>
      <c r="AW422" s="12" t="s">
        <v>31</v>
      </c>
      <c r="AX422" s="12" t="s">
        <v>82</v>
      </c>
      <c r="AY422" s="146" t="s">
        <v>225</v>
      </c>
    </row>
    <row r="423" spans="2:65" s="12" customFormat="1" ht="20.399999999999999">
      <c r="B423" s="144"/>
      <c r="D423" s="145" t="s">
        <v>233</v>
      </c>
      <c r="E423" s="146" t="s">
        <v>1</v>
      </c>
      <c r="F423" s="147" t="s">
        <v>550</v>
      </c>
      <c r="H423" s="148">
        <v>0.78400000000000003</v>
      </c>
      <c r="I423" s="149"/>
      <c r="L423" s="144"/>
      <c r="M423" s="150"/>
      <c r="T423" s="151"/>
      <c r="AT423" s="146" t="s">
        <v>233</v>
      </c>
      <c r="AU423" s="146" t="s">
        <v>92</v>
      </c>
      <c r="AV423" s="12" t="s">
        <v>92</v>
      </c>
      <c r="AW423" s="12" t="s">
        <v>31</v>
      </c>
      <c r="AX423" s="12" t="s">
        <v>82</v>
      </c>
      <c r="AY423" s="146" t="s">
        <v>225</v>
      </c>
    </row>
    <row r="424" spans="2:65" s="12" customFormat="1" ht="10.199999999999999">
      <c r="B424" s="144"/>
      <c r="D424" s="145" t="s">
        <v>233</v>
      </c>
      <c r="E424" s="146" t="s">
        <v>1</v>
      </c>
      <c r="F424" s="147" t="s">
        <v>551</v>
      </c>
      <c r="H424" s="148">
        <v>2.5579999999999998</v>
      </c>
      <c r="I424" s="149"/>
      <c r="L424" s="144"/>
      <c r="M424" s="150"/>
      <c r="T424" s="151"/>
      <c r="AT424" s="146" t="s">
        <v>233</v>
      </c>
      <c r="AU424" s="146" t="s">
        <v>92</v>
      </c>
      <c r="AV424" s="12" t="s">
        <v>92</v>
      </c>
      <c r="AW424" s="12" t="s">
        <v>31</v>
      </c>
      <c r="AX424" s="12" t="s">
        <v>82</v>
      </c>
      <c r="AY424" s="146" t="s">
        <v>225</v>
      </c>
    </row>
    <row r="425" spans="2:65" s="12" customFormat="1" ht="10.199999999999999">
      <c r="B425" s="144"/>
      <c r="D425" s="145" t="s">
        <v>233</v>
      </c>
      <c r="E425" s="146" t="s">
        <v>1</v>
      </c>
      <c r="F425" s="147" t="s">
        <v>552</v>
      </c>
      <c r="H425" s="148">
        <v>0.44</v>
      </c>
      <c r="I425" s="149"/>
      <c r="L425" s="144"/>
      <c r="M425" s="150"/>
      <c r="T425" s="151"/>
      <c r="AT425" s="146" t="s">
        <v>233</v>
      </c>
      <c r="AU425" s="146" t="s">
        <v>92</v>
      </c>
      <c r="AV425" s="12" t="s">
        <v>92</v>
      </c>
      <c r="AW425" s="12" t="s">
        <v>31</v>
      </c>
      <c r="AX425" s="12" t="s">
        <v>82</v>
      </c>
      <c r="AY425" s="146" t="s">
        <v>225</v>
      </c>
    </row>
    <row r="426" spans="2:65" s="12" customFormat="1" ht="10.199999999999999">
      <c r="B426" s="144"/>
      <c r="D426" s="145" t="s">
        <v>233</v>
      </c>
      <c r="E426" s="146" t="s">
        <v>1</v>
      </c>
      <c r="F426" s="147" t="s">
        <v>553</v>
      </c>
      <c r="H426" s="148">
        <v>0.433</v>
      </c>
      <c r="I426" s="149"/>
      <c r="L426" s="144"/>
      <c r="M426" s="150"/>
      <c r="T426" s="151"/>
      <c r="AT426" s="146" t="s">
        <v>233</v>
      </c>
      <c r="AU426" s="146" t="s">
        <v>92</v>
      </c>
      <c r="AV426" s="12" t="s">
        <v>92</v>
      </c>
      <c r="AW426" s="12" t="s">
        <v>31</v>
      </c>
      <c r="AX426" s="12" t="s">
        <v>82</v>
      </c>
      <c r="AY426" s="146" t="s">
        <v>225</v>
      </c>
    </row>
    <row r="427" spans="2:65" s="13" customFormat="1" ht="10.199999999999999">
      <c r="B427" s="152"/>
      <c r="D427" s="145" t="s">
        <v>233</v>
      </c>
      <c r="E427" s="153" t="s">
        <v>1</v>
      </c>
      <c r="F427" s="154" t="s">
        <v>235</v>
      </c>
      <c r="H427" s="155">
        <v>4.3739999999999997</v>
      </c>
      <c r="I427" s="156"/>
      <c r="L427" s="152"/>
      <c r="M427" s="157"/>
      <c r="T427" s="158"/>
      <c r="AT427" s="153" t="s">
        <v>233</v>
      </c>
      <c r="AU427" s="153" t="s">
        <v>92</v>
      </c>
      <c r="AV427" s="13" t="s">
        <v>232</v>
      </c>
      <c r="AW427" s="13" t="s">
        <v>31</v>
      </c>
      <c r="AX427" s="13" t="s">
        <v>90</v>
      </c>
      <c r="AY427" s="153" t="s">
        <v>225</v>
      </c>
    </row>
    <row r="428" spans="2:65" s="1" customFormat="1" ht="78" customHeight="1">
      <c r="B428" s="31"/>
      <c r="C428" s="131" t="s">
        <v>554</v>
      </c>
      <c r="D428" s="131" t="s">
        <v>227</v>
      </c>
      <c r="E428" s="132" t="s">
        <v>555</v>
      </c>
      <c r="F428" s="133" t="s">
        <v>556</v>
      </c>
      <c r="G428" s="134" t="s">
        <v>277</v>
      </c>
      <c r="H428" s="135">
        <v>1.554</v>
      </c>
      <c r="I428" s="136"/>
      <c r="J428" s="137">
        <f>ROUND(I428*H428,2)</f>
        <v>0</v>
      </c>
      <c r="K428" s="133" t="s">
        <v>231</v>
      </c>
      <c r="L428" s="31"/>
      <c r="M428" s="138" t="s">
        <v>1</v>
      </c>
      <c r="N428" s="139" t="s">
        <v>47</v>
      </c>
      <c r="P428" s="140">
        <f>O428*H428</f>
        <v>0</v>
      </c>
      <c r="Q428" s="140">
        <v>0</v>
      </c>
      <c r="R428" s="140">
        <f>Q428*H428</f>
        <v>0</v>
      </c>
      <c r="S428" s="140">
        <v>0</v>
      </c>
      <c r="T428" s="141">
        <f>S428*H428</f>
        <v>0</v>
      </c>
      <c r="AR428" s="142" t="s">
        <v>232</v>
      </c>
      <c r="AT428" s="142" t="s">
        <v>227</v>
      </c>
      <c r="AU428" s="142" t="s">
        <v>92</v>
      </c>
      <c r="AY428" s="16" t="s">
        <v>225</v>
      </c>
      <c r="BE428" s="143">
        <f>IF(N428="základní",J428,0)</f>
        <v>0</v>
      </c>
      <c r="BF428" s="143">
        <f>IF(N428="snížená",J428,0)</f>
        <v>0</v>
      </c>
      <c r="BG428" s="143">
        <f>IF(N428="zákl. přenesená",J428,0)</f>
        <v>0</v>
      </c>
      <c r="BH428" s="143">
        <f>IF(N428="sníž. přenesená",J428,0)</f>
        <v>0</v>
      </c>
      <c r="BI428" s="143">
        <f>IF(N428="nulová",J428,0)</f>
        <v>0</v>
      </c>
      <c r="BJ428" s="16" t="s">
        <v>90</v>
      </c>
      <c r="BK428" s="143">
        <f>ROUND(I428*H428,2)</f>
        <v>0</v>
      </c>
      <c r="BL428" s="16" t="s">
        <v>232</v>
      </c>
      <c r="BM428" s="142" t="s">
        <v>557</v>
      </c>
    </row>
    <row r="429" spans="2:65" s="12" customFormat="1" ht="10.199999999999999">
      <c r="B429" s="144"/>
      <c r="D429" s="145" t="s">
        <v>233</v>
      </c>
      <c r="E429" s="146" t="s">
        <v>1</v>
      </c>
      <c r="F429" s="147" t="s">
        <v>558</v>
      </c>
      <c r="H429" s="148">
        <v>3.5999999999999997E-2</v>
      </c>
      <c r="I429" s="149"/>
      <c r="L429" s="144"/>
      <c r="M429" s="150"/>
      <c r="T429" s="151"/>
      <c r="AT429" s="146" t="s">
        <v>233</v>
      </c>
      <c r="AU429" s="146" t="s">
        <v>92</v>
      </c>
      <c r="AV429" s="12" t="s">
        <v>92</v>
      </c>
      <c r="AW429" s="12" t="s">
        <v>31</v>
      </c>
      <c r="AX429" s="12" t="s">
        <v>82</v>
      </c>
      <c r="AY429" s="146" t="s">
        <v>225</v>
      </c>
    </row>
    <row r="430" spans="2:65" s="12" customFormat="1" ht="10.199999999999999">
      <c r="B430" s="144"/>
      <c r="D430" s="145" t="s">
        <v>233</v>
      </c>
      <c r="E430" s="146" t="s">
        <v>1</v>
      </c>
      <c r="F430" s="147" t="s">
        <v>559</v>
      </c>
      <c r="H430" s="148">
        <v>0.82199999999999995</v>
      </c>
      <c r="I430" s="149"/>
      <c r="L430" s="144"/>
      <c r="M430" s="150"/>
      <c r="T430" s="151"/>
      <c r="AT430" s="146" t="s">
        <v>233</v>
      </c>
      <c r="AU430" s="146" t="s">
        <v>92</v>
      </c>
      <c r="AV430" s="12" t="s">
        <v>92</v>
      </c>
      <c r="AW430" s="12" t="s">
        <v>31</v>
      </c>
      <c r="AX430" s="12" t="s">
        <v>82</v>
      </c>
      <c r="AY430" s="146" t="s">
        <v>225</v>
      </c>
    </row>
    <row r="431" spans="2:65" s="12" customFormat="1" ht="10.199999999999999">
      <c r="B431" s="144"/>
      <c r="D431" s="145" t="s">
        <v>233</v>
      </c>
      <c r="E431" s="146" t="s">
        <v>1</v>
      </c>
      <c r="F431" s="147" t="s">
        <v>560</v>
      </c>
      <c r="H431" s="148">
        <v>0.69599999999999995</v>
      </c>
      <c r="I431" s="149"/>
      <c r="L431" s="144"/>
      <c r="M431" s="150"/>
      <c r="T431" s="151"/>
      <c r="AT431" s="146" t="s">
        <v>233</v>
      </c>
      <c r="AU431" s="146" t="s">
        <v>92</v>
      </c>
      <c r="AV431" s="12" t="s">
        <v>92</v>
      </c>
      <c r="AW431" s="12" t="s">
        <v>31</v>
      </c>
      <c r="AX431" s="12" t="s">
        <v>82</v>
      </c>
      <c r="AY431" s="146" t="s">
        <v>225</v>
      </c>
    </row>
    <row r="432" spans="2:65" s="13" customFormat="1" ht="10.199999999999999">
      <c r="B432" s="152"/>
      <c r="D432" s="145" t="s">
        <v>233</v>
      </c>
      <c r="E432" s="153" t="s">
        <v>1</v>
      </c>
      <c r="F432" s="154" t="s">
        <v>235</v>
      </c>
      <c r="H432" s="155">
        <v>1.554</v>
      </c>
      <c r="I432" s="156"/>
      <c r="L432" s="152"/>
      <c r="M432" s="157"/>
      <c r="T432" s="158"/>
      <c r="AT432" s="153" t="s">
        <v>233</v>
      </c>
      <c r="AU432" s="153" t="s">
        <v>92</v>
      </c>
      <c r="AV432" s="13" t="s">
        <v>232</v>
      </c>
      <c r="AW432" s="13" t="s">
        <v>31</v>
      </c>
      <c r="AX432" s="13" t="s">
        <v>90</v>
      </c>
      <c r="AY432" s="153" t="s">
        <v>225</v>
      </c>
    </row>
    <row r="433" spans="2:65" s="1" customFormat="1" ht="37.799999999999997" customHeight="1">
      <c r="B433" s="31"/>
      <c r="C433" s="131" t="s">
        <v>386</v>
      </c>
      <c r="D433" s="131" t="s">
        <v>227</v>
      </c>
      <c r="E433" s="132" t="s">
        <v>561</v>
      </c>
      <c r="F433" s="133" t="s">
        <v>562</v>
      </c>
      <c r="G433" s="134" t="s">
        <v>277</v>
      </c>
      <c r="H433" s="135">
        <v>11.343999999999999</v>
      </c>
      <c r="I433" s="136"/>
      <c r="J433" s="137">
        <f>ROUND(I433*H433,2)</f>
        <v>0</v>
      </c>
      <c r="K433" s="133" t="s">
        <v>231</v>
      </c>
      <c r="L433" s="31"/>
      <c r="M433" s="138" t="s">
        <v>1</v>
      </c>
      <c r="N433" s="139" t="s">
        <v>47</v>
      </c>
      <c r="P433" s="140">
        <f>O433*H433</f>
        <v>0</v>
      </c>
      <c r="Q433" s="140">
        <v>0</v>
      </c>
      <c r="R433" s="140">
        <f>Q433*H433</f>
        <v>0</v>
      </c>
      <c r="S433" s="140">
        <v>0</v>
      </c>
      <c r="T433" s="141">
        <f>S433*H433</f>
        <v>0</v>
      </c>
      <c r="AR433" s="142" t="s">
        <v>232</v>
      </c>
      <c r="AT433" s="142" t="s">
        <v>227</v>
      </c>
      <c r="AU433" s="142" t="s">
        <v>92</v>
      </c>
      <c r="AY433" s="16" t="s">
        <v>225</v>
      </c>
      <c r="BE433" s="143">
        <f>IF(N433="základní",J433,0)</f>
        <v>0</v>
      </c>
      <c r="BF433" s="143">
        <f>IF(N433="snížená",J433,0)</f>
        <v>0</v>
      </c>
      <c r="BG433" s="143">
        <f>IF(N433="zákl. přenesená",J433,0)</f>
        <v>0</v>
      </c>
      <c r="BH433" s="143">
        <f>IF(N433="sníž. přenesená",J433,0)</f>
        <v>0</v>
      </c>
      <c r="BI433" s="143">
        <f>IF(N433="nulová",J433,0)</f>
        <v>0</v>
      </c>
      <c r="BJ433" s="16" t="s">
        <v>90</v>
      </c>
      <c r="BK433" s="143">
        <f>ROUND(I433*H433,2)</f>
        <v>0</v>
      </c>
      <c r="BL433" s="16" t="s">
        <v>232</v>
      </c>
      <c r="BM433" s="142" t="s">
        <v>563</v>
      </c>
    </row>
    <row r="434" spans="2:65" s="12" customFormat="1" ht="10.199999999999999">
      <c r="B434" s="144"/>
      <c r="D434" s="145" t="s">
        <v>233</v>
      </c>
      <c r="E434" s="146" t="s">
        <v>1</v>
      </c>
      <c r="F434" s="147" t="s">
        <v>564</v>
      </c>
      <c r="H434" s="148">
        <v>0.50600000000000001</v>
      </c>
      <c r="I434" s="149"/>
      <c r="L434" s="144"/>
      <c r="M434" s="150"/>
      <c r="T434" s="151"/>
      <c r="AT434" s="146" t="s">
        <v>233</v>
      </c>
      <c r="AU434" s="146" t="s">
        <v>92</v>
      </c>
      <c r="AV434" s="12" t="s">
        <v>92</v>
      </c>
      <c r="AW434" s="12" t="s">
        <v>31</v>
      </c>
      <c r="AX434" s="12" t="s">
        <v>82</v>
      </c>
      <c r="AY434" s="146" t="s">
        <v>225</v>
      </c>
    </row>
    <row r="435" spans="2:65" s="12" customFormat="1" ht="10.199999999999999">
      <c r="B435" s="144"/>
      <c r="D435" s="145" t="s">
        <v>233</v>
      </c>
      <c r="E435" s="146" t="s">
        <v>1</v>
      </c>
      <c r="F435" s="147" t="s">
        <v>565</v>
      </c>
      <c r="H435" s="148">
        <v>0.36299999999999999</v>
      </c>
      <c r="I435" s="149"/>
      <c r="L435" s="144"/>
      <c r="M435" s="150"/>
      <c r="T435" s="151"/>
      <c r="AT435" s="146" t="s">
        <v>233</v>
      </c>
      <c r="AU435" s="146" t="s">
        <v>92</v>
      </c>
      <c r="AV435" s="12" t="s">
        <v>92</v>
      </c>
      <c r="AW435" s="12" t="s">
        <v>31</v>
      </c>
      <c r="AX435" s="12" t="s">
        <v>82</v>
      </c>
      <c r="AY435" s="146" t="s">
        <v>225</v>
      </c>
    </row>
    <row r="436" spans="2:65" s="12" customFormat="1" ht="10.199999999999999">
      <c r="B436" s="144"/>
      <c r="D436" s="145" t="s">
        <v>233</v>
      </c>
      <c r="E436" s="146" t="s">
        <v>1</v>
      </c>
      <c r="F436" s="147" t="s">
        <v>566</v>
      </c>
      <c r="H436" s="148">
        <v>10.475</v>
      </c>
      <c r="I436" s="149"/>
      <c r="L436" s="144"/>
      <c r="M436" s="150"/>
      <c r="T436" s="151"/>
      <c r="AT436" s="146" t="s">
        <v>233</v>
      </c>
      <c r="AU436" s="146" t="s">
        <v>92</v>
      </c>
      <c r="AV436" s="12" t="s">
        <v>92</v>
      </c>
      <c r="AW436" s="12" t="s">
        <v>31</v>
      </c>
      <c r="AX436" s="12" t="s">
        <v>82</v>
      </c>
      <c r="AY436" s="146" t="s">
        <v>225</v>
      </c>
    </row>
    <row r="437" spans="2:65" s="13" customFormat="1" ht="10.199999999999999">
      <c r="B437" s="152"/>
      <c r="D437" s="145" t="s">
        <v>233</v>
      </c>
      <c r="E437" s="153" t="s">
        <v>1</v>
      </c>
      <c r="F437" s="154" t="s">
        <v>235</v>
      </c>
      <c r="H437" s="155">
        <v>11.343999999999999</v>
      </c>
      <c r="I437" s="156"/>
      <c r="L437" s="152"/>
      <c r="M437" s="157"/>
      <c r="T437" s="158"/>
      <c r="AT437" s="153" t="s">
        <v>233</v>
      </c>
      <c r="AU437" s="153" t="s">
        <v>92</v>
      </c>
      <c r="AV437" s="13" t="s">
        <v>232</v>
      </c>
      <c r="AW437" s="13" t="s">
        <v>31</v>
      </c>
      <c r="AX437" s="13" t="s">
        <v>90</v>
      </c>
      <c r="AY437" s="153" t="s">
        <v>225</v>
      </c>
    </row>
    <row r="438" spans="2:65" s="1" customFormat="1" ht="24.15" customHeight="1">
      <c r="B438" s="31"/>
      <c r="C438" s="159" t="s">
        <v>567</v>
      </c>
      <c r="D438" s="159" t="s">
        <v>292</v>
      </c>
      <c r="E438" s="160" t="s">
        <v>568</v>
      </c>
      <c r="F438" s="161" t="s">
        <v>569</v>
      </c>
      <c r="G438" s="162" t="s">
        <v>277</v>
      </c>
      <c r="H438" s="163">
        <v>0.39100000000000001</v>
      </c>
      <c r="I438" s="164"/>
      <c r="J438" s="165">
        <f>ROUND(I438*H438,2)</f>
        <v>0</v>
      </c>
      <c r="K438" s="161" t="s">
        <v>231</v>
      </c>
      <c r="L438" s="166"/>
      <c r="M438" s="167" t="s">
        <v>1</v>
      </c>
      <c r="N438" s="168" t="s">
        <v>47</v>
      </c>
      <c r="P438" s="140">
        <f>O438*H438</f>
        <v>0</v>
      </c>
      <c r="Q438" s="140">
        <v>0</v>
      </c>
      <c r="R438" s="140">
        <f>Q438*H438</f>
        <v>0</v>
      </c>
      <c r="S438" s="140">
        <v>0</v>
      </c>
      <c r="T438" s="141">
        <f>S438*H438</f>
        <v>0</v>
      </c>
      <c r="AR438" s="142" t="s">
        <v>248</v>
      </c>
      <c r="AT438" s="142" t="s">
        <v>292</v>
      </c>
      <c r="AU438" s="142" t="s">
        <v>92</v>
      </c>
      <c r="AY438" s="16" t="s">
        <v>225</v>
      </c>
      <c r="BE438" s="143">
        <f>IF(N438="základní",J438,0)</f>
        <v>0</v>
      </c>
      <c r="BF438" s="143">
        <f>IF(N438="snížená",J438,0)</f>
        <v>0</v>
      </c>
      <c r="BG438" s="143">
        <f>IF(N438="zákl. přenesená",J438,0)</f>
        <v>0</v>
      </c>
      <c r="BH438" s="143">
        <f>IF(N438="sníž. přenesená",J438,0)</f>
        <v>0</v>
      </c>
      <c r="BI438" s="143">
        <f>IF(N438="nulová",J438,0)</f>
        <v>0</v>
      </c>
      <c r="BJ438" s="16" t="s">
        <v>90</v>
      </c>
      <c r="BK438" s="143">
        <f>ROUND(I438*H438,2)</f>
        <v>0</v>
      </c>
      <c r="BL438" s="16" t="s">
        <v>232</v>
      </c>
      <c r="BM438" s="142" t="s">
        <v>570</v>
      </c>
    </row>
    <row r="439" spans="2:65" s="12" customFormat="1" ht="10.199999999999999">
      <c r="B439" s="144"/>
      <c r="D439" s="145" t="s">
        <v>233</v>
      </c>
      <c r="E439" s="146" t="s">
        <v>1</v>
      </c>
      <c r="F439" s="147" t="s">
        <v>571</v>
      </c>
      <c r="H439" s="148">
        <v>0.39100000000000001</v>
      </c>
      <c r="I439" s="149"/>
      <c r="L439" s="144"/>
      <c r="M439" s="150"/>
      <c r="T439" s="151"/>
      <c r="AT439" s="146" t="s">
        <v>233</v>
      </c>
      <c r="AU439" s="146" t="s">
        <v>92</v>
      </c>
      <c r="AV439" s="12" t="s">
        <v>92</v>
      </c>
      <c r="AW439" s="12" t="s">
        <v>31</v>
      </c>
      <c r="AX439" s="12" t="s">
        <v>82</v>
      </c>
      <c r="AY439" s="146" t="s">
        <v>225</v>
      </c>
    </row>
    <row r="440" spans="2:65" s="13" customFormat="1" ht="10.199999999999999">
      <c r="B440" s="152"/>
      <c r="D440" s="145" t="s">
        <v>233</v>
      </c>
      <c r="E440" s="153" t="s">
        <v>1</v>
      </c>
      <c r="F440" s="154" t="s">
        <v>235</v>
      </c>
      <c r="H440" s="155">
        <v>0.39100000000000001</v>
      </c>
      <c r="I440" s="156"/>
      <c r="L440" s="152"/>
      <c r="M440" s="157"/>
      <c r="T440" s="158"/>
      <c r="AT440" s="153" t="s">
        <v>233</v>
      </c>
      <c r="AU440" s="153" t="s">
        <v>92</v>
      </c>
      <c r="AV440" s="13" t="s">
        <v>232</v>
      </c>
      <c r="AW440" s="13" t="s">
        <v>31</v>
      </c>
      <c r="AX440" s="13" t="s">
        <v>90</v>
      </c>
      <c r="AY440" s="153" t="s">
        <v>225</v>
      </c>
    </row>
    <row r="441" spans="2:65" s="1" customFormat="1" ht="24.15" customHeight="1">
      <c r="B441" s="31"/>
      <c r="C441" s="159" t="s">
        <v>392</v>
      </c>
      <c r="D441" s="159" t="s">
        <v>292</v>
      </c>
      <c r="E441" s="160" t="s">
        <v>572</v>
      </c>
      <c r="F441" s="161" t="s">
        <v>573</v>
      </c>
      <c r="G441" s="162" t="s">
        <v>277</v>
      </c>
      <c r="H441" s="163">
        <v>11.859</v>
      </c>
      <c r="I441" s="164"/>
      <c r="J441" s="165">
        <f>ROUND(I441*H441,2)</f>
        <v>0</v>
      </c>
      <c r="K441" s="161" t="s">
        <v>231</v>
      </c>
      <c r="L441" s="166"/>
      <c r="M441" s="167" t="s">
        <v>1</v>
      </c>
      <c r="N441" s="168" t="s">
        <v>47</v>
      </c>
      <c r="P441" s="140">
        <f>O441*H441</f>
        <v>0</v>
      </c>
      <c r="Q441" s="140">
        <v>0</v>
      </c>
      <c r="R441" s="140">
        <f>Q441*H441</f>
        <v>0</v>
      </c>
      <c r="S441" s="140">
        <v>0</v>
      </c>
      <c r="T441" s="141">
        <f>S441*H441</f>
        <v>0</v>
      </c>
      <c r="AR441" s="142" t="s">
        <v>248</v>
      </c>
      <c r="AT441" s="142" t="s">
        <v>292</v>
      </c>
      <c r="AU441" s="142" t="s">
        <v>92</v>
      </c>
      <c r="AY441" s="16" t="s">
        <v>225</v>
      </c>
      <c r="BE441" s="143">
        <f>IF(N441="základní",J441,0)</f>
        <v>0</v>
      </c>
      <c r="BF441" s="143">
        <f>IF(N441="snížená",J441,0)</f>
        <v>0</v>
      </c>
      <c r="BG441" s="143">
        <f>IF(N441="zákl. přenesená",J441,0)</f>
        <v>0</v>
      </c>
      <c r="BH441" s="143">
        <f>IF(N441="sníž. přenesená",J441,0)</f>
        <v>0</v>
      </c>
      <c r="BI441" s="143">
        <f>IF(N441="nulová",J441,0)</f>
        <v>0</v>
      </c>
      <c r="BJ441" s="16" t="s">
        <v>90</v>
      </c>
      <c r="BK441" s="143">
        <f>ROUND(I441*H441,2)</f>
        <v>0</v>
      </c>
      <c r="BL441" s="16" t="s">
        <v>232</v>
      </c>
      <c r="BM441" s="142" t="s">
        <v>574</v>
      </c>
    </row>
    <row r="442" spans="2:65" s="12" customFormat="1" ht="10.199999999999999">
      <c r="B442" s="144"/>
      <c r="D442" s="145" t="s">
        <v>233</v>
      </c>
      <c r="E442" s="146" t="s">
        <v>1</v>
      </c>
      <c r="F442" s="147" t="s">
        <v>575</v>
      </c>
      <c r="H442" s="148">
        <v>0.54600000000000004</v>
      </c>
      <c r="I442" s="149"/>
      <c r="L442" s="144"/>
      <c r="M442" s="150"/>
      <c r="T442" s="151"/>
      <c r="AT442" s="146" t="s">
        <v>233</v>
      </c>
      <c r="AU442" s="146" t="s">
        <v>92</v>
      </c>
      <c r="AV442" s="12" t="s">
        <v>92</v>
      </c>
      <c r="AW442" s="12" t="s">
        <v>31</v>
      </c>
      <c r="AX442" s="12" t="s">
        <v>82</v>
      </c>
      <c r="AY442" s="146" t="s">
        <v>225</v>
      </c>
    </row>
    <row r="443" spans="2:65" s="12" customFormat="1" ht="10.199999999999999">
      <c r="B443" s="144"/>
      <c r="D443" s="145" t="s">
        <v>233</v>
      </c>
      <c r="E443" s="146" t="s">
        <v>1</v>
      </c>
      <c r="F443" s="147" t="s">
        <v>576</v>
      </c>
      <c r="H443" s="148">
        <v>11.313000000000001</v>
      </c>
      <c r="I443" s="149"/>
      <c r="L443" s="144"/>
      <c r="M443" s="150"/>
      <c r="T443" s="151"/>
      <c r="AT443" s="146" t="s">
        <v>233</v>
      </c>
      <c r="AU443" s="146" t="s">
        <v>92</v>
      </c>
      <c r="AV443" s="12" t="s">
        <v>92</v>
      </c>
      <c r="AW443" s="12" t="s">
        <v>31</v>
      </c>
      <c r="AX443" s="12" t="s">
        <v>82</v>
      </c>
      <c r="AY443" s="146" t="s">
        <v>225</v>
      </c>
    </row>
    <row r="444" spans="2:65" s="13" customFormat="1" ht="10.199999999999999">
      <c r="B444" s="152"/>
      <c r="D444" s="145" t="s">
        <v>233</v>
      </c>
      <c r="E444" s="153" t="s">
        <v>1</v>
      </c>
      <c r="F444" s="154" t="s">
        <v>235</v>
      </c>
      <c r="H444" s="155">
        <v>11.859</v>
      </c>
      <c r="I444" s="156"/>
      <c r="L444" s="152"/>
      <c r="M444" s="157"/>
      <c r="T444" s="158"/>
      <c r="AT444" s="153" t="s">
        <v>233</v>
      </c>
      <c r="AU444" s="153" t="s">
        <v>92</v>
      </c>
      <c r="AV444" s="13" t="s">
        <v>232</v>
      </c>
      <c r="AW444" s="13" t="s">
        <v>31</v>
      </c>
      <c r="AX444" s="13" t="s">
        <v>90</v>
      </c>
      <c r="AY444" s="153" t="s">
        <v>225</v>
      </c>
    </row>
    <row r="445" spans="2:65" s="1" customFormat="1" ht="24.15" customHeight="1">
      <c r="B445" s="31"/>
      <c r="C445" s="131" t="s">
        <v>577</v>
      </c>
      <c r="D445" s="131" t="s">
        <v>227</v>
      </c>
      <c r="E445" s="132" t="s">
        <v>578</v>
      </c>
      <c r="F445" s="133" t="s">
        <v>579</v>
      </c>
      <c r="G445" s="134" t="s">
        <v>238</v>
      </c>
      <c r="H445" s="135">
        <v>1.8660000000000001</v>
      </c>
      <c r="I445" s="136"/>
      <c r="J445" s="137">
        <f>ROUND(I445*H445,2)</f>
        <v>0</v>
      </c>
      <c r="K445" s="133" t="s">
        <v>231</v>
      </c>
      <c r="L445" s="31"/>
      <c r="M445" s="138" t="s">
        <v>1</v>
      </c>
      <c r="N445" s="139" t="s">
        <v>47</v>
      </c>
      <c r="P445" s="140">
        <f>O445*H445</f>
        <v>0</v>
      </c>
      <c r="Q445" s="140">
        <v>0</v>
      </c>
      <c r="R445" s="140">
        <f>Q445*H445</f>
        <v>0</v>
      </c>
      <c r="S445" s="140">
        <v>0</v>
      </c>
      <c r="T445" s="141">
        <f>S445*H445</f>
        <v>0</v>
      </c>
      <c r="AR445" s="142" t="s">
        <v>232</v>
      </c>
      <c r="AT445" s="142" t="s">
        <v>227</v>
      </c>
      <c r="AU445" s="142" t="s">
        <v>92</v>
      </c>
      <c r="AY445" s="16" t="s">
        <v>225</v>
      </c>
      <c r="BE445" s="143">
        <f>IF(N445="základní",J445,0)</f>
        <v>0</v>
      </c>
      <c r="BF445" s="143">
        <f>IF(N445="snížená",J445,0)</f>
        <v>0</v>
      </c>
      <c r="BG445" s="143">
        <f>IF(N445="zákl. přenesená",J445,0)</f>
        <v>0</v>
      </c>
      <c r="BH445" s="143">
        <f>IF(N445="sníž. přenesená",J445,0)</f>
        <v>0</v>
      </c>
      <c r="BI445" s="143">
        <f>IF(N445="nulová",J445,0)</f>
        <v>0</v>
      </c>
      <c r="BJ445" s="16" t="s">
        <v>90</v>
      </c>
      <c r="BK445" s="143">
        <f>ROUND(I445*H445,2)</f>
        <v>0</v>
      </c>
      <c r="BL445" s="16" t="s">
        <v>232</v>
      </c>
      <c r="BM445" s="142" t="s">
        <v>580</v>
      </c>
    </row>
    <row r="446" spans="2:65" s="12" customFormat="1" ht="10.199999999999999">
      <c r="B446" s="144"/>
      <c r="D446" s="145" t="s">
        <v>233</v>
      </c>
      <c r="E446" s="146" t="s">
        <v>1</v>
      </c>
      <c r="F446" s="147" t="s">
        <v>581</v>
      </c>
      <c r="H446" s="148">
        <v>0.54600000000000004</v>
      </c>
      <c r="I446" s="149"/>
      <c r="L446" s="144"/>
      <c r="M446" s="150"/>
      <c r="T446" s="151"/>
      <c r="AT446" s="146" t="s">
        <v>233</v>
      </c>
      <c r="AU446" s="146" t="s">
        <v>92</v>
      </c>
      <c r="AV446" s="12" t="s">
        <v>92</v>
      </c>
      <c r="AW446" s="12" t="s">
        <v>31</v>
      </c>
      <c r="AX446" s="12" t="s">
        <v>82</v>
      </c>
      <c r="AY446" s="146" t="s">
        <v>225</v>
      </c>
    </row>
    <row r="447" spans="2:65" s="12" customFormat="1" ht="20.399999999999999">
      <c r="B447" s="144"/>
      <c r="D447" s="145" t="s">
        <v>233</v>
      </c>
      <c r="E447" s="146" t="s">
        <v>1</v>
      </c>
      <c r="F447" s="147" t="s">
        <v>582</v>
      </c>
      <c r="H447" s="148">
        <v>1.32</v>
      </c>
      <c r="I447" s="149"/>
      <c r="L447" s="144"/>
      <c r="M447" s="150"/>
      <c r="T447" s="151"/>
      <c r="AT447" s="146" t="s">
        <v>233</v>
      </c>
      <c r="AU447" s="146" t="s">
        <v>92</v>
      </c>
      <c r="AV447" s="12" t="s">
        <v>92</v>
      </c>
      <c r="AW447" s="12" t="s">
        <v>31</v>
      </c>
      <c r="AX447" s="12" t="s">
        <v>82</v>
      </c>
      <c r="AY447" s="146" t="s">
        <v>225</v>
      </c>
    </row>
    <row r="448" spans="2:65" s="13" customFormat="1" ht="10.199999999999999">
      <c r="B448" s="152"/>
      <c r="D448" s="145" t="s">
        <v>233</v>
      </c>
      <c r="E448" s="153" t="s">
        <v>1</v>
      </c>
      <c r="F448" s="154" t="s">
        <v>235</v>
      </c>
      <c r="H448" s="155">
        <v>1.8660000000000001</v>
      </c>
      <c r="I448" s="156"/>
      <c r="L448" s="152"/>
      <c r="M448" s="157"/>
      <c r="T448" s="158"/>
      <c r="AT448" s="153" t="s">
        <v>233</v>
      </c>
      <c r="AU448" s="153" t="s">
        <v>92</v>
      </c>
      <c r="AV448" s="13" t="s">
        <v>232</v>
      </c>
      <c r="AW448" s="13" t="s">
        <v>31</v>
      </c>
      <c r="AX448" s="13" t="s">
        <v>90</v>
      </c>
      <c r="AY448" s="153" t="s">
        <v>225</v>
      </c>
    </row>
    <row r="449" spans="2:65" s="1" customFormat="1" ht="24.15" customHeight="1">
      <c r="B449" s="31"/>
      <c r="C449" s="131" t="s">
        <v>399</v>
      </c>
      <c r="D449" s="131" t="s">
        <v>227</v>
      </c>
      <c r="E449" s="132" t="s">
        <v>583</v>
      </c>
      <c r="F449" s="133" t="s">
        <v>584</v>
      </c>
      <c r="G449" s="134" t="s">
        <v>230</v>
      </c>
      <c r="H449" s="135">
        <v>11.625999999999999</v>
      </c>
      <c r="I449" s="136"/>
      <c r="J449" s="137">
        <f>ROUND(I449*H449,2)</f>
        <v>0</v>
      </c>
      <c r="K449" s="133" t="s">
        <v>231</v>
      </c>
      <c r="L449" s="31"/>
      <c r="M449" s="138" t="s">
        <v>1</v>
      </c>
      <c r="N449" s="139" t="s">
        <v>47</v>
      </c>
      <c r="P449" s="140">
        <f>O449*H449</f>
        <v>0</v>
      </c>
      <c r="Q449" s="140">
        <v>0</v>
      </c>
      <c r="R449" s="140">
        <f>Q449*H449</f>
        <v>0</v>
      </c>
      <c r="S449" s="140">
        <v>0</v>
      </c>
      <c r="T449" s="141">
        <f>S449*H449</f>
        <v>0</v>
      </c>
      <c r="AR449" s="142" t="s">
        <v>232</v>
      </c>
      <c r="AT449" s="142" t="s">
        <v>227</v>
      </c>
      <c r="AU449" s="142" t="s">
        <v>92</v>
      </c>
      <c r="AY449" s="16" t="s">
        <v>225</v>
      </c>
      <c r="BE449" s="143">
        <f>IF(N449="základní",J449,0)</f>
        <v>0</v>
      </c>
      <c r="BF449" s="143">
        <f>IF(N449="snížená",J449,0)</f>
        <v>0</v>
      </c>
      <c r="BG449" s="143">
        <f>IF(N449="zákl. přenesená",J449,0)</f>
        <v>0</v>
      </c>
      <c r="BH449" s="143">
        <f>IF(N449="sníž. přenesená",J449,0)</f>
        <v>0</v>
      </c>
      <c r="BI449" s="143">
        <f>IF(N449="nulová",J449,0)</f>
        <v>0</v>
      </c>
      <c r="BJ449" s="16" t="s">
        <v>90</v>
      </c>
      <c r="BK449" s="143">
        <f>ROUND(I449*H449,2)</f>
        <v>0</v>
      </c>
      <c r="BL449" s="16" t="s">
        <v>232</v>
      </c>
      <c r="BM449" s="142" t="s">
        <v>585</v>
      </c>
    </row>
    <row r="450" spans="2:65" s="12" customFormat="1" ht="20.399999999999999">
      <c r="B450" s="144"/>
      <c r="D450" s="145" t="s">
        <v>233</v>
      </c>
      <c r="E450" s="146" t="s">
        <v>1</v>
      </c>
      <c r="F450" s="147" t="s">
        <v>586</v>
      </c>
      <c r="H450" s="148">
        <v>2.786</v>
      </c>
      <c r="I450" s="149"/>
      <c r="L450" s="144"/>
      <c r="M450" s="150"/>
      <c r="T450" s="151"/>
      <c r="AT450" s="146" t="s">
        <v>233</v>
      </c>
      <c r="AU450" s="146" t="s">
        <v>92</v>
      </c>
      <c r="AV450" s="12" t="s">
        <v>92</v>
      </c>
      <c r="AW450" s="12" t="s">
        <v>31</v>
      </c>
      <c r="AX450" s="12" t="s">
        <v>82</v>
      </c>
      <c r="AY450" s="146" t="s">
        <v>225</v>
      </c>
    </row>
    <row r="451" spans="2:65" s="12" customFormat="1" ht="20.399999999999999">
      <c r="B451" s="144"/>
      <c r="D451" s="145" t="s">
        <v>233</v>
      </c>
      <c r="E451" s="146" t="s">
        <v>1</v>
      </c>
      <c r="F451" s="147" t="s">
        <v>587</v>
      </c>
      <c r="H451" s="148">
        <v>8.84</v>
      </c>
      <c r="I451" s="149"/>
      <c r="L451" s="144"/>
      <c r="M451" s="150"/>
      <c r="T451" s="151"/>
      <c r="AT451" s="146" t="s">
        <v>233</v>
      </c>
      <c r="AU451" s="146" t="s">
        <v>92</v>
      </c>
      <c r="AV451" s="12" t="s">
        <v>92</v>
      </c>
      <c r="AW451" s="12" t="s">
        <v>31</v>
      </c>
      <c r="AX451" s="12" t="s">
        <v>82</v>
      </c>
      <c r="AY451" s="146" t="s">
        <v>225</v>
      </c>
    </row>
    <row r="452" spans="2:65" s="13" customFormat="1" ht="10.199999999999999">
      <c r="B452" s="152"/>
      <c r="D452" s="145" t="s">
        <v>233</v>
      </c>
      <c r="E452" s="153" t="s">
        <v>1</v>
      </c>
      <c r="F452" s="154" t="s">
        <v>235</v>
      </c>
      <c r="H452" s="155">
        <v>11.625999999999999</v>
      </c>
      <c r="I452" s="156"/>
      <c r="L452" s="152"/>
      <c r="M452" s="157"/>
      <c r="T452" s="158"/>
      <c r="AT452" s="153" t="s">
        <v>233</v>
      </c>
      <c r="AU452" s="153" t="s">
        <v>92</v>
      </c>
      <c r="AV452" s="13" t="s">
        <v>232</v>
      </c>
      <c r="AW452" s="13" t="s">
        <v>31</v>
      </c>
      <c r="AX452" s="13" t="s">
        <v>90</v>
      </c>
      <c r="AY452" s="153" t="s">
        <v>225</v>
      </c>
    </row>
    <row r="453" spans="2:65" s="1" customFormat="1" ht="24.15" customHeight="1">
      <c r="B453" s="31"/>
      <c r="C453" s="131" t="s">
        <v>588</v>
      </c>
      <c r="D453" s="131" t="s">
        <v>227</v>
      </c>
      <c r="E453" s="132" t="s">
        <v>589</v>
      </c>
      <c r="F453" s="133" t="s">
        <v>590</v>
      </c>
      <c r="G453" s="134" t="s">
        <v>230</v>
      </c>
      <c r="H453" s="135">
        <v>11.625999999999999</v>
      </c>
      <c r="I453" s="136"/>
      <c r="J453" s="137">
        <f>ROUND(I453*H453,2)</f>
        <v>0</v>
      </c>
      <c r="K453" s="133" t="s">
        <v>231</v>
      </c>
      <c r="L453" s="31"/>
      <c r="M453" s="138" t="s">
        <v>1</v>
      </c>
      <c r="N453" s="139" t="s">
        <v>47</v>
      </c>
      <c r="P453" s="140">
        <f>O453*H453</f>
        <v>0</v>
      </c>
      <c r="Q453" s="140">
        <v>0</v>
      </c>
      <c r="R453" s="140">
        <f>Q453*H453</f>
        <v>0</v>
      </c>
      <c r="S453" s="140">
        <v>0</v>
      </c>
      <c r="T453" s="141">
        <f>S453*H453</f>
        <v>0</v>
      </c>
      <c r="AR453" s="142" t="s">
        <v>232</v>
      </c>
      <c r="AT453" s="142" t="s">
        <v>227</v>
      </c>
      <c r="AU453" s="142" t="s">
        <v>92</v>
      </c>
      <c r="AY453" s="16" t="s">
        <v>225</v>
      </c>
      <c r="BE453" s="143">
        <f>IF(N453="základní",J453,0)</f>
        <v>0</v>
      </c>
      <c r="BF453" s="143">
        <f>IF(N453="snížená",J453,0)</f>
        <v>0</v>
      </c>
      <c r="BG453" s="143">
        <f>IF(N453="zákl. přenesená",J453,0)</f>
        <v>0</v>
      </c>
      <c r="BH453" s="143">
        <f>IF(N453="sníž. přenesená",J453,0)</f>
        <v>0</v>
      </c>
      <c r="BI453" s="143">
        <f>IF(N453="nulová",J453,0)</f>
        <v>0</v>
      </c>
      <c r="BJ453" s="16" t="s">
        <v>90</v>
      </c>
      <c r="BK453" s="143">
        <f>ROUND(I453*H453,2)</f>
        <v>0</v>
      </c>
      <c r="BL453" s="16" t="s">
        <v>232</v>
      </c>
      <c r="BM453" s="142" t="s">
        <v>591</v>
      </c>
    </row>
    <row r="454" spans="2:65" s="1" customFormat="1" ht="24.15" customHeight="1">
      <c r="B454" s="31"/>
      <c r="C454" s="131" t="s">
        <v>403</v>
      </c>
      <c r="D454" s="131" t="s">
        <v>227</v>
      </c>
      <c r="E454" s="132" t="s">
        <v>592</v>
      </c>
      <c r="F454" s="133" t="s">
        <v>593</v>
      </c>
      <c r="G454" s="134" t="s">
        <v>277</v>
      </c>
      <c r="H454" s="135">
        <v>0.23499999999999999</v>
      </c>
      <c r="I454" s="136"/>
      <c r="J454" s="137">
        <f>ROUND(I454*H454,2)</f>
        <v>0</v>
      </c>
      <c r="K454" s="133" t="s">
        <v>231</v>
      </c>
      <c r="L454" s="31"/>
      <c r="M454" s="138" t="s">
        <v>1</v>
      </c>
      <c r="N454" s="139" t="s">
        <v>47</v>
      </c>
      <c r="P454" s="140">
        <f>O454*H454</f>
        <v>0</v>
      </c>
      <c r="Q454" s="140">
        <v>0</v>
      </c>
      <c r="R454" s="140">
        <f>Q454*H454</f>
        <v>0</v>
      </c>
      <c r="S454" s="140">
        <v>0</v>
      </c>
      <c r="T454" s="141">
        <f>S454*H454</f>
        <v>0</v>
      </c>
      <c r="AR454" s="142" t="s">
        <v>232</v>
      </c>
      <c r="AT454" s="142" t="s">
        <v>227</v>
      </c>
      <c r="AU454" s="142" t="s">
        <v>92</v>
      </c>
      <c r="AY454" s="16" t="s">
        <v>225</v>
      </c>
      <c r="BE454" s="143">
        <f>IF(N454="základní",J454,0)</f>
        <v>0</v>
      </c>
      <c r="BF454" s="143">
        <f>IF(N454="snížená",J454,0)</f>
        <v>0</v>
      </c>
      <c r="BG454" s="143">
        <f>IF(N454="zákl. přenesená",J454,0)</f>
        <v>0</v>
      </c>
      <c r="BH454" s="143">
        <f>IF(N454="sníž. přenesená",J454,0)</f>
        <v>0</v>
      </c>
      <c r="BI454" s="143">
        <f>IF(N454="nulová",J454,0)</f>
        <v>0</v>
      </c>
      <c r="BJ454" s="16" t="s">
        <v>90</v>
      </c>
      <c r="BK454" s="143">
        <f>ROUND(I454*H454,2)</f>
        <v>0</v>
      </c>
      <c r="BL454" s="16" t="s">
        <v>232</v>
      </c>
      <c r="BM454" s="142" t="s">
        <v>594</v>
      </c>
    </row>
    <row r="455" spans="2:65" s="12" customFormat="1" ht="10.199999999999999">
      <c r="B455" s="144"/>
      <c r="D455" s="145" t="s">
        <v>233</v>
      </c>
      <c r="E455" s="146" t="s">
        <v>1</v>
      </c>
      <c r="F455" s="147" t="s">
        <v>595</v>
      </c>
      <c r="H455" s="148">
        <v>8.5000000000000006E-2</v>
      </c>
      <c r="I455" s="149"/>
      <c r="L455" s="144"/>
      <c r="M455" s="150"/>
      <c r="T455" s="151"/>
      <c r="AT455" s="146" t="s">
        <v>233</v>
      </c>
      <c r="AU455" s="146" t="s">
        <v>92</v>
      </c>
      <c r="AV455" s="12" t="s">
        <v>92</v>
      </c>
      <c r="AW455" s="12" t="s">
        <v>31</v>
      </c>
      <c r="AX455" s="12" t="s">
        <v>82</v>
      </c>
      <c r="AY455" s="146" t="s">
        <v>225</v>
      </c>
    </row>
    <row r="456" spans="2:65" s="12" customFormat="1" ht="10.199999999999999">
      <c r="B456" s="144"/>
      <c r="D456" s="145" t="s">
        <v>233</v>
      </c>
      <c r="E456" s="146" t="s">
        <v>1</v>
      </c>
      <c r="F456" s="147" t="s">
        <v>596</v>
      </c>
      <c r="H456" s="148">
        <v>0.15</v>
      </c>
      <c r="I456" s="149"/>
      <c r="L456" s="144"/>
      <c r="M456" s="150"/>
      <c r="T456" s="151"/>
      <c r="AT456" s="146" t="s">
        <v>233</v>
      </c>
      <c r="AU456" s="146" t="s">
        <v>92</v>
      </c>
      <c r="AV456" s="12" t="s">
        <v>92</v>
      </c>
      <c r="AW456" s="12" t="s">
        <v>31</v>
      </c>
      <c r="AX456" s="12" t="s">
        <v>82</v>
      </c>
      <c r="AY456" s="146" t="s">
        <v>225</v>
      </c>
    </row>
    <row r="457" spans="2:65" s="13" customFormat="1" ht="10.199999999999999">
      <c r="B457" s="152"/>
      <c r="D457" s="145" t="s">
        <v>233</v>
      </c>
      <c r="E457" s="153" t="s">
        <v>1</v>
      </c>
      <c r="F457" s="154" t="s">
        <v>235</v>
      </c>
      <c r="H457" s="155">
        <v>0.23499999999999999</v>
      </c>
      <c r="I457" s="156"/>
      <c r="L457" s="152"/>
      <c r="M457" s="157"/>
      <c r="T457" s="158"/>
      <c r="AT457" s="153" t="s">
        <v>233</v>
      </c>
      <c r="AU457" s="153" t="s">
        <v>92</v>
      </c>
      <c r="AV457" s="13" t="s">
        <v>232</v>
      </c>
      <c r="AW457" s="13" t="s">
        <v>31</v>
      </c>
      <c r="AX457" s="13" t="s">
        <v>90</v>
      </c>
      <c r="AY457" s="153" t="s">
        <v>225</v>
      </c>
    </row>
    <row r="458" spans="2:65" s="1" customFormat="1" ht="37.799999999999997" customHeight="1">
      <c r="B458" s="31"/>
      <c r="C458" s="131" t="s">
        <v>597</v>
      </c>
      <c r="D458" s="131" t="s">
        <v>227</v>
      </c>
      <c r="E458" s="132" t="s">
        <v>598</v>
      </c>
      <c r="F458" s="133" t="s">
        <v>599</v>
      </c>
      <c r="G458" s="134" t="s">
        <v>238</v>
      </c>
      <c r="H458" s="135">
        <v>5.9870000000000001</v>
      </c>
      <c r="I458" s="136"/>
      <c r="J458" s="137">
        <f>ROUND(I458*H458,2)</f>
        <v>0</v>
      </c>
      <c r="K458" s="133" t="s">
        <v>231</v>
      </c>
      <c r="L458" s="31"/>
      <c r="M458" s="138" t="s">
        <v>1</v>
      </c>
      <c r="N458" s="139" t="s">
        <v>47</v>
      </c>
      <c r="P458" s="140">
        <f>O458*H458</f>
        <v>0</v>
      </c>
      <c r="Q458" s="140">
        <v>0</v>
      </c>
      <c r="R458" s="140">
        <f>Q458*H458</f>
        <v>0</v>
      </c>
      <c r="S458" s="140">
        <v>0</v>
      </c>
      <c r="T458" s="141">
        <f>S458*H458</f>
        <v>0</v>
      </c>
      <c r="AR458" s="142" t="s">
        <v>232</v>
      </c>
      <c r="AT458" s="142" t="s">
        <v>227</v>
      </c>
      <c r="AU458" s="142" t="s">
        <v>92</v>
      </c>
      <c r="AY458" s="16" t="s">
        <v>225</v>
      </c>
      <c r="BE458" s="143">
        <f>IF(N458="základní",J458,0)</f>
        <v>0</v>
      </c>
      <c r="BF458" s="143">
        <f>IF(N458="snížená",J458,0)</f>
        <v>0</v>
      </c>
      <c r="BG458" s="143">
        <f>IF(N458="zákl. přenesená",J458,0)</f>
        <v>0</v>
      </c>
      <c r="BH458" s="143">
        <f>IF(N458="sníž. přenesená",J458,0)</f>
        <v>0</v>
      </c>
      <c r="BI458" s="143">
        <f>IF(N458="nulová",J458,0)</f>
        <v>0</v>
      </c>
      <c r="BJ458" s="16" t="s">
        <v>90</v>
      </c>
      <c r="BK458" s="143">
        <f>ROUND(I458*H458,2)</f>
        <v>0</v>
      </c>
      <c r="BL458" s="16" t="s">
        <v>232</v>
      </c>
      <c r="BM458" s="142" t="s">
        <v>600</v>
      </c>
    </row>
    <row r="459" spans="2:65" s="12" customFormat="1" ht="10.199999999999999">
      <c r="B459" s="144"/>
      <c r="D459" s="145" t="s">
        <v>233</v>
      </c>
      <c r="E459" s="146" t="s">
        <v>1</v>
      </c>
      <c r="F459" s="147" t="s">
        <v>601</v>
      </c>
      <c r="H459" s="148">
        <v>0.77700000000000002</v>
      </c>
      <c r="I459" s="149"/>
      <c r="L459" s="144"/>
      <c r="M459" s="150"/>
      <c r="T459" s="151"/>
      <c r="AT459" s="146" t="s">
        <v>233</v>
      </c>
      <c r="AU459" s="146" t="s">
        <v>92</v>
      </c>
      <c r="AV459" s="12" t="s">
        <v>92</v>
      </c>
      <c r="AW459" s="12" t="s">
        <v>31</v>
      </c>
      <c r="AX459" s="12" t="s">
        <v>82</v>
      </c>
      <c r="AY459" s="146" t="s">
        <v>225</v>
      </c>
    </row>
    <row r="460" spans="2:65" s="12" customFormat="1" ht="10.199999999999999">
      <c r="B460" s="144"/>
      <c r="D460" s="145" t="s">
        <v>233</v>
      </c>
      <c r="E460" s="146" t="s">
        <v>1</v>
      </c>
      <c r="F460" s="147" t="s">
        <v>602</v>
      </c>
      <c r="H460" s="148">
        <v>0.44</v>
      </c>
      <c r="I460" s="149"/>
      <c r="L460" s="144"/>
      <c r="M460" s="150"/>
      <c r="T460" s="151"/>
      <c r="AT460" s="146" t="s">
        <v>233</v>
      </c>
      <c r="AU460" s="146" t="s">
        <v>92</v>
      </c>
      <c r="AV460" s="12" t="s">
        <v>92</v>
      </c>
      <c r="AW460" s="12" t="s">
        <v>31</v>
      </c>
      <c r="AX460" s="12" t="s">
        <v>82</v>
      </c>
      <c r="AY460" s="146" t="s">
        <v>225</v>
      </c>
    </row>
    <row r="461" spans="2:65" s="12" customFormat="1" ht="10.199999999999999">
      <c r="B461" s="144"/>
      <c r="D461" s="145" t="s">
        <v>233</v>
      </c>
      <c r="E461" s="146" t="s">
        <v>1</v>
      </c>
      <c r="F461" s="147" t="s">
        <v>603</v>
      </c>
      <c r="H461" s="148">
        <v>2.3849999999999998</v>
      </c>
      <c r="I461" s="149"/>
      <c r="L461" s="144"/>
      <c r="M461" s="150"/>
      <c r="T461" s="151"/>
      <c r="AT461" s="146" t="s">
        <v>233</v>
      </c>
      <c r="AU461" s="146" t="s">
        <v>92</v>
      </c>
      <c r="AV461" s="12" t="s">
        <v>92</v>
      </c>
      <c r="AW461" s="12" t="s">
        <v>31</v>
      </c>
      <c r="AX461" s="12" t="s">
        <v>82</v>
      </c>
      <c r="AY461" s="146" t="s">
        <v>225</v>
      </c>
    </row>
    <row r="462" spans="2:65" s="12" customFormat="1" ht="10.199999999999999">
      <c r="B462" s="144"/>
      <c r="D462" s="145" t="s">
        <v>233</v>
      </c>
      <c r="E462" s="146" t="s">
        <v>1</v>
      </c>
      <c r="F462" s="147" t="s">
        <v>604</v>
      </c>
      <c r="H462" s="148">
        <v>2.3849999999999998</v>
      </c>
      <c r="I462" s="149"/>
      <c r="L462" s="144"/>
      <c r="M462" s="150"/>
      <c r="T462" s="151"/>
      <c r="AT462" s="146" t="s">
        <v>233</v>
      </c>
      <c r="AU462" s="146" t="s">
        <v>92</v>
      </c>
      <c r="AV462" s="12" t="s">
        <v>92</v>
      </c>
      <c r="AW462" s="12" t="s">
        <v>31</v>
      </c>
      <c r="AX462" s="12" t="s">
        <v>82</v>
      </c>
      <c r="AY462" s="146" t="s">
        <v>225</v>
      </c>
    </row>
    <row r="463" spans="2:65" s="13" customFormat="1" ht="10.199999999999999">
      <c r="B463" s="152"/>
      <c r="D463" s="145" t="s">
        <v>233</v>
      </c>
      <c r="E463" s="153" t="s">
        <v>1</v>
      </c>
      <c r="F463" s="154" t="s">
        <v>235</v>
      </c>
      <c r="H463" s="155">
        <v>5.9870000000000001</v>
      </c>
      <c r="I463" s="156"/>
      <c r="L463" s="152"/>
      <c r="M463" s="157"/>
      <c r="T463" s="158"/>
      <c r="AT463" s="153" t="s">
        <v>233</v>
      </c>
      <c r="AU463" s="153" t="s">
        <v>92</v>
      </c>
      <c r="AV463" s="13" t="s">
        <v>232</v>
      </c>
      <c r="AW463" s="13" t="s">
        <v>31</v>
      </c>
      <c r="AX463" s="13" t="s">
        <v>90</v>
      </c>
      <c r="AY463" s="153" t="s">
        <v>225</v>
      </c>
    </row>
    <row r="464" spans="2:65" s="1" customFormat="1" ht="37.799999999999997" customHeight="1">
      <c r="B464" s="31"/>
      <c r="C464" s="131" t="s">
        <v>409</v>
      </c>
      <c r="D464" s="131" t="s">
        <v>227</v>
      </c>
      <c r="E464" s="132" t="s">
        <v>605</v>
      </c>
      <c r="F464" s="133" t="s">
        <v>606</v>
      </c>
      <c r="G464" s="134" t="s">
        <v>277</v>
      </c>
      <c r="H464" s="135">
        <v>3.96</v>
      </c>
      <c r="I464" s="136"/>
      <c r="J464" s="137">
        <f>ROUND(I464*H464,2)</f>
        <v>0</v>
      </c>
      <c r="K464" s="133" t="s">
        <v>231</v>
      </c>
      <c r="L464" s="31"/>
      <c r="M464" s="138" t="s">
        <v>1</v>
      </c>
      <c r="N464" s="139" t="s">
        <v>47</v>
      </c>
      <c r="P464" s="140">
        <f>O464*H464</f>
        <v>0</v>
      </c>
      <c r="Q464" s="140">
        <v>0</v>
      </c>
      <c r="R464" s="140">
        <f>Q464*H464</f>
        <v>0</v>
      </c>
      <c r="S464" s="140">
        <v>0</v>
      </c>
      <c r="T464" s="141">
        <f>S464*H464</f>
        <v>0</v>
      </c>
      <c r="AR464" s="142" t="s">
        <v>232</v>
      </c>
      <c r="AT464" s="142" t="s">
        <v>227</v>
      </c>
      <c r="AU464" s="142" t="s">
        <v>92</v>
      </c>
      <c r="AY464" s="16" t="s">
        <v>225</v>
      </c>
      <c r="BE464" s="143">
        <f>IF(N464="základní",J464,0)</f>
        <v>0</v>
      </c>
      <c r="BF464" s="143">
        <f>IF(N464="snížená",J464,0)</f>
        <v>0</v>
      </c>
      <c r="BG464" s="143">
        <f>IF(N464="zákl. přenesená",J464,0)</f>
        <v>0</v>
      </c>
      <c r="BH464" s="143">
        <f>IF(N464="sníž. přenesená",J464,0)</f>
        <v>0</v>
      </c>
      <c r="BI464" s="143">
        <f>IF(N464="nulová",J464,0)</f>
        <v>0</v>
      </c>
      <c r="BJ464" s="16" t="s">
        <v>90</v>
      </c>
      <c r="BK464" s="143">
        <f>ROUND(I464*H464,2)</f>
        <v>0</v>
      </c>
      <c r="BL464" s="16" t="s">
        <v>232</v>
      </c>
      <c r="BM464" s="142" t="s">
        <v>607</v>
      </c>
    </row>
    <row r="465" spans="2:65" s="12" customFormat="1" ht="10.199999999999999">
      <c r="B465" s="144"/>
      <c r="D465" s="145" t="s">
        <v>233</v>
      </c>
      <c r="E465" s="146" t="s">
        <v>1</v>
      </c>
      <c r="F465" s="147" t="s">
        <v>608</v>
      </c>
      <c r="H465" s="148">
        <v>3.96</v>
      </c>
      <c r="I465" s="149"/>
      <c r="L465" s="144"/>
      <c r="M465" s="150"/>
      <c r="T465" s="151"/>
      <c r="AT465" s="146" t="s">
        <v>233</v>
      </c>
      <c r="AU465" s="146" t="s">
        <v>92</v>
      </c>
      <c r="AV465" s="12" t="s">
        <v>92</v>
      </c>
      <c r="AW465" s="12" t="s">
        <v>31</v>
      </c>
      <c r="AX465" s="12" t="s">
        <v>82</v>
      </c>
      <c r="AY465" s="146" t="s">
        <v>225</v>
      </c>
    </row>
    <row r="466" spans="2:65" s="13" customFormat="1" ht="10.199999999999999">
      <c r="B466" s="152"/>
      <c r="D466" s="145" t="s">
        <v>233</v>
      </c>
      <c r="E466" s="153" t="s">
        <v>1</v>
      </c>
      <c r="F466" s="154" t="s">
        <v>235</v>
      </c>
      <c r="H466" s="155">
        <v>3.96</v>
      </c>
      <c r="I466" s="156"/>
      <c r="L466" s="152"/>
      <c r="M466" s="157"/>
      <c r="T466" s="158"/>
      <c r="AT466" s="153" t="s">
        <v>233</v>
      </c>
      <c r="AU466" s="153" t="s">
        <v>92</v>
      </c>
      <c r="AV466" s="13" t="s">
        <v>232</v>
      </c>
      <c r="AW466" s="13" t="s">
        <v>31</v>
      </c>
      <c r="AX466" s="13" t="s">
        <v>90</v>
      </c>
      <c r="AY466" s="153" t="s">
        <v>225</v>
      </c>
    </row>
    <row r="467" spans="2:65" s="1" customFormat="1" ht="37.799999999999997" customHeight="1">
      <c r="B467" s="31"/>
      <c r="C467" s="131" t="s">
        <v>609</v>
      </c>
      <c r="D467" s="131" t="s">
        <v>227</v>
      </c>
      <c r="E467" s="132" t="s">
        <v>610</v>
      </c>
      <c r="F467" s="133" t="s">
        <v>611</v>
      </c>
      <c r="G467" s="134" t="s">
        <v>230</v>
      </c>
      <c r="H467" s="135">
        <v>25.77</v>
      </c>
      <c r="I467" s="136"/>
      <c r="J467" s="137">
        <f>ROUND(I467*H467,2)</f>
        <v>0</v>
      </c>
      <c r="K467" s="133" t="s">
        <v>231</v>
      </c>
      <c r="L467" s="31"/>
      <c r="M467" s="138" t="s">
        <v>1</v>
      </c>
      <c r="N467" s="139" t="s">
        <v>47</v>
      </c>
      <c r="P467" s="140">
        <f>O467*H467</f>
        <v>0</v>
      </c>
      <c r="Q467" s="140">
        <v>0</v>
      </c>
      <c r="R467" s="140">
        <f>Q467*H467</f>
        <v>0</v>
      </c>
      <c r="S467" s="140">
        <v>0</v>
      </c>
      <c r="T467" s="141">
        <f>S467*H467</f>
        <v>0</v>
      </c>
      <c r="AR467" s="142" t="s">
        <v>232</v>
      </c>
      <c r="AT467" s="142" t="s">
        <v>227</v>
      </c>
      <c r="AU467" s="142" t="s">
        <v>92</v>
      </c>
      <c r="AY467" s="16" t="s">
        <v>225</v>
      </c>
      <c r="BE467" s="143">
        <f>IF(N467="základní",J467,0)</f>
        <v>0</v>
      </c>
      <c r="BF467" s="143">
        <f>IF(N467="snížená",J467,0)</f>
        <v>0</v>
      </c>
      <c r="BG467" s="143">
        <f>IF(N467="zákl. přenesená",J467,0)</f>
        <v>0</v>
      </c>
      <c r="BH467" s="143">
        <f>IF(N467="sníž. přenesená",J467,0)</f>
        <v>0</v>
      </c>
      <c r="BI467" s="143">
        <f>IF(N467="nulová",J467,0)</f>
        <v>0</v>
      </c>
      <c r="BJ467" s="16" t="s">
        <v>90</v>
      </c>
      <c r="BK467" s="143">
        <f>ROUND(I467*H467,2)</f>
        <v>0</v>
      </c>
      <c r="BL467" s="16" t="s">
        <v>232</v>
      </c>
      <c r="BM467" s="142" t="s">
        <v>612</v>
      </c>
    </row>
    <row r="468" spans="2:65" s="12" customFormat="1" ht="10.199999999999999">
      <c r="B468" s="144"/>
      <c r="D468" s="145" t="s">
        <v>233</v>
      </c>
      <c r="E468" s="146" t="s">
        <v>1</v>
      </c>
      <c r="F468" s="147" t="s">
        <v>613</v>
      </c>
      <c r="H468" s="148">
        <v>25.77</v>
      </c>
      <c r="I468" s="149"/>
      <c r="L468" s="144"/>
      <c r="M468" s="150"/>
      <c r="T468" s="151"/>
      <c r="AT468" s="146" t="s">
        <v>233</v>
      </c>
      <c r="AU468" s="146" t="s">
        <v>92</v>
      </c>
      <c r="AV468" s="12" t="s">
        <v>92</v>
      </c>
      <c r="AW468" s="12" t="s">
        <v>31</v>
      </c>
      <c r="AX468" s="12" t="s">
        <v>82</v>
      </c>
      <c r="AY468" s="146" t="s">
        <v>225</v>
      </c>
    </row>
    <row r="469" spans="2:65" s="13" customFormat="1" ht="10.199999999999999">
      <c r="B469" s="152"/>
      <c r="D469" s="145" t="s">
        <v>233</v>
      </c>
      <c r="E469" s="153" t="s">
        <v>1</v>
      </c>
      <c r="F469" s="154" t="s">
        <v>235</v>
      </c>
      <c r="H469" s="155">
        <v>25.77</v>
      </c>
      <c r="I469" s="156"/>
      <c r="L469" s="152"/>
      <c r="M469" s="157"/>
      <c r="T469" s="158"/>
      <c r="AT469" s="153" t="s">
        <v>233</v>
      </c>
      <c r="AU469" s="153" t="s">
        <v>92</v>
      </c>
      <c r="AV469" s="13" t="s">
        <v>232</v>
      </c>
      <c r="AW469" s="13" t="s">
        <v>31</v>
      </c>
      <c r="AX469" s="13" t="s">
        <v>90</v>
      </c>
      <c r="AY469" s="153" t="s">
        <v>225</v>
      </c>
    </row>
    <row r="470" spans="2:65" s="1" customFormat="1" ht="37.799999999999997" customHeight="1">
      <c r="B470" s="31"/>
      <c r="C470" s="131" t="s">
        <v>415</v>
      </c>
      <c r="D470" s="131" t="s">
        <v>227</v>
      </c>
      <c r="E470" s="132" t="s">
        <v>614</v>
      </c>
      <c r="F470" s="133" t="s">
        <v>615</v>
      </c>
      <c r="G470" s="134" t="s">
        <v>230</v>
      </c>
      <c r="H470" s="135">
        <v>25.77</v>
      </c>
      <c r="I470" s="136"/>
      <c r="J470" s="137">
        <f>ROUND(I470*H470,2)</f>
        <v>0</v>
      </c>
      <c r="K470" s="133" t="s">
        <v>231</v>
      </c>
      <c r="L470" s="31"/>
      <c r="M470" s="138" t="s">
        <v>1</v>
      </c>
      <c r="N470" s="139" t="s">
        <v>47</v>
      </c>
      <c r="P470" s="140">
        <f>O470*H470</f>
        <v>0</v>
      </c>
      <c r="Q470" s="140">
        <v>0</v>
      </c>
      <c r="R470" s="140">
        <f>Q470*H470</f>
        <v>0</v>
      </c>
      <c r="S470" s="140">
        <v>0</v>
      </c>
      <c r="T470" s="141">
        <f>S470*H470</f>
        <v>0</v>
      </c>
      <c r="AR470" s="142" t="s">
        <v>232</v>
      </c>
      <c r="AT470" s="142" t="s">
        <v>227</v>
      </c>
      <c r="AU470" s="142" t="s">
        <v>92</v>
      </c>
      <c r="AY470" s="16" t="s">
        <v>225</v>
      </c>
      <c r="BE470" s="143">
        <f>IF(N470="základní",J470,0)</f>
        <v>0</v>
      </c>
      <c r="BF470" s="143">
        <f>IF(N470="snížená",J470,0)</f>
        <v>0</v>
      </c>
      <c r="BG470" s="143">
        <f>IF(N470="zákl. přenesená",J470,0)</f>
        <v>0</v>
      </c>
      <c r="BH470" s="143">
        <f>IF(N470="sníž. přenesená",J470,0)</f>
        <v>0</v>
      </c>
      <c r="BI470" s="143">
        <f>IF(N470="nulová",J470,0)</f>
        <v>0</v>
      </c>
      <c r="BJ470" s="16" t="s">
        <v>90</v>
      </c>
      <c r="BK470" s="143">
        <f>ROUND(I470*H470,2)</f>
        <v>0</v>
      </c>
      <c r="BL470" s="16" t="s">
        <v>232</v>
      </c>
      <c r="BM470" s="142" t="s">
        <v>616</v>
      </c>
    </row>
    <row r="471" spans="2:65" s="1" customFormat="1" ht="24.15" customHeight="1">
      <c r="B471" s="31"/>
      <c r="C471" s="131" t="s">
        <v>617</v>
      </c>
      <c r="D471" s="131" t="s">
        <v>227</v>
      </c>
      <c r="E471" s="132" t="s">
        <v>618</v>
      </c>
      <c r="F471" s="133" t="s">
        <v>619</v>
      </c>
      <c r="G471" s="134" t="s">
        <v>230</v>
      </c>
      <c r="H471" s="135">
        <v>5.04</v>
      </c>
      <c r="I471" s="136"/>
      <c r="J471" s="137">
        <f>ROUND(I471*H471,2)</f>
        <v>0</v>
      </c>
      <c r="K471" s="133" t="s">
        <v>231</v>
      </c>
      <c r="L471" s="31"/>
      <c r="M471" s="138" t="s">
        <v>1</v>
      </c>
      <c r="N471" s="139" t="s">
        <v>47</v>
      </c>
      <c r="P471" s="140">
        <f>O471*H471</f>
        <v>0</v>
      </c>
      <c r="Q471" s="140">
        <v>0</v>
      </c>
      <c r="R471" s="140">
        <f>Q471*H471</f>
        <v>0</v>
      </c>
      <c r="S471" s="140">
        <v>0</v>
      </c>
      <c r="T471" s="141">
        <f>S471*H471</f>
        <v>0</v>
      </c>
      <c r="AR471" s="142" t="s">
        <v>232</v>
      </c>
      <c r="AT471" s="142" t="s">
        <v>227</v>
      </c>
      <c r="AU471" s="142" t="s">
        <v>92</v>
      </c>
      <c r="AY471" s="16" t="s">
        <v>225</v>
      </c>
      <c r="BE471" s="143">
        <f>IF(N471="základní",J471,0)</f>
        <v>0</v>
      </c>
      <c r="BF471" s="143">
        <f>IF(N471="snížená",J471,0)</f>
        <v>0</v>
      </c>
      <c r="BG471" s="143">
        <f>IF(N471="zákl. přenesená",J471,0)</f>
        <v>0</v>
      </c>
      <c r="BH471" s="143">
        <f>IF(N471="sníž. přenesená",J471,0)</f>
        <v>0</v>
      </c>
      <c r="BI471" s="143">
        <f>IF(N471="nulová",J471,0)</f>
        <v>0</v>
      </c>
      <c r="BJ471" s="16" t="s">
        <v>90</v>
      </c>
      <c r="BK471" s="143">
        <f>ROUND(I471*H471,2)</f>
        <v>0</v>
      </c>
      <c r="BL471" s="16" t="s">
        <v>232</v>
      </c>
      <c r="BM471" s="142" t="s">
        <v>620</v>
      </c>
    </row>
    <row r="472" spans="2:65" s="12" customFormat="1" ht="10.199999999999999">
      <c r="B472" s="144"/>
      <c r="D472" s="145" t="s">
        <v>233</v>
      </c>
      <c r="E472" s="146" t="s">
        <v>1</v>
      </c>
      <c r="F472" s="147" t="s">
        <v>621</v>
      </c>
      <c r="H472" s="148">
        <v>5.04</v>
      </c>
      <c r="I472" s="149"/>
      <c r="L472" s="144"/>
      <c r="M472" s="150"/>
      <c r="T472" s="151"/>
      <c r="AT472" s="146" t="s">
        <v>233</v>
      </c>
      <c r="AU472" s="146" t="s">
        <v>92</v>
      </c>
      <c r="AV472" s="12" t="s">
        <v>92</v>
      </c>
      <c r="AW472" s="12" t="s">
        <v>31</v>
      </c>
      <c r="AX472" s="12" t="s">
        <v>82</v>
      </c>
      <c r="AY472" s="146" t="s">
        <v>225</v>
      </c>
    </row>
    <row r="473" spans="2:65" s="13" customFormat="1" ht="10.199999999999999">
      <c r="B473" s="152"/>
      <c r="D473" s="145" t="s">
        <v>233</v>
      </c>
      <c r="E473" s="153" t="s">
        <v>1</v>
      </c>
      <c r="F473" s="154" t="s">
        <v>235</v>
      </c>
      <c r="H473" s="155">
        <v>5.04</v>
      </c>
      <c r="I473" s="156"/>
      <c r="L473" s="152"/>
      <c r="M473" s="157"/>
      <c r="T473" s="158"/>
      <c r="AT473" s="153" t="s">
        <v>233</v>
      </c>
      <c r="AU473" s="153" t="s">
        <v>92</v>
      </c>
      <c r="AV473" s="13" t="s">
        <v>232</v>
      </c>
      <c r="AW473" s="13" t="s">
        <v>31</v>
      </c>
      <c r="AX473" s="13" t="s">
        <v>90</v>
      </c>
      <c r="AY473" s="153" t="s">
        <v>225</v>
      </c>
    </row>
    <row r="474" spans="2:65" s="1" customFormat="1" ht="24.15" customHeight="1">
      <c r="B474" s="31"/>
      <c r="C474" s="131" t="s">
        <v>421</v>
      </c>
      <c r="D474" s="131" t="s">
        <v>227</v>
      </c>
      <c r="E474" s="132" t="s">
        <v>622</v>
      </c>
      <c r="F474" s="133" t="s">
        <v>623</v>
      </c>
      <c r="G474" s="134" t="s">
        <v>230</v>
      </c>
      <c r="H474" s="135">
        <v>5.04</v>
      </c>
      <c r="I474" s="136"/>
      <c r="J474" s="137">
        <f>ROUND(I474*H474,2)</f>
        <v>0</v>
      </c>
      <c r="K474" s="133" t="s">
        <v>231</v>
      </c>
      <c r="L474" s="31"/>
      <c r="M474" s="138" t="s">
        <v>1</v>
      </c>
      <c r="N474" s="139" t="s">
        <v>47</v>
      </c>
      <c r="P474" s="140">
        <f>O474*H474</f>
        <v>0</v>
      </c>
      <c r="Q474" s="140">
        <v>0</v>
      </c>
      <c r="R474" s="140">
        <f>Q474*H474</f>
        <v>0</v>
      </c>
      <c r="S474" s="140">
        <v>0</v>
      </c>
      <c r="T474" s="141">
        <f>S474*H474</f>
        <v>0</v>
      </c>
      <c r="AR474" s="142" t="s">
        <v>232</v>
      </c>
      <c r="AT474" s="142" t="s">
        <v>227</v>
      </c>
      <c r="AU474" s="142" t="s">
        <v>92</v>
      </c>
      <c r="AY474" s="16" t="s">
        <v>225</v>
      </c>
      <c r="BE474" s="143">
        <f>IF(N474="základní",J474,0)</f>
        <v>0</v>
      </c>
      <c r="BF474" s="143">
        <f>IF(N474="snížená",J474,0)</f>
        <v>0</v>
      </c>
      <c r="BG474" s="143">
        <f>IF(N474="zákl. přenesená",J474,0)</f>
        <v>0</v>
      </c>
      <c r="BH474" s="143">
        <f>IF(N474="sníž. přenesená",J474,0)</f>
        <v>0</v>
      </c>
      <c r="BI474" s="143">
        <f>IF(N474="nulová",J474,0)</f>
        <v>0</v>
      </c>
      <c r="BJ474" s="16" t="s">
        <v>90</v>
      </c>
      <c r="BK474" s="143">
        <f>ROUND(I474*H474,2)</f>
        <v>0</v>
      </c>
      <c r="BL474" s="16" t="s">
        <v>232</v>
      </c>
      <c r="BM474" s="142" t="s">
        <v>624</v>
      </c>
    </row>
    <row r="475" spans="2:65" s="1" customFormat="1" ht="33" customHeight="1">
      <c r="B475" s="31"/>
      <c r="C475" s="131" t="s">
        <v>625</v>
      </c>
      <c r="D475" s="131" t="s">
        <v>227</v>
      </c>
      <c r="E475" s="132" t="s">
        <v>626</v>
      </c>
      <c r="F475" s="133" t="s">
        <v>627</v>
      </c>
      <c r="G475" s="134" t="s">
        <v>230</v>
      </c>
      <c r="H475" s="135">
        <v>15.324999999999999</v>
      </c>
      <c r="I475" s="136"/>
      <c r="J475" s="137">
        <f>ROUND(I475*H475,2)</f>
        <v>0</v>
      </c>
      <c r="K475" s="133" t="s">
        <v>231</v>
      </c>
      <c r="L475" s="31"/>
      <c r="M475" s="138" t="s">
        <v>1</v>
      </c>
      <c r="N475" s="139" t="s">
        <v>47</v>
      </c>
      <c r="P475" s="140">
        <f>O475*H475</f>
        <v>0</v>
      </c>
      <c r="Q475" s="140">
        <v>0</v>
      </c>
      <c r="R475" s="140">
        <f>Q475*H475</f>
        <v>0</v>
      </c>
      <c r="S475" s="140">
        <v>0</v>
      </c>
      <c r="T475" s="141">
        <f>S475*H475</f>
        <v>0</v>
      </c>
      <c r="AR475" s="142" t="s">
        <v>232</v>
      </c>
      <c r="AT475" s="142" t="s">
        <v>227</v>
      </c>
      <c r="AU475" s="142" t="s">
        <v>92</v>
      </c>
      <c r="AY475" s="16" t="s">
        <v>225</v>
      </c>
      <c r="BE475" s="143">
        <f>IF(N475="základní",J475,0)</f>
        <v>0</v>
      </c>
      <c r="BF475" s="143">
        <f>IF(N475="snížená",J475,0)</f>
        <v>0</v>
      </c>
      <c r="BG475" s="143">
        <f>IF(N475="zákl. přenesená",J475,0)</f>
        <v>0</v>
      </c>
      <c r="BH475" s="143">
        <f>IF(N475="sníž. přenesená",J475,0)</f>
        <v>0</v>
      </c>
      <c r="BI475" s="143">
        <f>IF(N475="nulová",J475,0)</f>
        <v>0</v>
      </c>
      <c r="BJ475" s="16" t="s">
        <v>90</v>
      </c>
      <c r="BK475" s="143">
        <f>ROUND(I475*H475,2)</f>
        <v>0</v>
      </c>
      <c r="BL475" s="16" t="s">
        <v>232</v>
      </c>
      <c r="BM475" s="142" t="s">
        <v>628</v>
      </c>
    </row>
    <row r="476" spans="2:65" s="12" customFormat="1" ht="10.199999999999999">
      <c r="B476" s="144"/>
      <c r="D476" s="145" t="s">
        <v>233</v>
      </c>
      <c r="E476" s="146" t="s">
        <v>1</v>
      </c>
      <c r="F476" s="147" t="s">
        <v>629</v>
      </c>
      <c r="H476" s="148">
        <v>2.3650000000000002</v>
      </c>
      <c r="I476" s="149"/>
      <c r="L476" s="144"/>
      <c r="M476" s="150"/>
      <c r="T476" s="151"/>
      <c r="AT476" s="146" t="s">
        <v>233</v>
      </c>
      <c r="AU476" s="146" t="s">
        <v>92</v>
      </c>
      <c r="AV476" s="12" t="s">
        <v>92</v>
      </c>
      <c r="AW476" s="12" t="s">
        <v>31</v>
      </c>
      <c r="AX476" s="12" t="s">
        <v>82</v>
      </c>
      <c r="AY476" s="146" t="s">
        <v>225</v>
      </c>
    </row>
    <row r="477" spans="2:65" s="12" customFormat="1" ht="10.199999999999999">
      <c r="B477" s="144"/>
      <c r="D477" s="145" t="s">
        <v>233</v>
      </c>
      <c r="E477" s="146" t="s">
        <v>1</v>
      </c>
      <c r="F477" s="147" t="s">
        <v>630</v>
      </c>
      <c r="H477" s="148">
        <v>12.96</v>
      </c>
      <c r="I477" s="149"/>
      <c r="L477" s="144"/>
      <c r="M477" s="150"/>
      <c r="T477" s="151"/>
      <c r="AT477" s="146" t="s">
        <v>233</v>
      </c>
      <c r="AU477" s="146" t="s">
        <v>92</v>
      </c>
      <c r="AV477" s="12" t="s">
        <v>92</v>
      </c>
      <c r="AW477" s="12" t="s">
        <v>31</v>
      </c>
      <c r="AX477" s="12" t="s">
        <v>82</v>
      </c>
      <c r="AY477" s="146" t="s">
        <v>225</v>
      </c>
    </row>
    <row r="478" spans="2:65" s="13" customFormat="1" ht="10.199999999999999">
      <c r="B478" s="152"/>
      <c r="D478" s="145" t="s">
        <v>233</v>
      </c>
      <c r="E478" s="153" t="s">
        <v>1</v>
      </c>
      <c r="F478" s="154" t="s">
        <v>235</v>
      </c>
      <c r="H478" s="155">
        <v>15.324999999999999</v>
      </c>
      <c r="I478" s="156"/>
      <c r="L478" s="152"/>
      <c r="M478" s="157"/>
      <c r="T478" s="158"/>
      <c r="AT478" s="153" t="s">
        <v>233</v>
      </c>
      <c r="AU478" s="153" t="s">
        <v>92</v>
      </c>
      <c r="AV478" s="13" t="s">
        <v>232</v>
      </c>
      <c r="AW478" s="13" t="s">
        <v>31</v>
      </c>
      <c r="AX478" s="13" t="s">
        <v>90</v>
      </c>
      <c r="AY478" s="153" t="s">
        <v>225</v>
      </c>
    </row>
    <row r="479" spans="2:65" s="1" customFormat="1" ht="33" customHeight="1">
      <c r="B479" s="31"/>
      <c r="C479" s="131" t="s">
        <v>425</v>
      </c>
      <c r="D479" s="131" t="s">
        <v>227</v>
      </c>
      <c r="E479" s="132" t="s">
        <v>631</v>
      </c>
      <c r="F479" s="133" t="s">
        <v>632</v>
      </c>
      <c r="G479" s="134" t="s">
        <v>230</v>
      </c>
      <c r="H479" s="135">
        <v>15.324999999999999</v>
      </c>
      <c r="I479" s="136"/>
      <c r="J479" s="137">
        <f>ROUND(I479*H479,2)</f>
        <v>0</v>
      </c>
      <c r="K479" s="133" t="s">
        <v>231</v>
      </c>
      <c r="L479" s="31"/>
      <c r="M479" s="138" t="s">
        <v>1</v>
      </c>
      <c r="N479" s="139" t="s">
        <v>47</v>
      </c>
      <c r="P479" s="140">
        <f>O479*H479</f>
        <v>0</v>
      </c>
      <c r="Q479" s="140">
        <v>0</v>
      </c>
      <c r="R479" s="140">
        <f>Q479*H479</f>
        <v>0</v>
      </c>
      <c r="S479" s="140">
        <v>0</v>
      </c>
      <c r="T479" s="141">
        <f>S479*H479</f>
        <v>0</v>
      </c>
      <c r="AR479" s="142" t="s">
        <v>232</v>
      </c>
      <c r="AT479" s="142" t="s">
        <v>227</v>
      </c>
      <c r="AU479" s="142" t="s">
        <v>92</v>
      </c>
      <c r="AY479" s="16" t="s">
        <v>225</v>
      </c>
      <c r="BE479" s="143">
        <f>IF(N479="základní",J479,0)</f>
        <v>0</v>
      </c>
      <c r="BF479" s="143">
        <f>IF(N479="snížená",J479,0)</f>
        <v>0</v>
      </c>
      <c r="BG479" s="143">
        <f>IF(N479="zákl. přenesená",J479,0)</f>
        <v>0</v>
      </c>
      <c r="BH479" s="143">
        <f>IF(N479="sníž. přenesená",J479,0)</f>
        <v>0</v>
      </c>
      <c r="BI479" s="143">
        <f>IF(N479="nulová",J479,0)</f>
        <v>0</v>
      </c>
      <c r="BJ479" s="16" t="s">
        <v>90</v>
      </c>
      <c r="BK479" s="143">
        <f>ROUND(I479*H479,2)</f>
        <v>0</v>
      </c>
      <c r="BL479" s="16" t="s">
        <v>232</v>
      </c>
      <c r="BM479" s="142" t="s">
        <v>633</v>
      </c>
    </row>
    <row r="480" spans="2:65" s="11" customFormat="1" ht="22.8" customHeight="1">
      <c r="B480" s="119"/>
      <c r="D480" s="120" t="s">
        <v>81</v>
      </c>
      <c r="E480" s="129" t="s">
        <v>250</v>
      </c>
      <c r="F480" s="129" t="s">
        <v>634</v>
      </c>
      <c r="I480" s="122"/>
      <c r="J480" s="130">
        <f>BK480</f>
        <v>0</v>
      </c>
      <c r="L480" s="119"/>
      <c r="M480" s="124"/>
      <c r="P480" s="125">
        <f>SUM(P481:P482)</f>
        <v>0</v>
      </c>
      <c r="R480" s="125">
        <f>SUM(R481:R482)</f>
        <v>0</v>
      </c>
      <c r="T480" s="126">
        <f>SUM(T481:T482)</f>
        <v>0</v>
      </c>
      <c r="AR480" s="120" t="s">
        <v>90</v>
      </c>
      <c r="AT480" s="127" t="s">
        <v>81</v>
      </c>
      <c r="AU480" s="127" t="s">
        <v>90</v>
      </c>
      <c r="AY480" s="120" t="s">
        <v>225</v>
      </c>
      <c r="BK480" s="128">
        <f>SUM(BK481:BK482)</f>
        <v>0</v>
      </c>
    </row>
    <row r="481" spans="2:65" s="1" customFormat="1" ht="16.5" customHeight="1">
      <c r="B481" s="31"/>
      <c r="C481" s="131" t="s">
        <v>635</v>
      </c>
      <c r="D481" s="131" t="s">
        <v>227</v>
      </c>
      <c r="E481" s="132" t="s">
        <v>636</v>
      </c>
      <c r="F481" s="133" t="s">
        <v>637</v>
      </c>
      <c r="G481" s="134" t="s">
        <v>638</v>
      </c>
      <c r="H481" s="135">
        <v>1</v>
      </c>
      <c r="I481" s="136"/>
      <c r="J481" s="137">
        <f>ROUND(I481*H481,2)</f>
        <v>0</v>
      </c>
      <c r="K481" s="133" t="s">
        <v>1</v>
      </c>
      <c r="L481" s="31"/>
      <c r="M481" s="138" t="s">
        <v>1</v>
      </c>
      <c r="N481" s="139" t="s">
        <v>47</v>
      </c>
      <c r="P481" s="140">
        <f>O481*H481</f>
        <v>0</v>
      </c>
      <c r="Q481" s="140">
        <v>0</v>
      </c>
      <c r="R481" s="140">
        <f>Q481*H481</f>
        <v>0</v>
      </c>
      <c r="S481" s="140">
        <v>0</v>
      </c>
      <c r="T481" s="141">
        <f>S481*H481</f>
        <v>0</v>
      </c>
      <c r="AR481" s="142" t="s">
        <v>232</v>
      </c>
      <c r="AT481" s="142" t="s">
        <v>227</v>
      </c>
      <c r="AU481" s="142" t="s">
        <v>92</v>
      </c>
      <c r="AY481" s="16" t="s">
        <v>225</v>
      </c>
      <c r="BE481" s="143">
        <f>IF(N481="základní",J481,0)</f>
        <v>0</v>
      </c>
      <c r="BF481" s="143">
        <f>IF(N481="snížená",J481,0)</f>
        <v>0</v>
      </c>
      <c r="BG481" s="143">
        <f>IF(N481="zákl. přenesená",J481,0)</f>
        <v>0</v>
      </c>
      <c r="BH481" s="143">
        <f>IF(N481="sníž. přenesená",J481,0)</f>
        <v>0</v>
      </c>
      <c r="BI481" s="143">
        <f>IF(N481="nulová",J481,0)</f>
        <v>0</v>
      </c>
      <c r="BJ481" s="16" t="s">
        <v>90</v>
      </c>
      <c r="BK481" s="143">
        <f>ROUND(I481*H481,2)</f>
        <v>0</v>
      </c>
      <c r="BL481" s="16" t="s">
        <v>232</v>
      </c>
      <c r="BM481" s="142" t="s">
        <v>639</v>
      </c>
    </row>
    <row r="482" spans="2:65" s="1" customFormat="1" ht="16.5" customHeight="1">
      <c r="B482" s="31"/>
      <c r="C482" s="131" t="s">
        <v>430</v>
      </c>
      <c r="D482" s="131" t="s">
        <v>227</v>
      </c>
      <c r="E482" s="132" t="s">
        <v>640</v>
      </c>
      <c r="F482" s="133" t="s">
        <v>641</v>
      </c>
      <c r="G482" s="134" t="s">
        <v>638</v>
      </c>
      <c r="H482" s="135">
        <v>1</v>
      </c>
      <c r="I482" s="136"/>
      <c r="J482" s="137">
        <f>ROUND(I482*H482,2)</f>
        <v>0</v>
      </c>
      <c r="K482" s="133" t="s">
        <v>1</v>
      </c>
      <c r="L482" s="31"/>
      <c r="M482" s="138" t="s">
        <v>1</v>
      </c>
      <c r="N482" s="139" t="s">
        <v>47</v>
      </c>
      <c r="P482" s="140">
        <f>O482*H482</f>
        <v>0</v>
      </c>
      <c r="Q482" s="140">
        <v>0</v>
      </c>
      <c r="R482" s="140">
        <f>Q482*H482</f>
        <v>0</v>
      </c>
      <c r="S482" s="140">
        <v>0</v>
      </c>
      <c r="T482" s="141">
        <f>S482*H482</f>
        <v>0</v>
      </c>
      <c r="AR482" s="142" t="s">
        <v>232</v>
      </c>
      <c r="AT482" s="142" t="s">
        <v>227</v>
      </c>
      <c r="AU482" s="142" t="s">
        <v>92</v>
      </c>
      <c r="AY482" s="16" t="s">
        <v>225</v>
      </c>
      <c r="BE482" s="143">
        <f>IF(N482="základní",J482,0)</f>
        <v>0</v>
      </c>
      <c r="BF482" s="143">
        <f>IF(N482="snížená",J482,0)</f>
        <v>0</v>
      </c>
      <c r="BG482" s="143">
        <f>IF(N482="zákl. přenesená",J482,0)</f>
        <v>0</v>
      </c>
      <c r="BH482" s="143">
        <f>IF(N482="sníž. přenesená",J482,0)</f>
        <v>0</v>
      </c>
      <c r="BI482" s="143">
        <f>IF(N482="nulová",J482,0)</f>
        <v>0</v>
      </c>
      <c r="BJ482" s="16" t="s">
        <v>90</v>
      </c>
      <c r="BK482" s="143">
        <f>ROUND(I482*H482,2)</f>
        <v>0</v>
      </c>
      <c r="BL482" s="16" t="s">
        <v>232</v>
      </c>
      <c r="BM482" s="142" t="s">
        <v>642</v>
      </c>
    </row>
    <row r="483" spans="2:65" s="11" customFormat="1" ht="22.8" customHeight="1">
      <c r="B483" s="119"/>
      <c r="D483" s="120" t="s">
        <v>81</v>
      </c>
      <c r="E483" s="129" t="s">
        <v>243</v>
      </c>
      <c r="F483" s="129" t="s">
        <v>643</v>
      </c>
      <c r="I483" s="122"/>
      <c r="J483" s="130">
        <f>BK483</f>
        <v>0</v>
      </c>
      <c r="L483" s="119"/>
      <c r="M483" s="124"/>
      <c r="P483" s="125">
        <f>SUM(P484:P618)</f>
        <v>0</v>
      </c>
      <c r="R483" s="125">
        <f>SUM(R484:R618)</f>
        <v>0</v>
      </c>
      <c r="T483" s="126">
        <f>SUM(T484:T618)</f>
        <v>0</v>
      </c>
      <c r="AR483" s="120" t="s">
        <v>90</v>
      </c>
      <c r="AT483" s="127" t="s">
        <v>81</v>
      </c>
      <c r="AU483" s="127" t="s">
        <v>90</v>
      </c>
      <c r="AY483" s="120" t="s">
        <v>225</v>
      </c>
      <c r="BK483" s="128">
        <f>SUM(BK484:BK618)</f>
        <v>0</v>
      </c>
    </row>
    <row r="484" spans="2:65" s="1" customFormat="1" ht="49.05" customHeight="1">
      <c r="B484" s="31"/>
      <c r="C484" s="131" t="s">
        <v>644</v>
      </c>
      <c r="D484" s="131" t="s">
        <v>227</v>
      </c>
      <c r="E484" s="132" t="s">
        <v>645</v>
      </c>
      <c r="F484" s="133" t="s">
        <v>646</v>
      </c>
      <c r="G484" s="134" t="s">
        <v>230</v>
      </c>
      <c r="H484" s="135">
        <v>10.1</v>
      </c>
      <c r="I484" s="136"/>
      <c r="J484" s="137">
        <f>ROUND(I484*H484,2)</f>
        <v>0</v>
      </c>
      <c r="K484" s="133" t="s">
        <v>231</v>
      </c>
      <c r="L484" s="31"/>
      <c r="M484" s="138" t="s">
        <v>1</v>
      </c>
      <c r="N484" s="139" t="s">
        <v>47</v>
      </c>
      <c r="P484" s="140">
        <f>O484*H484</f>
        <v>0</v>
      </c>
      <c r="Q484" s="140">
        <v>0</v>
      </c>
      <c r="R484" s="140">
        <f>Q484*H484</f>
        <v>0</v>
      </c>
      <c r="S484" s="140">
        <v>0</v>
      </c>
      <c r="T484" s="141">
        <f>S484*H484</f>
        <v>0</v>
      </c>
      <c r="AR484" s="142" t="s">
        <v>232</v>
      </c>
      <c r="AT484" s="142" t="s">
        <v>227</v>
      </c>
      <c r="AU484" s="142" t="s">
        <v>92</v>
      </c>
      <c r="AY484" s="16" t="s">
        <v>225</v>
      </c>
      <c r="BE484" s="143">
        <f>IF(N484="základní",J484,0)</f>
        <v>0</v>
      </c>
      <c r="BF484" s="143">
        <f>IF(N484="snížená",J484,0)</f>
        <v>0</v>
      </c>
      <c r="BG484" s="143">
        <f>IF(N484="zákl. přenesená",J484,0)</f>
        <v>0</v>
      </c>
      <c r="BH484" s="143">
        <f>IF(N484="sníž. přenesená",J484,0)</f>
        <v>0</v>
      </c>
      <c r="BI484" s="143">
        <f>IF(N484="nulová",J484,0)</f>
        <v>0</v>
      </c>
      <c r="BJ484" s="16" t="s">
        <v>90</v>
      </c>
      <c r="BK484" s="143">
        <f>ROUND(I484*H484,2)</f>
        <v>0</v>
      </c>
      <c r="BL484" s="16" t="s">
        <v>232</v>
      </c>
      <c r="BM484" s="142" t="s">
        <v>647</v>
      </c>
    </row>
    <row r="485" spans="2:65" s="12" customFormat="1" ht="10.199999999999999">
      <c r="B485" s="144"/>
      <c r="D485" s="145" t="s">
        <v>233</v>
      </c>
      <c r="E485" s="146" t="s">
        <v>1</v>
      </c>
      <c r="F485" s="147" t="s">
        <v>648</v>
      </c>
      <c r="H485" s="148">
        <v>10.1</v>
      </c>
      <c r="I485" s="149"/>
      <c r="L485" s="144"/>
      <c r="M485" s="150"/>
      <c r="T485" s="151"/>
      <c r="AT485" s="146" t="s">
        <v>233</v>
      </c>
      <c r="AU485" s="146" t="s">
        <v>92</v>
      </c>
      <c r="AV485" s="12" t="s">
        <v>92</v>
      </c>
      <c r="AW485" s="12" t="s">
        <v>31</v>
      </c>
      <c r="AX485" s="12" t="s">
        <v>82</v>
      </c>
      <c r="AY485" s="146" t="s">
        <v>225</v>
      </c>
    </row>
    <row r="486" spans="2:65" s="13" customFormat="1" ht="10.199999999999999">
      <c r="B486" s="152"/>
      <c r="D486" s="145" t="s">
        <v>233</v>
      </c>
      <c r="E486" s="153" t="s">
        <v>1</v>
      </c>
      <c r="F486" s="154" t="s">
        <v>235</v>
      </c>
      <c r="H486" s="155">
        <v>10.1</v>
      </c>
      <c r="I486" s="156"/>
      <c r="L486" s="152"/>
      <c r="M486" s="157"/>
      <c r="T486" s="158"/>
      <c r="AT486" s="153" t="s">
        <v>233</v>
      </c>
      <c r="AU486" s="153" t="s">
        <v>92</v>
      </c>
      <c r="AV486" s="13" t="s">
        <v>232</v>
      </c>
      <c r="AW486" s="13" t="s">
        <v>31</v>
      </c>
      <c r="AX486" s="13" t="s">
        <v>90</v>
      </c>
      <c r="AY486" s="153" t="s">
        <v>225</v>
      </c>
    </row>
    <row r="487" spans="2:65" s="1" customFormat="1" ht="55.5" customHeight="1">
      <c r="B487" s="31"/>
      <c r="C487" s="131" t="s">
        <v>435</v>
      </c>
      <c r="D487" s="131" t="s">
        <v>227</v>
      </c>
      <c r="E487" s="132" t="s">
        <v>649</v>
      </c>
      <c r="F487" s="133" t="s">
        <v>650</v>
      </c>
      <c r="G487" s="134" t="s">
        <v>230</v>
      </c>
      <c r="H487" s="135">
        <v>25.285</v>
      </c>
      <c r="I487" s="136"/>
      <c r="J487" s="137">
        <f>ROUND(I487*H487,2)</f>
        <v>0</v>
      </c>
      <c r="K487" s="133" t="s">
        <v>231</v>
      </c>
      <c r="L487" s="31"/>
      <c r="M487" s="138" t="s">
        <v>1</v>
      </c>
      <c r="N487" s="139" t="s">
        <v>47</v>
      </c>
      <c r="P487" s="140">
        <f>O487*H487</f>
        <v>0</v>
      </c>
      <c r="Q487" s="140">
        <v>0</v>
      </c>
      <c r="R487" s="140">
        <f>Q487*H487</f>
        <v>0</v>
      </c>
      <c r="S487" s="140">
        <v>0</v>
      </c>
      <c r="T487" s="141">
        <f>S487*H487</f>
        <v>0</v>
      </c>
      <c r="AR487" s="142" t="s">
        <v>232</v>
      </c>
      <c r="AT487" s="142" t="s">
        <v>227</v>
      </c>
      <c r="AU487" s="142" t="s">
        <v>92</v>
      </c>
      <c r="AY487" s="16" t="s">
        <v>225</v>
      </c>
      <c r="BE487" s="143">
        <f>IF(N487="základní",J487,0)</f>
        <v>0</v>
      </c>
      <c r="BF487" s="143">
        <f>IF(N487="snížená",J487,0)</f>
        <v>0</v>
      </c>
      <c r="BG487" s="143">
        <f>IF(N487="zákl. přenesená",J487,0)</f>
        <v>0</v>
      </c>
      <c r="BH487" s="143">
        <f>IF(N487="sníž. přenesená",J487,0)</f>
        <v>0</v>
      </c>
      <c r="BI487" s="143">
        <f>IF(N487="nulová",J487,0)</f>
        <v>0</v>
      </c>
      <c r="BJ487" s="16" t="s">
        <v>90</v>
      </c>
      <c r="BK487" s="143">
        <f>ROUND(I487*H487,2)</f>
        <v>0</v>
      </c>
      <c r="BL487" s="16" t="s">
        <v>232</v>
      </c>
      <c r="BM487" s="142" t="s">
        <v>651</v>
      </c>
    </row>
    <row r="488" spans="2:65" s="12" customFormat="1" ht="10.199999999999999">
      <c r="B488" s="144"/>
      <c r="D488" s="145" t="s">
        <v>233</v>
      </c>
      <c r="E488" s="146" t="s">
        <v>1</v>
      </c>
      <c r="F488" s="147" t="s">
        <v>652</v>
      </c>
      <c r="H488" s="148">
        <v>25.285</v>
      </c>
      <c r="I488" s="149"/>
      <c r="L488" s="144"/>
      <c r="M488" s="150"/>
      <c r="T488" s="151"/>
      <c r="AT488" s="146" t="s">
        <v>233</v>
      </c>
      <c r="AU488" s="146" t="s">
        <v>92</v>
      </c>
      <c r="AV488" s="12" t="s">
        <v>92</v>
      </c>
      <c r="AW488" s="12" t="s">
        <v>31</v>
      </c>
      <c r="AX488" s="12" t="s">
        <v>82</v>
      </c>
      <c r="AY488" s="146" t="s">
        <v>225</v>
      </c>
    </row>
    <row r="489" spans="2:65" s="13" customFormat="1" ht="10.199999999999999">
      <c r="B489" s="152"/>
      <c r="D489" s="145" t="s">
        <v>233</v>
      </c>
      <c r="E489" s="153" t="s">
        <v>1</v>
      </c>
      <c r="F489" s="154" t="s">
        <v>235</v>
      </c>
      <c r="H489" s="155">
        <v>25.285</v>
      </c>
      <c r="I489" s="156"/>
      <c r="L489" s="152"/>
      <c r="M489" s="157"/>
      <c r="T489" s="158"/>
      <c r="AT489" s="153" t="s">
        <v>233</v>
      </c>
      <c r="AU489" s="153" t="s">
        <v>92</v>
      </c>
      <c r="AV489" s="13" t="s">
        <v>232</v>
      </c>
      <c r="AW489" s="13" t="s">
        <v>31</v>
      </c>
      <c r="AX489" s="13" t="s">
        <v>90</v>
      </c>
      <c r="AY489" s="153" t="s">
        <v>225</v>
      </c>
    </row>
    <row r="490" spans="2:65" s="1" customFormat="1" ht="49.05" customHeight="1">
      <c r="B490" s="31"/>
      <c r="C490" s="131" t="s">
        <v>653</v>
      </c>
      <c r="D490" s="131" t="s">
        <v>227</v>
      </c>
      <c r="E490" s="132" t="s">
        <v>654</v>
      </c>
      <c r="F490" s="133" t="s">
        <v>655</v>
      </c>
      <c r="G490" s="134" t="s">
        <v>230</v>
      </c>
      <c r="H490" s="135">
        <v>214.42599999999999</v>
      </c>
      <c r="I490" s="136"/>
      <c r="J490" s="137">
        <f>ROUND(I490*H490,2)</f>
        <v>0</v>
      </c>
      <c r="K490" s="133" t="s">
        <v>1</v>
      </c>
      <c r="L490" s="31"/>
      <c r="M490" s="138" t="s">
        <v>1</v>
      </c>
      <c r="N490" s="139" t="s">
        <v>47</v>
      </c>
      <c r="P490" s="140">
        <f>O490*H490</f>
        <v>0</v>
      </c>
      <c r="Q490" s="140">
        <v>0</v>
      </c>
      <c r="R490" s="140">
        <f>Q490*H490</f>
        <v>0</v>
      </c>
      <c r="S490" s="140">
        <v>0</v>
      </c>
      <c r="T490" s="141">
        <f>S490*H490</f>
        <v>0</v>
      </c>
      <c r="AR490" s="142" t="s">
        <v>232</v>
      </c>
      <c r="AT490" s="142" t="s">
        <v>227</v>
      </c>
      <c r="AU490" s="142" t="s">
        <v>92</v>
      </c>
      <c r="AY490" s="16" t="s">
        <v>225</v>
      </c>
      <c r="BE490" s="143">
        <f>IF(N490="základní",J490,0)</f>
        <v>0</v>
      </c>
      <c r="BF490" s="143">
        <f>IF(N490="snížená",J490,0)</f>
        <v>0</v>
      </c>
      <c r="BG490" s="143">
        <f>IF(N490="zákl. přenesená",J490,0)</f>
        <v>0</v>
      </c>
      <c r="BH490" s="143">
        <f>IF(N490="sníž. přenesená",J490,0)</f>
        <v>0</v>
      </c>
      <c r="BI490" s="143">
        <f>IF(N490="nulová",J490,0)</f>
        <v>0</v>
      </c>
      <c r="BJ490" s="16" t="s">
        <v>90</v>
      </c>
      <c r="BK490" s="143">
        <f>ROUND(I490*H490,2)</f>
        <v>0</v>
      </c>
      <c r="BL490" s="16" t="s">
        <v>232</v>
      </c>
      <c r="BM490" s="142" t="s">
        <v>656</v>
      </c>
    </row>
    <row r="491" spans="2:65" s="12" customFormat="1" ht="20.399999999999999">
      <c r="B491" s="144"/>
      <c r="D491" s="145" t="s">
        <v>233</v>
      </c>
      <c r="E491" s="146" t="s">
        <v>1</v>
      </c>
      <c r="F491" s="147" t="s">
        <v>657</v>
      </c>
      <c r="H491" s="148">
        <v>28.939</v>
      </c>
      <c r="I491" s="149"/>
      <c r="L491" s="144"/>
      <c r="M491" s="150"/>
      <c r="T491" s="151"/>
      <c r="AT491" s="146" t="s">
        <v>233</v>
      </c>
      <c r="AU491" s="146" t="s">
        <v>92</v>
      </c>
      <c r="AV491" s="12" t="s">
        <v>92</v>
      </c>
      <c r="AW491" s="12" t="s">
        <v>31</v>
      </c>
      <c r="AX491" s="12" t="s">
        <v>82</v>
      </c>
      <c r="AY491" s="146" t="s">
        <v>225</v>
      </c>
    </row>
    <row r="492" spans="2:65" s="12" customFormat="1" ht="10.199999999999999">
      <c r="B492" s="144"/>
      <c r="D492" s="145" t="s">
        <v>233</v>
      </c>
      <c r="E492" s="146" t="s">
        <v>1</v>
      </c>
      <c r="F492" s="147" t="s">
        <v>658</v>
      </c>
      <c r="H492" s="148">
        <v>139.98500000000001</v>
      </c>
      <c r="I492" s="149"/>
      <c r="L492" s="144"/>
      <c r="M492" s="150"/>
      <c r="T492" s="151"/>
      <c r="AT492" s="146" t="s">
        <v>233</v>
      </c>
      <c r="AU492" s="146" t="s">
        <v>92</v>
      </c>
      <c r="AV492" s="12" t="s">
        <v>92</v>
      </c>
      <c r="AW492" s="12" t="s">
        <v>31</v>
      </c>
      <c r="AX492" s="12" t="s">
        <v>82</v>
      </c>
      <c r="AY492" s="146" t="s">
        <v>225</v>
      </c>
    </row>
    <row r="493" spans="2:65" s="12" customFormat="1" ht="10.199999999999999">
      <c r="B493" s="144"/>
      <c r="D493" s="145" t="s">
        <v>233</v>
      </c>
      <c r="E493" s="146" t="s">
        <v>1</v>
      </c>
      <c r="F493" s="147" t="s">
        <v>659</v>
      </c>
      <c r="H493" s="148">
        <v>-7.82</v>
      </c>
      <c r="I493" s="149"/>
      <c r="L493" s="144"/>
      <c r="M493" s="150"/>
      <c r="T493" s="151"/>
      <c r="AT493" s="146" t="s">
        <v>233</v>
      </c>
      <c r="AU493" s="146" t="s">
        <v>92</v>
      </c>
      <c r="AV493" s="12" t="s">
        <v>92</v>
      </c>
      <c r="AW493" s="12" t="s">
        <v>31</v>
      </c>
      <c r="AX493" s="12" t="s">
        <v>82</v>
      </c>
      <c r="AY493" s="146" t="s">
        <v>225</v>
      </c>
    </row>
    <row r="494" spans="2:65" s="12" customFormat="1" ht="10.199999999999999">
      <c r="B494" s="144"/>
      <c r="D494" s="145" t="s">
        <v>233</v>
      </c>
      <c r="E494" s="146" t="s">
        <v>1</v>
      </c>
      <c r="F494" s="147" t="s">
        <v>660</v>
      </c>
      <c r="H494" s="148">
        <v>2.2189999999999999</v>
      </c>
      <c r="I494" s="149"/>
      <c r="L494" s="144"/>
      <c r="M494" s="150"/>
      <c r="T494" s="151"/>
      <c r="AT494" s="146" t="s">
        <v>233</v>
      </c>
      <c r="AU494" s="146" t="s">
        <v>92</v>
      </c>
      <c r="AV494" s="12" t="s">
        <v>92</v>
      </c>
      <c r="AW494" s="12" t="s">
        <v>31</v>
      </c>
      <c r="AX494" s="12" t="s">
        <v>82</v>
      </c>
      <c r="AY494" s="146" t="s">
        <v>225</v>
      </c>
    </row>
    <row r="495" spans="2:65" s="12" customFormat="1" ht="20.399999999999999">
      <c r="B495" s="144"/>
      <c r="D495" s="145" t="s">
        <v>233</v>
      </c>
      <c r="E495" s="146" t="s">
        <v>1</v>
      </c>
      <c r="F495" s="147" t="s">
        <v>661</v>
      </c>
      <c r="H495" s="148">
        <v>54.677999999999997</v>
      </c>
      <c r="I495" s="149"/>
      <c r="L495" s="144"/>
      <c r="M495" s="150"/>
      <c r="T495" s="151"/>
      <c r="AT495" s="146" t="s">
        <v>233</v>
      </c>
      <c r="AU495" s="146" t="s">
        <v>92</v>
      </c>
      <c r="AV495" s="12" t="s">
        <v>92</v>
      </c>
      <c r="AW495" s="12" t="s">
        <v>31</v>
      </c>
      <c r="AX495" s="12" t="s">
        <v>82</v>
      </c>
      <c r="AY495" s="146" t="s">
        <v>225</v>
      </c>
    </row>
    <row r="496" spans="2:65" s="12" customFormat="1" ht="10.199999999999999">
      <c r="B496" s="144"/>
      <c r="D496" s="145" t="s">
        <v>233</v>
      </c>
      <c r="E496" s="146" t="s">
        <v>1</v>
      </c>
      <c r="F496" s="147" t="s">
        <v>662</v>
      </c>
      <c r="H496" s="148">
        <v>-3.5750000000000002</v>
      </c>
      <c r="I496" s="149"/>
      <c r="L496" s="144"/>
      <c r="M496" s="150"/>
      <c r="T496" s="151"/>
      <c r="AT496" s="146" t="s">
        <v>233</v>
      </c>
      <c r="AU496" s="146" t="s">
        <v>92</v>
      </c>
      <c r="AV496" s="12" t="s">
        <v>92</v>
      </c>
      <c r="AW496" s="12" t="s">
        <v>31</v>
      </c>
      <c r="AX496" s="12" t="s">
        <v>82</v>
      </c>
      <c r="AY496" s="146" t="s">
        <v>225</v>
      </c>
    </row>
    <row r="497" spans="2:65" s="13" customFormat="1" ht="10.199999999999999">
      <c r="B497" s="152"/>
      <c r="D497" s="145" t="s">
        <v>233</v>
      </c>
      <c r="E497" s="153" t="s">
        <v>1</v>
      </c>
      <c r="F497" s="154" t="s">
        <v>235</v>
      </c>
      <c r="H497" s="155">
        <v>214.42599999999999</v>
      </c>
      <c r="I497" s="156"/>
      <c r="L497" s="152"/>
      <c r="M497" s="157"/>
      <c r="T497" s="158"/>
      <c r="AT497" s="153" t="s">
        <v>233</v>
      </c>
      <c r="AU497" s="153" t="s">
        <v>92</v>
      </c>
      <c r="AV497" s="13" t="s">
        <v>232</v>
      </c>
      <c r="AW497" s="13" t="s">
        <v>31</v>
      </c>
      <c r="AX497" s="13" t="s">
        <v>90</v>
      </c>
      <c r="AY497" s="153" t="s">
        <v>225</v>
      </c>
    </row>
    <row r="498" spans="2:65" s="1" customFormat="1" ht="37.799999999999997" customHeight="1">
      <c r="B498" s="31"/>
      <c r="C498" s="131" t="s">
        <v>442</v>
      </c>
      <c r="D498" s="131" t="s">
        <v>227</v>
      </c>
      <c r="E498" s="132" t="s">
        <v>663</v>
      </c>
      <c r="F498" s="133" t="s">
        <v>664</v>
      </c>
      <c r="G498" s="134" t="s">
        <v>230</v>
      </c>
      <c r="H498" s="135">
        <v>39.817999999999998</v>
      </c>
      <c r="I498" s="136"/>
      <c r="J498" s="137">
        <f>ROUND(I498*H498,2)</f>
        <v>0</v>
      </c>
      <c r="K498" s="133" t="s">
        <v>231</v>
      </c>
      <c r="L498" s="31"/>
      <c r="M498" s="138" t="s">
        <v>1</v>
      </c>
      <c r="N498" s="139" t="s">
        <v>47</v>
      </c>
      <c r="P498" s="140">
        <f>O498*H498</f>
        <v>0</v>
      </c>
      <c r="Q498" s="140">
        <v>0</v>
      </c>
      <c r="R498" s="140">
        <f>Q498*H498</f>
        <v>0</v>
      </c>
      <c r="S498" s="140">
        <v>0</v>
      </c>
      <c r="T498" s="141">
        <f>S498*H498</f>
        <v>0</v>
      </c>
      <c r="AR498" s="142" t="s">
        <v>232</v>
      </c>
      <c r="AT498" s="142" t="s">
        <v>227</v>
      </c>
      <c r="AU498" s="142" t="s">
        <v>92</v>
      </c>
      <c r="AY498" s="16" t="s">
        <v>225</v>
      </c>
      <c r="BE498" s="143">
        <f>IF(N498="základní",J498,0)</f>
        <v>0</v>
      </c>
      <c r="BF498" s="143">
        <f>IF(N498="snížená",J498,0)</f>
        <v>0</v>
      </c>
      <c r="BG498" s="143">
        <f>IF(N498="zákl. přenesená",J498,0)</f>
        <v>0</v>
      </c>
      <c r="BH498" s="143">
        <f>IF(N498="sníž. přenesená",J498,0)</f>
        <v>0</v>
      </c>
      <c r="BI498" s="143">
        <f>IF(N498="nulová",J498,0)</f>
        <v>0</v>
      </c>
      <c r="BJ498" s="16" t="s">
        <v>90</v>
      </c>
      <c r="BK498" s="143">
        <f>ROUND(I498*H498,2)</f>
        <v>0</v>
      </c>
      <c r="BL498" s="16" t="s">
        <v>232</v>
      </c>
      <c r="BM498" s="142" t="s">
        <v>665</v>
      </c>
    </row>
    <row r="499" spans="2:65" s="12" customFormat="1" ht="20.399999999999999">
      <c r="B499" s="144"/>
      <c r="D499" s="145" t="s">
        <v>233</v>
      </c>
      <c r="E499" s="146" t="s">
        <v>1</v>
      </c>
      <c r="F499" s="147" t="s">
        <v>666</v>
      </c>
      <c r="H499" s="148">
        <v>27.917999999999999</v>
      </c>
      <c r="I499" s="149"/>
      <c r="L499" s="144"/>
      <c r="M499" s="150"/>
      <c r="T499" s="151"/>
      <c r="AT499" s="146" t="s">
        <v>233</v>
      </c>
      <c r="AU499" s="146" t="s">
        <v>92</v>
      </c>
      <c r="AV499" s="12" t="s">
        <v>92</v>
      </c>
      <c r="AW499" s="12" t="s">
        <v>31</v>
      </c>
      <c r="AX499" s="12" t="s">
        <v>82</v>
      </c>
      <c r="AY499" s="146" t="s">
        <v>225</v>
      </c>
    </row>
    <row r="500" spans="2:65" s="12" customFormat="1" ht="10.199999999999999">
      <c r="B500" s="144"/>
      <c r="D500" s="145" t="s">
        <v>233</v>
      </c>
      <c r="E500" s="146" t="s">
        <v>1</v>
      </c>
      <c r="F500" s="147" t="s">
        <v>667</v>
      </c>
      <c r="H500" s="148">
        <v>11.9</v>
      </c>
      <c r="I500" s="149"/>
      <c r="L500" s="144"/>
      <c r="M500" s="150"/>
      <c r="T500" s="151"/>
      <c r="AT500" s="146" t="s">
        <v>233</v>
      </c>
      <c r="AU500" s="146" t="s">
        <v>92</v>
      </c>
      <c r="AV500" s="12" t="s">
        <v>92</v>
      </c>
      <c r="AW500" s="12" t="s">
        <v>31</v>
      </c>
      <c r="AX500" s="12" t="s">
        <v>82</v>
      </c>
      <c r="AY500" s="146" t="s">
        <v>225</v>
      </c>
    </row>
    <row r="501" spans="2:65" s="13" customFormat="1" ht="10.199999999999999">
      <c r="B501" s="152"/>
      <c r="D501" s="145" t="s">
        <v>233</v>
      </c>
      <c r="E501" s="153" t="s">
        <v>1</v>
      </c>
      <c r="F501" s="154" t="s">
        <v>235</v>
      </c>
      <c r="H501" s="155">
        <v>39.817999999999998</v>
      </c>
      <c r="I501" s="156"/>
      <c r="L501" s="152"/>
      <c r="M501" s="157"/>
      <c r="T501" s="158"/>
      <c r="AT501" s="153" t="s">
        <v>233</v>
      </c>
      <c r="AU501" s="153" t="s">
        <v>92</v>
      </c>
      <c r="AV501" s="13" t="s">
        <v>232</v>
      </c>
      <c r="AW501" s="13" t="s">
        <v>31</v>
      </c>
      <c r="AX501" s="13" t="s">
        <v>90</v>
      </c>
      <c r="AY501" s="153" t="s">
        <v>225</v>
      </c>
    </row>
    <row r="502" spans="2:65" s="1" customFormat="1" ht="55.5" customHeight="1">
      <c r="B502" s="31"/>
      <c r="C502" s="131" t="s">
        <v>668</v>
      </c>
      <c r="D502" s="131" t="s">
        <v>227</v>
      </c>
      <c r="E502" s="132" t="s">
        <v>669</v>
      </c>
      <c r="F502" s="133" t="s">
        <v>670</v>
      </c>
      <c r="G502" s="134" t="s">
        <v>230</v>
      </c>
      <c r="H502" s="135">
        <v>39.817999999999998</v>
      </c>
      <c r="I502" s="136"/>
      <c r="J502" s="137">
        <f>ROUND(I502*H502,2)</f>
        <v>0</v>
      </c>
      <c r="K502" s="133" t="s">
        <v>347</v>
      </c>
      <c r="L502" s="31"/>
      <c r="M502" s="138" t="s">
        <v>1</v>
      </c>
      <c r="N502" s="139" t="s">
        <v>47</v>
      </c>
      <c r="P502" s="140">
        <f>O502*H502</f>
        <v>0</v>
      </c>
      <c r="Q502" s="140">
        <v>0</v>
      </c>
      <c r="R502" s="140">
        <f>Q502*H502</f>
        <v>0</v>
      </c>
      <c r="S502" s="140">
        <v>0</v>
      </c>
      <c r="T502" s="141">
        <f>S502*H502</f>
        <v>0</v>
      </c>
      <c r="AR502" s="142" t="s">
        <v>232</v>
      </c>
      <c r="AT502" s="142" t="s">
        <v>227</v>
      </c>
      <c r="AU502" s="142" t="s">
        <v>92</v>
      </c>
      <c r="AY502" s="16" t="s">
        <v>225</v>
      </c>
      <c r="BE502" s="143">
        <f>IF(N502="základní",J502,0)</f>
        <v>0</v>
      </c>
      <c r="BF502" s="143">
        <f>IF(N502="snížená",J502,0)</f>
        <v>0</v>
      </c>
      <c r="BG502" s="143">
        <f>IF(N502="zákl. přenesená",J502,0)</f>
        <v>0</v>
      </c>
      <c r="BH502" s="143">
        <f>IF(N502="sníž. přenesená",J502,0)</f>
        <v>0</v>
      </c>
      <c r="BI502" s="143">
        <f>IF(N502="nulová",J502,0)</f>
        <v>0</v>
      </c>
      <c r="BJ502" s="16" t="s">
        <v>90</v>
      </c>
      <c r="BK502" s="143">
        <f>ROUND(I502*H502,2)</f>
        <v>0</v>
      </c>
      <c r="BL502" s="16" t="s">
        <v>232</v>
      </c>
      <c r="BM502" s="142" t="s">
        <v>671</v>
      </c>
    </row>
    <row r="503" spans="2:65" s="1" customFormat="1" ht="44.25" customHeight="1">
      <c r="B503" s="31"/>
      <c r="C503" s="131" t="s">
        <v>446</v>
      </c>
      <c r="D503" s="131" t="s">
        <v>227</v>
      </c>
      <c r="E503" s="132" t="s">
        <v>672</v>
      </c>
      <c r="F503" s="133" t="s">
        <v>673</v>
      </c>
      <c r="G503" s="134" t="s">
        <v>230</v>
      </c>
      <c r="H503" s="135">
        <v>1035.2950000000001</v>
      </c>
      <c r="I503" s="136"/>
      <c r="J503" s="137">
        <f>ROUND(I503*H503,2)</f>
        <v>0</v>
      </c>
      <c r="K503" s="133" t="s">
        <v>231</v>
      </c>
      <c r="L503" s="31"/>
      <c r="M503" s="138" t="s">
        <v>1</v>
      </c>
      <c r="N503" s="139" t="s">
        <v>47</v>
      </c>
      <c r="P503" s="140">
        <f>O503*H503</f>
        <v>0</v>
      </c>
      <c r="Q503" s="140">
        <v>0</v>
      </c>
      <c r="R503" s="140">
        <f>Q503*H503</f>
        <v>0</v>
      </c>
      <c r="S503" s="140">
        <v>0</v>
      </c>
      <c r="T503" s="141">
        <f>S503*H503</f>
        <v>0</v>
      </c>
      <c r="AR503" s="142" t="s">
        <v>232</v>
      </c>
      <c r="AT503" s="142" t="s">
        <v>227</v>
      </c>
      <c r="AU503" s="142" t="s">
        <v>92</v>
      </c>
      <c r="AY503" s="16" t="s">
        <v>225</v>
      </c>
      <c r="BE503" s="143">
        <f>IF(N503="základní",J503,0)</f>
        <v>0</v>
      </c>
      <c r="BF503" s="143">
        <f>IF(N503="snížená",J503,0)</f>
        <v>0</v>
      </c>
      <c r="BG503" s="143">
        <f>IF(N503="zákl. přenesená",J503,0)</f>
        <v>0</v>
      </c>
      <c r="BH503" s="143">
        <f>IF(N503="sníž. přenesená",J503,0)</f>
        <v>0</v>
      </c>
      <c r="BI503" s="143">
        <f>IF(N503="nulová",J503,0)</f>
        <v>0</v>
      </c>
      <c r="BJ503" s="16" t="s">
        <v>90</v>
      </c>
      <c r="BK503" s="143">
        <f>ROUND(I503*H503,2)</f>
        <v>0</v>
      </c>
      <c r="BL503" s="16" t="s">
        <v>232</v>
      </c>
      <c r="BM503" s="142" t="s">
        <v>674</v>
      </c>
    </row>
    <row r="504" spans="2:65" s="12" customFormat="1" ht="10.199999999999999">
      <c r="B504" s="144"/>
      <c r="D504" s="145" t="s">
        <v>233</v>
      </c>
      <c r="E504" s="146" t="s">
        <v>1</v>
      </c>
      <c r="F504" s="147" t="s">
        <v>675</v>
      </c>
      <c r="H504" s="148">
        <v>7.8890000000000002</v>
      </c>
      <c r="I504" s="149"/>
      <c r="L504" s="144"/>
      <c r="M504" s="150"/>
      <c r="T504" s="151"/>
      <c r="AT504" s="146" t="s">
        <v>233</v>
      </c>
      <c r="AU504" s="146" t="s">
        <v>92</v>
      </c>
      <c r="AV504" s="12" t="s">
        <v>92</v>
      </c>
      <c r="AW504" s="12" t="s">
        <v>31</v>
      </c>
      <c r="AX504" s="12" t="s">
        <v>82</v>
      </c>
      <c r="AY504" s="146" t="s">
        <v>225</v>
      </c>
    </row>
    <row r="505" spans="2:65" s="12" customFormat="1" ht="30.6">
      <c r="B505" s="144"/>
      <c r="D505" s="145" t="s">
        <v>233</v>
      </c>
      <c r="E505" s="146" t="s">
        <v>1</v>
      </c>
      <c r="F505" s="147" t="s">
        <v>676</v>
      </c>
      <c r="H505" s="148">
        <v>348.84</v>
      </c>
      <c r="I505" s="149"/>
      <c r="L505" s="144"/>
      <c r="M505" s="150"/>
      <c r="T505" s="151"/>
      <c r="AT505" s="146" t="s">
        <v>233</v>
      </c>
      <c r="AU505" s="146" t="s">
        <v>92</v>
      </c>
      <c r="AV505" s="12" t="s">
        <v>92</v>
      </c>
      <c r="AW505" s="12" t="s">
        <v>31</v>
      </c>
      <c r="AX505" s="12" t="s">
        <v>82</v>
      </c>
      <c r="AY505" s="146" t="s">
        <v>225</v>
      </c>
    </row>
    <row r="506" spans="2:65" s="12" customFormat="1" ht="30.6">
      <c r="B506" s="144"/>
      <c r="D506" s="145" t="s">
        <v>233</v>
      </c>
      <c r="E506" s="146" t="s">
        <v>1</v>
      </c>
      <c r="F506" s="147" t="s">
        <v>677</v>
      </c>
      <c r="H506" s="148">
        <v>136.661</v>
      </c>
      <c r="I506" s="149"/>
      <c r="L506" s="144"/>
      <c r="M506" s="150"/>
      <c r="T506" s="151"/>
      <c r="AT506" s="146" t="s">
        <v>233</v>
      </c>
      <c r="AU506" s="146" t="s">
        <v>92</v>
      </c>
      <c r="AV506" s="12" t="s">
        <v>92</v>
      </c>
      <c r="AW506" s="12" t="s">
        <v>31</v>
      </c>
      <c r="AX506" s="12" t="s">
        <v>82</v>
      </c>
      <c r="AY506" s="146" t="s">
        <v>225</v>
      </c>
    </row>
    <row r="507" spans="2:65" s="12" customFormat="1" ht="30.6">
      <c r="B507" s="144"/>
      <c r="D507" s="145" t="s">
        <v>233</v>
      </c>
      <c r="E507" s="146" t="s">
        <v>1</v>
      </c>
      <c r="F507" s="147" t="s">
        <v>678</v>
      </c>
      <c r="H507" s="148">
        <v>-26.359000000000002</v>
      </c>
      <c r="I507" s="149"/>
      <c r="L507" s="144"/>
      <c r="M507" s="150"/>
      <c r="T507" s="151"/>
      <c r="AT507" s="146" t="s">
        <v>233</v>
      </c>
      <c r="AU507" s="146" t="s">
        <v>92</v>
      </c>
      <c r="AV507" s="12" t="s">
        <v>92</v>
      </c>
      <c r="AW507" s="12" t="s">
        <v>31</v>
      </c>
      <c r="AX507" s="12" t="s">
        <v>82</v>
      </c>
      <c r="AY507" s="146" t="s">
        <v>225</v>
      </c>
    </row>
    <row r="508" spans="2:65" s="12" customFormat="1" ht="10.199999999999999">
      <c r="B508" s="144"/>
      <c r="D508" s="145" t="s">
        <v>233</v>
      </c>
      <c r="E508" s="146" t="s">
        <v>1</v>
      </c>
      <c r="F508" s="147" t="s">
        <v>679</v>
      </c>
      <c r="H508" s="148">
        <v>-36.880000000000003</v>
      </c>
      <c r="I508" s="149"/>
      <c r="L508" s="144"/>
      <c r="M508" s="150"/>
      <c r="T508" s="151"/>
      <c r="AT508" s="146" t="s">
        <v>233</v>
      </c>
      <c r="AU508" s="146" t="s">
        <v>92</v>
      </c>
      <c r="AV508" s="12" t="s">
        <v>92</v>
      </c>
      <c r="AW508" s="12" t="s">
        <v>31</v>
      </c>
      <c r="AX508" s="12" t="s">
        <v>82</v>
      </c>
      <c r="AY508" s="146" t="s">
        <v>225</v>
      </c>
    </row>
    <row r="509" spans="2:65" s="12" customFormat="1" ht="30.6">
      <c r="B509" s="144"/>
      <c r="D509" s="145" t="s">
        <v>233</v>
      </c>
      <c r="E509" s="146" t="s">
        <v>1</v>
      </c>
      <c r="F509" s="147" t="s">
        <v>680</v>
      </c>
      <c r="H509" s="148">
        <v>21.132000000000001</v>
      </c>
      <c r="I509" s="149"/>
      <c r="L509" s="144"/>
      <c r="M509" s="150"/>
      <c r="T509" s="151"/>
      <c r="AT509" s="146" t="s">
        <v>233</v>
      </c>
      <c r="AU509" s="146" t="s">
        <v>92</v>
      </c>
      <c r="AV509" s="12" t="s">
        <v>92</v>
      </c>
      <c r="AW509" s="12" t="s">
        <v>31</v>
      </c>
      <c r="AX509" s="12" t="s">
        <v>82</v>
      </c>
      <c r="AY509" s="146" t="s">
        <v>225</v>
      </c>
    </row>
    <row r="510" spans="2:65" s="12" customFormat="1" ht="30.6">
      <c r="B510" s="144"/>
      <c r="D510" s="145" t="s">
        <v>233</v>
      </c>
      <c r="E510" s="146" t="s">
        <v>1</v>
      </c>
      <c r="F510" s="147" t="s">
        <v>681</v>
      </c>
      <c r="H510" s="148">
        <v>290.85000000000002</v>
      </c>
      <c r="I510" s="149"/>
      <c r="L510" s="144"/>
      <c r="M510" s="150"/>
      <c r="T510" s="151"/>
      <c r="AT510" s="146" t="s">
        <v>233</v>
      </c>
      <c r="AU510" s="146" t="s">
        <v>92</v>
      </c>
      <c r="AV510" s="12" t="s">
        <v>92</v>
      </c>
      <c r="AW510" s="12" t="s">
        <v>31</v>
      </c>
      <c r="AX510" s="12" t="s">
        <v>82</v>
      </c>
      <c r="AY510" s="146" t="s">
        <v>225</v>
      </c>
    </row>
    <row r="511" spans="2:65" s="12" customFormat="1" ht="10.199999999999999">
      <c r="B511" s="144"/>
      <c r="D511" s="145" t="s">
        <v>233</v>
      </c>
      <c r="E511" s="146" t="s">
        <v>1</v>
      </c>
      <c r="F511" s="147" t="s">
        <v>682</v>
      </c>
      <c r="H511" s="148">
        <v>13.913</v>
      </c>
      <c r="I511" s="149"/>
      <c r="L511" s="144"/>
      <c r="M511" s="150"/>
      <c r="T511" s="151"/>
      <c r="AT511" s="146" t="s">
        <v>233</v>
      </c>
      <c r="AU511" s="146" t="s">
        <v>92</v>
      </c>
      <c r="AV511" s="12" t="s">
        <v>92</v>
      </c>
      <c r="AW511" s="12" t="s">
        <v>31</v>
      </c>
      <c r="AX511" s="12" t="s">
        <v>82</v>
      </c>
      <c r="AY511" s="146" t="s">
        <v>225</v>
      </c>
    </row>
    <row r="512" spans="2:65" s="12" customFormat="1" ht="10.199999999999999">
      <c r="B512" s="144"/>
      <c r="D512" s="145" t="s">
        <v>233</v>
      </c>
      <c r="E512" s="146" t="s">
        <v>1</v>
      </c>
      <c r="F512" s="147" t="s">
        <v>683</v>
      </c>
      <c r="H512" s="148">
        <v>205.45</v>
      </c>
      <c r="I512" s="149"/>
      <c r="L512" s="144"/>
      <c r="M512" s="150"/>
      <c r="T512" s="151"/>
      <c r="AT512" s="146" t="s">
        <v>233</v>
      </c>
      <c r="AU512" s="146" t="s">
        <v>92</v>
      </c>
      <c r="AV512" s="12" t="s">
        <v>92</v>
      </c>
      <c r="AW512" s="12" t="s">
        <v>31</v>
      </c>
      <c r="AX512" s="12" t="s">
        <v>82</v>
      </c>
      <c r="AY512" s="146" t="s">
        <v>225</v>
      </c>
    </row>
    <row r="513" spans="2:65" s="12" customFormat="1" ht="30.6">
      <c r="B513" s="144"/>
      <c r="D513" s="145" t="s">
        <v>233</v>
      </c>
      <c r="E513" s="146" t="s">
        <v>1</v>
      </c>
      <c r="F513" s="147" t="s">
        <v>684</v>
      </c>
      <c r="H513" s="148">
        <v>-51.747</v>
      </c>
      <c r="I513" s="149"/>
      <c r="L513" s="144"/>
      <c r="M513" s="150"/>
      <c r="T513" s="151"/>
      <c r="AT513" s="146" t="s">
        <v>233</v>
      </c>
      <c r="AU513" s="146" t="s">
        <v>92</v>
      </c>
      <c r="AV513" s="12" t="s">
        <v>92</v>
      </c>
      <c r="AW513" s="12" t="s">
        <v>31</v>
      </c>
      <c r="AX513" s="12" t="s">
        <v>82</v>
      </c>
      <c r="AY513" s="146" t="s">
        <v>225</v>
      </c>
    </row>
    <row r="514" spans="2:65" s="12" customFormat="1" ht="30.6">
      <c r="B514" s="144"/>
      <c r="D514" s="145" t="s">
        <v>233</v>
      </c>
      <c r="E514" s="146" t="s">
        <v>1</v>
      </c>
      <c r="F514" s="147" t="s">
        <v>685</v>
      </c>
      <c r="H514" s="148">
        <v>17.696000000000002</v>
      </c>
      <c r="I514" s="149"/>
      <c r="L514" s="144"/>
      <c r="M514" s="150"/>
      <c r="T514" s="151"/>
      <c r="AT514" s="146" t="s">
        <v>233</v>
      </c>
      <c r="AU514" s="146" t="s">
        <v>92</v>
      </c>
      <c r="AV514" s="12" t="s">
        <v>92</v>
      </c>
      <c r="AW514" s="12" t="s">
        <v>31</v>
      </c>
      <c r="AX514" s="12" t="s">
        <v>82</v>
      </c>
      <c r="AY514" s="146" t="s">
        <v>225</v>
      </c>
    </row>
    <row r="515" spans="2:65" s="12" customFormat="1" ht="20.399999999999999">
      <c r="B515" s="144"/>
      <c r="D515" s="145" t="s">
        <v>233</v>
      </c>
      <c r="E515" s="146" t="s">
        <v>1</v>
      </c>
      <c r="F515" s="147" t="s">
        <v>686</v>
      </c>
      <c r="H515" s="148">
        <v>107.85</v>
      </c>
      <c r="I515" s="149"/>
      <c r="L515" s="144"/>
      <c r="M515" s="150"/>
      <c r="T515" s="151"/>
      <c r="AT515" s="146" t="s">
        <v>233</v>
      </c>
      <c r="AU515" s="146" t="s">
        <v>92</v>
      </c>
      <c r="AV515" s="12" t="s">
        <v>92</v>
      </c>
      <c r="AW515" s="12" t="s">
        <v>31</v>
      </c>
      <c r="AX515" s="12" t="s">
        <v>82</v>
      </c>
      <c r="AY515" s="146" t="s">
        <v>225</v>
      </c>
    </row>
    <row r="516" spans="2:65" s="13" customFormat="1" ht="10.199999999999999">
      <c r="B516" s="152"/>
      <c r="D516" s="145" t="s">
        <v>233</v>
      </c>
      <c r="E516" s="153" t="s">
        <v>1</v>
      </c>
      <c r="F516" s="154" t="s">
        <v>235</v>
      </c>
      <c r="H516" s="155">
        <v>1035.2950000000001</v>
      </c>
      <c r="I516" s="156"/>
      <c r="L516" s="152"/>
      <c r="M516" s="157"/>
      <c r="T516" s="158"/>
      <c r="AT516" s="153" t="s">
        <v>233</v>
      </c>
      <c r="AU516" s="153" t="s">
        <v>92</v>
      </c>
      <c r="AV516" s="13" t="s">
        <v>232</v>
      </c>
      <c r="AW516" s="13" t="s">
        <v>31</v>
      </c>
      <c r="AX516" s="13" t="s">
        <v>90</v>
      </c>
      <c r="AY516" s="153" t="s">
        <v>225</v>
      </c>
    </row>
    <row r="517" spans="2:65" s="1" customFormat="1" ht="16.5" customHeight="1">
      <c r="B517" s="31"/>
      <c r="C517" s="131" t="s">
        <v>687</v>
      </c>
      <c r="D517" s="131" t="s">
        <v>227</v>
      </c>
      <c r="E517" s="132" t="s">
        <v>688</v>
      </c>
      <c r="F517" s="133" t="s">
        <v>689</v>
      </c>
      <c r="G517" s="134" t="s">
        <v>230</v>
      </c>
      <c r="H517" s="135">
        <v>101.20099999999999</v>
      </c>
      <c r="I517" s="136"/>
      <c r="J517" s="137">
        <f>ROUND(I517*H517,2)</f>
        <v>0</v>
      </c>
      <c r="K517" s="133" t="s">
        <v>1</v>
      </c>
      <c r="L517" s="31"/>
      <c r="M517" s="138" t="s">
        <v>1</v>
      </c>
      <c r="N517" s="139" t="s">
        <v>47</v>
      </c>
      <c r="P517" s="140">
        <f>O517*H517</f>
        <v>0</v>
      </c>
      <c r="Q517" s="140">
        <v>0</v>
      </c>
      <c r="R517" s="140">
        <f>Q517*H517</f>
        <v>0</v>
      </c>
      <c r="S517" s="140">
        <v>0</v>
      </c>
      <c r="T517" s="141">
        <f>S517*H517</f>
        <v>0</v>
      </c>
      <c r="AR517" s="142" t="s">
        <v>232</v>
      </c>
      <c r="AT517" s="142" t="s">
        <v>227</v>
      </c>
      <c r="AU517" s="142" t="s">
        <v>92</v>
      </c>
      <c r="AY517" s="16" t="s">
        <v>225</v>
      </c>
      <c r="BE517" s="143">
        <f>IF(N517="základní",J517,0)</f>
        <v>0</v>
      </c>
      <c r="BF517" s="143">
        <f>IF(N517="snížená",J517,0)</f>
        <v>0</v>
      </c>
      <c r="BG517" s="143">
        <f>IF(N517="zákl. přenesená",J517,0)</f>
        <v>0</v>
      </c>
      <c r="BH517" s="143">
        <f>IF(N517="sníž. přenesená",J517,0)</f>
        <v>0</v>
      </c>
      <c r="BI517" s="143">
        <f>IF(N517="nulová",J517,0)</f>
        <v>0</v>
      </c>
      <c r="BJ517" s="16" t="s">
        <v>90</v>
      </c>
      <c r="BK517" s="143">
        <f>ROUND(I517*H517,2)</f>
        <v>0</v>
      </c>
      <c r="BL517" s="16" t="s">
        <v>232</v>
      </c>
      <c r="BM517" s="142" t="s">
        <v>690</v>
      </c>
    </row>
    <row r="518" spans="2:65" s="12" customFormat="1" ht="20.399999999999999">
      <c r="B518" s="144"/>
      <c r="D518" s="145" t="s">
        <v>233</v>
      </c>
      <c r="E518" s="146" t="s">
        <v>1</v>
      </c>
      <c r="F518" s="147" t="s">
        <v>691</v>
      </c>
      <c r="H518" s="148">
        <v>101.20099999999999</v>
      </c>
      <c r="I518" s="149"/>
      <c r="L518" s="144"/>
      <c r="M518" s="150"/>
      <c r="T518" s="151"/>
      <c r="AT518" s="146" t="s">
        <v>233</v>
      </c>
      <c r="AU518" s="146" t="s">
        <v>92</v>
      </c>
      <c r="AV518" s="12" t="s">
        <v>92</v>
      </c>
      <c r="AW518" s="12" t="s">
        <v>31</v>
      </c>
      <c r="AX518" s="12" t="s">
        <v>82</v>
      </c>
      <c r="AY518" s="146" t="s">
        <v>225</v>
      </c>
    </row>
    <row r="519" spans="2:65" s="13" customFormat="1" ht="10.199999999999999">
      <c r="B519" s="152"/>
      <c r="D519" s="145" t="s">
        <v>233</v>
      </c>
      <c r="E519" s="153" t="s">
        <v>1</v>
      </c>
      <c r="F519" s="154" t="s">
        <v>235</v>
      </c>
      <c r="H519" s="155">
        <v>101.20099999999999</v>
      </c>
      <c r="I519" s="156"/>
      <c r="L519" s="152"/>
      <c r="M519" s="157"/>
      <c r="T519" s="158"/>
      <c r="AT519" s="153" t="s">
        <v>233</v>
      </c>
      <c r="AU519" s="153" t="s">
        <v>92</v>
      </c>
      <c r="AV519" s="13" t="s">
        <v>232</v>
      </c>
      <c r="AW519" s="13" t="s">
        <v>31</v>
      </c>
      <c r="AX519" s="13" t="s">
        <v>90</v>
      </c>
      <c r="AY519" s="153" t="s">
        <v>225</v>
      </c>
    </row>
    <row r="520" spans="2:65" s="1" customFormat="1" ht="16.5" customHeight="1">
      <c r="B520" s="31"/>
      <c r="C520" s="131" t="s">
        <v>452</v>
      </c>
      <c r="D520" s="131" t="s">
        <v>227</v>
      </c>
      <c r="E520" s="132" t="s">
        <v>692</v>
      </c>
      <c r="F520" s="133" t="s">
        <v>693</v>
      </c>
      <c r="G520" s="134" t="s">
        <v>638</v>
      </c>
      <c r="H520" s="135">
        <v>1</v>
      </c>
      <c r="I520" s="136"/>
      <c r="J520" s="137">
        <f>ROUND(I520*H520,2)</f>
        <v>0</v>
      </c>
      <c r="K520" s="133" t="s">
        <v>1</v>
      </c>
      <c r="L520" s="31"/>
      <c r="M520" s="138" t="s">
        <v>1</v>
      </c>
      <c r="N520" s="139" t="s">
        <v>47</v>
      </c>
      <c r="P520" s="140">
        <f>O520*H520</f>
        <v>0</v>
      </c>
      <c r="Q520" s="140">
        <v>0</v>
      </c>
      <c r="R520" s="140">
        <f>Q520*H520</f>
        <v>0</v>
      </c>
      <c r="S520" s="140">
        <v>0</v>
      </c>
      <c r="T520" s="141">
        <f>S520*H520</f>
        <v>0</v>
      </c>
      <c r="AR520" s="142" t="s">
        <v>232</v>
      </c>
      <c r="AT520" s="142" t="s">
        <v>227</v>
      </c>
      <c r="AU520" s="142" t="s">
        <v>92</v>
      </c>
      <c r="AY520" s="16" t="s">
        <v>225</v>
      </c>
      <c r="BE520" s="143">
        <f>IF(N520="základní",J520,0)</f>
        <v>0</v>
      </c>
      <c r="BF520" s="143">
        <f>IF(N520="snížená",J520,0)</f>
        <v>0</v>
      </c>
      <c r="BG520" s="143">
        <f>IF(N520="zákl. přenesená",J520,0)</f>
        <v>0</v>
      </c>
      <c r="BH520" s="143">
        <f>IF(N520="sníž. přenesená",J520,0)</f>
        <v>0</v>
      </c>
      <c r="BI520" s="143">
        <f>IF(N520="nulová",J520,0)</f>
        <v>0</v>
      </c>
      <c r="BJ520" s="16" t="s">
        <v>90</v>
      </c>
      <c r="BK520" s="143">
        <f>ROUND(I520*H520,2)</f>
        <v>0</v>
      </c>
      <c r="BL520" s="16" t="s">
        <v>232</v>
      </c>
      <c r="BM520" s="142" t="s">
        <v>694</v>
      </c>
    </row>
    <row r="521" spans="2:65" s="1" customFormat="1" ht="16.5" customHeight="1">
      <c r="B521" s="31"/>
      <c r="C521" s="131" t="s">
        <v>695</v>
      </c>
      <c r="D521" s="131" t="s">
        <v>227</v>
      </c>
      <c r="E521" s="132" t="s">
        <v>696</v>
      </c>
      <c r="F521" s="133" t="s">
        <v>697</v>
      </c>
      <c r="G521" s="134" t="s">
        <v>638</v>
      </c>
      <c r="H521" s="135">
        <v>1</v>
      </c>
      <c r="I521" s="136"/>
      <c r="J521" s="137">
        <f>ROUND(I521*H521,2)</f>
        <v>0</v>
      </c>
      <c r="K521" s="133" t="s">
        <v>1</v>
      </c>
      <c r="L521" s="31"/>
      <c r="M521" s="138" t="s">
        <v>1</v>
      </c>
      <c r="N521" s="139" t="s">
        <v>47</v>
      </c>
      <c r="P521" s="140">
        <f>O521*H521</f>
        <v>0</v>
      </c>
      <c r="Q521" s="140">
        <v>0</v>
      </c>
      <c r="R521" s="140">
        <f>Q521*H521</f>
        <v>0</v>
      </c>
      <c r="S521" s="140">
        <v>0</v>
      </c>
      <c r="T521" s="141">
        <f>S521*H521</f>
        <v>0</v>
      </c>
      <c r="AR521" s="142" t="s">
        <v>232</v>
      </c>
      <c r="AT521" s="142" t="s">
        <v>227</v>
      </c>
      <c r="AU521" s="142" t="s">
        <v>92</v>
      </c>
      <c r="AY521" s="16" t="s">
        <v>225</v>
      </c>
      <c r="BE521" s="143">
        <f>IF(N521="základní",J521,0)</f>
        <v>0</v>
      </c>
      <c r="BF521" s="143">
        <f>IF(N521="snížená",J521,0)</f>
        <v>0</v>
      </c>
      <c r="BG521" s="143">
        <f>IF(N521="zákl. přenesená",J521,0)</f>
        <v>0</v>
      </c>
      <c r="BH521" s="143">
        <f>IF(N521="sníž. přenesená",J521,0)</f>
        <v>0</v>
      </c>
      <c r="BI521" s="143">
        <f>IF(N521="nulová",J521,0)</f>
        <v>0</v>
      </c>
      <c r="BJ521" s="16" t="s">
        <v>90</v>
      </c>
      <c r="BK521" s="143">
        <f>ROUND(I521*H521,2)</f>
        <v>0</v>
      </c>
      <c r="BL521" s="16" t="s">
        <v>232</v>
      </c>
      <c r="BM521" s="142" t="s">
        <v>698</v>
      </c>
    </row>
    <row r="522" spans="2:65" s="1" customFormat="1" ht="24.15" customHeight="1">
      <c r="B522" s="31"/>
      <c r="C522" s="131" t="s">
        <v>456</v>
      </c>
      <c r="D522" s="131" t="s">
        <v>227</v>
      </c>
      <c r="E522" s="132" t="s">
        <v>699</v>
      </c>
      <c r="F522" s="133" t="s">
        <v>700</v>
      </c>
      <c r="G522" s="134" t="s">
        <v>230</v>
      </c>
      <c r="H522" s="135">
        <v>1.5</v>
      </c>
      <c r="I522" s="136"/>
      <c r="J522" s="137">
        <f>ROUND(I522*H522,2)</f>
        <v>0</v>
      </c>
      <c r="K522" s="133" t="s">
        <v>231</v>
      </c>
      <c r="L522" s="31"/>
      <c r="M522" s="138" t="s">
        <v>1</v>
      </c>
      <c r="N522" s="139" t="s">
        <v>47</v>
      </c>
      <c r="P522" s="140">
        <f>O522*H522</f>
        <v>0</v>
      </c>
      <c r="Q522" s="140">
        <v>0</v>
      </c>
      <c r="R522" s="140">
        <f>Q522*H522</f>
        <v>0</v>
      </c>
      <c r="S522" s="140">
        <v>0</v>
      </c>
      <c r="T522" s="141">
        <f>S522*H522</f>
        <v>0</v>
      </c>
      <c r="AR522" s="142" t="s">
        <v>232</v>
      </c>
      <c r="AT522" s="142" t="s">
        <v>227</v>
      </c>
      <c r="AU522" s="142" t="s">
        <v>92</v>
      </c>
      <c r="AY522" s="16" t="s">
        <v>225</v>
      </c>
      <c r="BE522" s="143">
        <f>IF(N522="základní",J522,0)</f>
        <v>0</v>
      </c>
      <c r="BF522" s="143">
        <f>IF(N522="snížená",J522,0)</f>
        <v>0</v>
      </c>
      <c r="BG522" s="143">
        <f>IF(N522="zákl. přenesená",J522,0)</f>
        <v>0</v>
      </c>
      <c r="BH522" s="143">
        <f>IF(N522="sníž. přenesená",J522,0)</f>
        <v>0</v>
      </c>
      <c r="BI522" s="143">
        <f>IF(N522="nulová",J522,0)</f>
        <v>0</v>
      </c>
      <c r="BJ522" s="16" t="s">
        <v>90</v>
      </c>
      <c r="BK522" s="143">
        <f>ROUND(I522*H522,2)</f>
        <v>0</v>
      </c>
      <c r="BL522" s="16" t="s">
        <v>232</v>
      </c>
      <c r="BM522" s="142" t="s">
        <v>701</v>
      </c>
    </row>
    <row r="523" spans="2:65" s="12" customFormat="1" ht="10.199999999999999">
      <c r="B523" s="144"/>
      <c r="D523" s="145" t="s">
        <v>233</v>
      </c>
      <c r="E523" s="146" t="s">
        <v>1</v>
      </c>
      <c r="F523" s="147" t="s">
        <v>702</v>
      </c>
      <c r="H523" s="148">
        <v>1.5</v>
      </c>
      <c r="I523" s="149"/>
      <c r="L523" s="144"/>
      <c r="M523" s="150"/>
      <c r="T523" s="151"/>
      <c r="AT523" s="146" t="s">
        <v>233</v>
      </c>
      <c r="AU523" s="146" t="s">
        <v>92</v>
      </c>
      <c r="AV523" s="12" t="s">
        <v>92</v>
      </c>
      <c r="AW523" s="12" t="s">
        <v>31</v>
      </c>
      <c r="AX523" s="12" t="s">
        <v>82</v>
      </c>
      <c r="AY523" s="146" t="s">
        <v>225</v>
      </c>
    </row>
    <row r="524" spans="2:65" s="13" customFormat="1" ht="10.199999999999999">
      <c r="B524" s="152"/>
      <c r="D524" s="145" t="s">
        <v>233</v>
      </c>
      <c r="E524" s="153" t="s">
        <v>1</v>
      </c>
      <c r="F524" s="154" t="s">
        <v>235</v>
      </c>
      <c r="H524" s="155">
        <v>1.5</v>
      </c>
      <c r="I524" s="156"/>
      <c r="L524" s="152"/>
      <c r="M524" s="157"/>
      <c r="T524" s="158"/>
      <c r="AT524" s="153" t="s">
        <v>233</v>
      </c>
      <c r="AU524" s="153" t="s">
        <v>92</v>
      </c>
      <c r="AV524" s="13" t="s">
        <v>232</v>
      </c>
      <c r="AW524" s="13" t="s">
        <v>31</v>
      </c>
      <c r="AX524" s="13" t="s">
        <v>90</v>
      </c>
      <c r="AY524" s="153" t="s">
        <v>225</v>
      </c>
    </row>
    <row r="525" spans="2:65" s="1" customFormat="1" ht="55.5" customHeight="1">
      <c r="B525" s="31"/>
      <c r="C525" s="131" t="s">
        <v>703</v>
      </c>
      <c r="D525" s="131" t="s">
        <v>227</v>
      </c>
      <c r="E525" s="132" t="s">
        <v>704</v>
      </c>
      <c r="F525" s="133" t="s">
        <v>705</v>
      </c>
      <c r="G525" s="134" t="s">
        <v>230</v>
      </c>
      <c r="H525" s="135">
        <v>64.004999999999995</v>
      </c>
      <c r="I525" s="136"/>
      <c r="J525" s="137">
        <f>ROUND(I525*H525,2)</f>
        <v>0</v>
      </c>
      <c r="K525" s="133" t="s">
        <v>231</v>
      </c>
      <c r="L525" s="31"/>
      <c r="M525" s="138" t="s">
        <v>1</v>
      </c>
      <c r="N525" s="139" t="s">
        <v>47</v>
      </c>
      <c r="P525" s="140">
        <f>O525*H525</f>
        <v>0</v>
      </c>
      <c r="Q525" s="140">
        <v>0</v>
      </c>
      <c r="R525" s="140">
        <f>Q525*H525</f>
        <v>0</v>
      </c>
      <c r="S525" s="140">
        <v>0</v>
      </c>
      <c r="T525" s="141">
        <f>S525*H525</f>
        <v>0</v>
      </c>
      <c r="AR525" s="142" t="s">
        <v>232</v>
      </c>
      <c r="AT525" s="142" t="s">
        <v>227</v>
      </c>
      <c r="AU525" s="142" t="s">
        <v>92</v>
      </c>
      <c r="AY525" s="16" t="s">
        <v>225</v>
      </c>
      <c r="BE525" s="143">
        <f>IF(N525="základní",J525,0)</f>
        <v>0</v>
      </c>
      <c r="BF525" s="143">
        <f>IF(N525="snížená",J525,0)</f>
        <v>0</v>
      </c>
      <c r="BG525" s="143">
        <f>IF(N525="zákl. přenesená",J525,0)</f>
        <v>0</v>
      </c>
      <c r="BH525" s="143">
        <f>IF(N525="sníž. přenesená",J525,0)</f>
        <v>0</v>
      </c>
      <c r="BI525" s="143">
        <f>IF(N525="nulová",J525,0)</f>
        <v>0</v>
      </c>
      <c r="BJ525" s="16" t="s">
        <v>90</v>
      </c>
      <c r="BK525" s="143">
        <f>ROUND(I525*H525,2)</f>
        <v>0</v>
      </c>
      <c r="BL525" s="16" t="s">
        <v>232</v>
      </c>
      <c r="BM525" s="142" t="s">
        <v>706</v>
      </c>
    </row>
    <row r="526" spans="2:65" s="12" customFormat="1" ht="10.199999999999999">
      <c r="B526" s="144"/>
      <c r="D526" s="145" t="s">
        <v>233</v>
      </c>
      <c r="E526" s="146" t="s">
        <v>1</v>
      </c>
      <c r="F526" s="147" t="s">
        <v>707</v>
      </c>
      <c r="H526" s="148">
        <v>64.004999999999995</v>
      </c>
      <c r="I526" s="149"/>
      <c r="L526" s="144"/>
      <c r="M526" s="150"/>
      <c r="T526" s="151"/>
      <c r="AT526" s="146" t="s">
        <v>233</v>
      </c>
      <c r="AU526" s="146" t="s">
        <v>92</v>
      </c>
      <c r="AV526" s="12" t="s">
        <v>92</v>
      </c>
      <c r="AW526" s="12" t="s">
        <v>31</v>
      </c>
      <c r="AX526" s="12" t="s">
        <v>82</v>
      </c>
      <c r="AY526" s="146" t="s">
        <v>225</v>
      </c>
    </row>
    <row r="527" spans="2:65" s="13" customFormat="1" ht="10.199999999999999">
      <c r="B527" s="152"/>
      <c r="D527" s="145" t="s">
        <v>233</v>
      </c>
      <c r="E527" s="153" t="s">
        <v>1</v>
      </c>
      <c r="F527" s="154" t="s">
        <v>235</v>
      </c>
      <c r="H527" s="155">
        <v>64.004999999999995</v>
      </c>
      <c r="I527" s="156"/>
      <c r="L527" s="152"/>
      <c r="M527" s="157"/>
      <c r="T527" s="158"/>
      <c r="AT527" s="153" t="s">
        <v>233</v>
      </c>
      <c r="AU527" s="153" t="s">
        <v>92</v>
      </c>
      <c r="AV527" s="13" t="s">
        <v>232</v>
      </c>
      <c r="AW527" s="13" t="s">
        <v>31</v>
      </c>
      <c r="AX527" s="13" t="s">
        <v>90</v>
      </c>
      <c r="AY527" s="153" t="s">
        <v>225</v>
      </c>
    </row>
    <row r="528" spans="2:65" s="1" customFormat="1" ht="24.15" customHeight="1">
      <c r="B528" s="31"/>
      <c r="C528" s="131" t="s">
        <v>460</v>
      </c>
      <c r="D528" s="131" t="s">
        <v>227</v>
      </c>
      <c r="E528" s="132" t="s">
        <v>708</v>
      </c>
      <c r="F528" s="133" t="s">
        <v>709</v>
      </c>
      <c r="G528" s="134" t="s">
        <v>230</v>
      </c>
      <c r="H528" s="135">
        <v>8</v>
      </c>
      <c r="I528" s="136"/>
      <c r="J528" s="137">
        <f>ROUND(I528*H528,2)</f>
        <v>0</v>
      </c>
      <c r="K528" s="133" t="s">
        <v>231</v>
      </c>
      <c r="L528" s="31"/>
      <c r="M528" s="138" t="s">
        <v>1</v>
      </c>
      <c r="N528" s="139" t="s">
        <v>47</v>
      </c>
      <c r="P528" s="140">
        <f>O528*H528</f>
        <v>0</v>
      </c>
      <c r="Q528" s="140">
        <v>0</v>
      </c>
      <c r="R528" s="140">
        <f>Q528*H528</f>
        <v>0</v>
      </c>
      <c r="S528" s="140">
        <v>0</v>
      </c>
      <c r="T528" s="141">
        <f>S528*H528</f>
        <v>0</v>
      </c>
      <c r="AR528" s="142" t="s">
        <v>232</v>
      </c>
      <c r="AT528" s="142" t="s">
        <v>227</v>
      </c>
      <c r="AU528" s="142" t="s">
        <v>92</v>
      </c>
      <c r="AY528" s="16" t="s">
        <v>225</v>
      </c>
      <c r="BE528" s="143">
        <f>IF(N528="základní",J528,0)</f>
        <v>0</v>
      </c>
      <c r="BF528" s="143">
        <f>IF(N528="snížená",J528,0)</f>
        <v>0</v>
      </c>
      <c r="BG528" s="143">
        <f>IF(N528="zákl. přenesená",J528,0)</f>
        <v>0</v>
      </c>
      <c r="BH528" s="143">
        <f>IF(N528="sníž. přenesená",J528,0)</f>
        <v>0</v>
      </c>
      <c r="BI528" s="143">
        <f>IF(N528="nulová",J528,0)</f>
        <v>0</v>
      </c>
      <c r="BJ528" s="16" t="s">
        <v>90</v>
      </c>
      <c r="BK528" s="143">
        <f>ROUND(I528*H528,2)</f>
        <v>0</v>
      </c>
      <c r="BL528" s="16" t="s">
        <v>232</v>
      </c>
      <c r="BM528" s="142" t="s">
        <v>710</v>
      </c>
    </row>
    <row r="529" spans="2:65" s="12" customFormat="1" ht="10.199999999999999">
      <c r="B529" s="144"/>
      <c r="D529" s="145" t="s">
        <v>233</v>
      </c>
      <c r="E529" s="146" t="s">
        <v>1</v>
      </c>
      <c r="F529" s="147" t="s">
        <v>711</v>
      </c>
      <c r="H529" s="148">
        <v>8</v>
      </c>
      <c r="I529" s="149"/>
      <c r="L529" s="144"/>
      <c r="M529" s="150"/>
      <c r="T529" s="151"/>
      <c r="AT529" s="146" t="s">
        <v>233</v>
      </c>
      <c r="AU529" s="146" t="s">
        <v>92</v>
      </c>
      <c r="AV529" s="12" t="s">
        <v>92</v>
      </c>
      <c r="AW529" s="12" t="s">
        <v>31</v>
      </c>
      <c r="AX529" s="12" t="s">
        <v>82</v>
      </c>
      <c r="AY529" s="146" t="s">
        <v>225</v>
      </c>
    </row>
    <row r="530" spans="2:65" s="13" customFormat="1" ht="10.199999999999999">
      <c r="B530" s="152"/>
      <c r="D530" s="145" t="s">
        <v>233</v>
      </c>
      <c r="E530" s="153" t="s">
        <v>1</v>
      </c>
      <c r="F530" s="154" t="s">
        <v>235</v>
      </c>
      <c r="H530" s="155">
        <v>8</v>
      </c>
      <c r="I530" s="156"/>
      <c r="L530" s="152"/>
      <c r="M530" s="157"/>
      <c r="T530" s="158"/>
      <c r="AT530" s="153" t="s">
        <v>233</v>
      </c>
      <c r="AU530" s="153" t="s">
        <v>92</v>
      </c>
      <c r="AV530" s="13" t="s">
        <v>232</v>
      </c>
      <c r="AW530" s="13" t="s">
        <v>31</v>
      </c>
      <c r="AX530" s="13" t="s">
        <v>90</v>
      </c>
      <c r="AY530" s="153" t="s">
        <v>225</v>
      </c>
    </row>
    <row r="531" spans="2:65" s="1" customFormat="1" ht="24.15" customHeight="1">
      <c r="B531" s="31"/>
      <c r="C531" s="131" t="s">
        <v>712</v>
      </c>
      <c r="D531" s="131" t="s">
        <v>227</v>
      </c>
      <c r="E531" s="132" t="s">
        <v>713</v>
      </c>
      <c r="F531" s="133" t="s">
        <v>714</v>
      </c>
      <c r="G531" s="134" t="s">
        <v>230</v>
      </c>
      <c r="H531" s="135">
        <v>233.90299999999999</v>
      </c>
      <c r="I531" s="136"/>
      <c r="J531" s="137">
        <f>ROUND(I531*H531,2)</f>
        <v>0</v>
      </c>
      <c r="K531" s="133" t="s">
        <v>231</v>
      </c>
      <c r="L531" s="31"/>
      <c r="M531" s="138" t="s">
        <v>1</v>
      </c>
      <c r="N531" s="139" t="s">
        <v>47</v>
      </c>
      <c r="P531" s="140">
        <f>O531*H531</f>
        <v>0</v>
      </c>
      <c r="Q531" s="140">
        <v>0</v>
      </c>
      <c r="R531" s="140">
        <f>Q531*H531</f>
        <v>0</v>
      </c>
      <c r="S531" s="140">
        <v>0</v>
      </c>
      <c r="T531" s="141">
        <f>S531*H531</f>
        <v>0</v>
      </c>
      <c r="AR531" s="142" t="s">
        <v>232</v>
      </c>
      <c r="AT531" s="142" t="s">
        <v>227</v>
      </c>
      <c r="AU531" s="142" t="s">
        <v>92</v>
      </c>
      <c r="AY531" s="16" t="s">
        <v>225</v>
      </c>
      <c r="BE531" s="143">
        <f>IF(N531="základní",J531,0)</f>
        <v>0</v>
      </c>
      <c r="BF531" s="143">
        <f>IF(N531="snížená",J531,0)</f>
        <v>0</v>
      </c>
      <c r="BG531" s="143">
        <f>IF(N531="zákl. přenesená",J531,0)</f>
        <v>0</v>
      </c>
      <c r="BH531" s="143">
        <f>IF(N531="sníž. přenesená",J531,0)</f>
        <v>0</v>
      </c>
      <c r="BI531" s="143">
        <f>IF(N531="nulová",J531,0)</f>
        <v>0</v>
      </c>
      <c r="BJ531" s="16" t="s">
        <v>90</v>
      </c>
      <c r="BK531" s="143">
        <f>ROUND(I531*H531,2)</f>
        <v>0</v>
      </c>
      <c r="BL531" s="16" t="s">
        <v>232</v>
      </c>
      <c r="BM531" s="142" t="s">
        <v>715</v>
      </c>
    </row>
    <row r="532" spans="2:65" s="12" customFormat="1" ht="20.399999999999999">
      <c r="B532" s="144"/>
      <c r="D532" s="145" t="s">
        <v>233</v>
      </c>
      <c r="E532" s="146" t="s">
        <v>1</v>
      </c>
      <c r="F532" s="147" t="s">
        <v>716</v>
      </c>
      <c r="H532" s="148">
        <v>120.943</v>
      </c>
      <c r="I532" s="149"/>
      <c r="L532" s="144"/>
      <c r="M532" s="150"/>
      <c r="T532" s="151"/>
      <c r="AT532" s="146" t="s">
        <v>233</v>
      </c>
      <c r="AU532" s="146" t="s">
        <v>92</v>
      </c>
      <c r="AV532" s="12" t="s">
        <v>92</v>
      </c>
      <c r="AW532" s="12" t="s">
        <v>31</v>
      </c>
      <c r="AX532" s="12" t="s">
        <v>82</v>
      </c>
      <c r="AY532" s="146" t="s">
        <v>225</v>
      </c>
    </row>
    <row r="533" spans="2:65" s="12" customFormat="1" ht="10.199999999999999">
      <c r="B533" s="144"/>
      <c r="D533" s="145" t="s">
        <v>233</v>
      </c>
      <c r="E533" s="146" t="s">
        <v>1</v>
      </c>
      <c r="F533" s="147" t="s">
        <v>717</v>
      </c>
      <c r="H533" s="148">
        <v>112.96</v>
      </c>
      <c r="I533" s="149"/>
      <c r="L533" s="144"/>
      <c r="M533" s="150"/>
      <c r="T533" s="151"/>
      <c r="AT533" s="146" t="s">
        <v>233</v>
      </c>
      <c r="AU533" s="146" t="s">
        <v>92</v>
      </c>
      <c r="AV533" s="12" t="s">
        <v>92</v>
      </c>
      <c r="AW533" s="12" t="s">
        <v>31</v>
      </c>
      <c r="AX533" s="12" t="s">
        <v>82</v>
      </c>
      <c r="AY533" s="146" t="s">
        <v>225</v>
      </c>
    </row>
    <row r="534" spans="2:65" s="13" customFormat="1" ht="10.199999999999999">
      <c r="B534" s="152"/>
      <c r="D534" s="145" t="s">
        <v>233</v>
      </c>
      <c r="E534" s="153" t="s">
        <v>1</v>
      </c>
      <c r="F534" s="154" t="s">
        <v>235</v>
      </c>
      <c r="H534" s="155">
        <v>233.90299999999999</v>
      </c>
      <c r="I534" s="156"/>
      <c r="L534" s="152"/>
      <c r="M534" s="157"/>
      <c r="T534" s="158"/>
      <c r="AT534" s="153" t="s">
        <v>233</v>
      </c>
      <c r="AU534" s="153" t="s">
        <v>92</v>
      </c>
      <c r="AV534" s="13" t="s">
        <v>232</v>
      </c>
      <c r="AW534" s="13" t="s">
        <v>31</v>
      </c>
      <c r="AX534" s="13" t="s">
        <v>90</v>
      </c>
      <c r="AY534" s="153" t="s">
        <v>225</v>
      </c>
    </row>
    <row r="535" spans="2:65" s="1" customFormat="1" ht="78" customHeight="1">
      <c r="B535" s="31"/>
      <c r="C535" s="131" t="s">
        <v>464</v>
      </c>
      <c r="D535" s="131" t="s">
        <v>227</v>
      </c>
      <c r="E535" s="132" t="s">
        <v>718</v>
      </c>
      <c r="F535" s="133" t="s">
        <v>719</v>
      </c>
      <c r="G535" s="134" t="s">
        <v>230</v>
      </c>
      <c r="H535" s="135">
        <v>133.46299999999999</v>
      </c>
      <c r="I535" s="136"/>
      <c r="J535" s="137">
        <f>ROUND(I535*H535,2)</f>
        <v>0</v>
      </c>
      <c r="K535" s="133" t="s">
        <v>231</v>
      </c>
      <c r="L535" s="31"/>
      <c r="M535" s="138" t="s">
        <v>1</v>
      </c>
      <c r="N535" s="139" t="s">
        <v>47</v>
      </c>
      <c r="P535" s="140">
        <f>O535*H535</f>
        <v>0</v>
      </c>
      <c r="Q535" s="140">
        <v>0</v>
      </c>
      <c r="R535" s="140">
        <f>Q535*H535</f>
        <v>0</v>
      </c>
      <c r="S535" s="140">
        <v>0</v>
      </c>
      <c r="T535" s="141">
        <f>S535*H535</f>
        <v>0</v>
      </c>
      <c r="AR535" s="142" t="s">
        <v>232</v>
      </c>
      <c r="AT535" s="142" t="s">
        <v>227</v>
      </c>
      <c r="AU535" s="142" t="s">
        <v>92</v>
      </c>
      <c r="AY535" s="16" t="s">
        <v>225</v>
      </c>
      <c r="BE535" s="143">
        <f>IF(N535="základní",J535,0)</f>
        <v>0</v>
      </c>
      <c r="BF535" s="143">
        <f>IF(N535="snížená",J535,0)</f>
        <v>0</v>
      </c>
      <c r="BG535" s="143">
        <f>IF(N535="zákl. přenesená",J535,0)</f>
        <v>0</v>
      </c>
      <c r="BH535" s="143">
        <f>IF(N535="sníž. přenesená",J535,0)</f>
        <v>0</v>
      </c>
      <c r="BI535" s="143">
        <f>IF(N535="nulová",J535,0)</f>
        <v>0</v>
      </c>
      <c r="BJ535" s="16" t="s">
        <v>90</v>
      </c>
      <c r="BK535" s="143">
        <f>ROUND(I535*H535,2)</f>
        <v>0</v>
      </c>
      <c r="BL535" s="16" t="s">
        <v>232</v>
      </c>
      <c r="BM535" s="142" t="s">
        <v>720</v>
      </c>
    </row>
    <row r="536" spans="2:65" s="12" customFormat="1" ht="20.399999999999999">
      <c r="B536" s="144"/>
      <c r="D536" s="145" t="s">
        <v>233</v>
      </c>
      <c r="E536" s="146" t="s">
        <v>1</v>
      </c>
      <c r="F536" s="147" t="s">
        <v>721</v>
      </c>
      <c r="H536" s="148">
        <v>118.88800000000001</v>
      </c>
      <c r="I536" s="149"/>
      <c r="L536" s="144"/>
      <c r="M536" s="150"/>
      <c r="T536" s="151"/>
      <c r="AT536" s="146" t="s">
        <v>233</v>
      </c>
      <c r="AU536" s="146" t="s">
        <v>92</v>
      </c>
      <c r="AV536" s="12" t="s">
        <v>92</v>
      </c>
      <c r="AW536" s="12" t="s">
        <v>31</v>
      </c>
      <c r="AX536" s="12" t="s">
        <v>82</v>
      </c>
      <c r="AY536" s="146" t="s">
        <v>225</v>
      </c>
    </row>
    <row r="537" spans="2:65" s="12" customFormat="1" ht="10.199999999999999">
      <c r="B537" s="144"/>
      <c r="D537" s="145" t="s">
        <v>233</v>
      </c>
      <c r="E537" s="146" t="s">
        <v>1</v>
      </c>
      <c r="F537" s="147" t="s">
        <v>722</v>
      </c>
      <c r="H537" s="148">
        <v>14.574999999999999</v>
      </c>
      <c r="I537" s="149"/>
      <c r="L537" s="144"/>
      <c r="M537" s="150"/>
      <c r="T537" s="151"/>
      <c r="AT537" s="146" t="s">
        <v>233</v>
      </c>
      <c r="AU537" s="146" t="s">
        <v>92</v>
      </c>
      <c r="AV537" s="12" t="s">
        <v>92</v>
      </c>
      <c r="AW537" s="12" t="s">
        <v>31</v>
      </c>
      <c r="AX537" s="12" t="s">
        <v>82</v>
      </c>
      <c r="AY537" s="146" t="s">
        <v>225</v>
      </c>
    </row>
    <row r="538" spans="2:65" s="13" customFormat="1" ht="10.199999999999999">
      <c r="B538" s="152"/>
      <c r="D538" s="145" t="s">
        <v>233</v>
      </c>
      <c r="E538" s="153" t="s">
        <v>1</v>
      </c>
      <c r="F538" s="154" t="s">
        <v>235</v>
      </c>
      <c r="H538" s="155">
        <v>133.46299999999999</v>
      </c>
      <c r="I538" s="156"/>
      <c r="L538" s="152"/>
      <c r="M538" s="157"/>
      <c r="T538" s="158"/>
      <c r="AT538" s="153" t="s">
        <v>233</v>
      </c>
      <c r="AU538" s="153" t="s">
        <v>92</v>
      </c>
      <c r="AV538" s="13" t="s">
        <v>232</v>
      </c>
      <c r="AW538" s="13" t="s">
        <v>31</v>
      </c>
      <c r="AX538" s="13" t="s">
        <v>90</v>
      </c>
      <c r="AY538" s="153" t="s">
        <v>225</v>
      </c>
    </row>
    <row r="539" spans="2:65" s="1" customFormat="1" ht="24.15" customHeight="1">
      <c r="B539" s="31"/>
      <c r="C539" s="159" t="s">
        <v>723</v>
      </c>
      <c r="D539" s="159" t="s">
        <v>292</v>
      </c>
      <c r="E539" s="160" t="s">
        <v>724</v>
      </c>
      <c r="F539" s="161" t="s">
        <v>725</v>
      </c>
      <c r="G539" s="162" t="s">
        <v>230</v>
      </c>
      <c r="H539" s="163">
        <v>15.304</v>
      </c>
      <c r="I539" s="164"/>
      <c r="J539" s="165">
        <f>ROUND(I539*H539,2)</f>
        <v>0</v>
      </c>
      <c r="K539" s="161" t="s">
        <v>231</v>
      </c>
      <c r="L539" s="166"/>
      <c r="M539" s="167" t="s">
        <v>1</v>
      </c>
      <c r="N539" s="168" t="s">
        <v>47</v>
      </c>
      <c r="P539" s="140">
        <f>O539*H539</f>
        <v>0</v>
      </c>
      <c r="Q539" s="140">
        <v>0</v>
      </c>
      <c r="R539" s="140">
        <f>Q539*H539</f>
        <v>0</v>
      </c>
      <c r="S539" s="140">
        <v>0</v>
      </c>
      <c r="T539" s="141">
        <f>S539*H539</f>
        <v>0</v>
      </c>
      <c r="AR539" s="142" t="s">
        <v>248</v>
      </c>
      <c r="AT539" s="142" t="s">
        <v>292</v>
      </c>
      <c r="AU539" s="142" t="s">
        <v>92</v>
      </c>
      <c r="AY539" s="16" t="s">
        <v>225</v>
      </c>
      <c r="BE539" s="143">
        <f>IF(N539="základní",J539,0)</f>
        <v>0</v>
      </c>
      <c r="BF539" s="143">
        <f>IF(N539="snížená",J539,0)</f>
        <v>0</v>
      </c>
      <c r="BG539" s="143">
        <f>IF(N539="zákl. přenesená",J539,0)</f>
        <v>0</v>
      </c>
      <c r="BH539" s="143">
        <f>IF(N539="sníž. přenesená",J539,0)</f>
        <v>0</v>
      </c>
      <c r="BI539" s="143">
        <f>IF(N539="nulová",J539,0)</f>
        <v>0</v>
      </c>
      <c r="BJ539" s="16" t="s">
        <v>90</v>
      </c>
      <c r="BK539" s="143">
        <f>ROUND(I539*H539,2)</f>
        <v>0</v>
      </c>
      <c r="BL539" s="16" t="s">
        <v>232</v>
      </c>
      <c r="BM539" s="142" t="s">
        <v>726</v>
      </c>
    </row>
    <row r="540" spans="2:65" s="12" customFormat="1" ht="10.199999999999999">
      <c r="B540" s="144"/>
      <c r="D540" s="145" t="s">
        <v>233</v>
      </c>
      <c r="E540" s="146" t="s">
        <v>1</v>
      </c>
      <c r="F540" s="147" t="s">
        <v>727</v>
      </c>
      <c r="H540" s="148">
        <v>15.304</v>
      </c>
      <c r="I540" s="149"/>
      <c r="L540" s="144"/>
      <c r="M540" s="150"/>
      <c r="T540" s="151"/>
      <c r="AT540" s="146" t="s">
        <v>233</v>
      </c>
      <c r="AU540" s="146" t="s">
        <v>92</v>
      </c>
      <c r="AV540" s="12" t="s">
        <v>92</v>
      </c>
      <c r="AW540" s="12" t="s">
        <v>31</v>
      </c>
      <c r="AX540" s="12" t="s">
        <v>82</v>
      </c>
      <c r="AY540" s="146" t="s">
        <v>225</v>
      </c>
    </row>
    <row r="541" spans="2:65" s="13" customFormat="1" ht="10.199999999999999">
      <c r="B541" s="152"/>
      <c r="D541" s="145" t="s">
        <v>233</v>
      </c>
      <c r="E541" s="153" t="s">
        <v>1</v>
      </c>
      <c r="F541" s="154" t="s">
        <v>235</v>
      </c>
      <c r="H541" s="155">
        <v>15.304</v>
      </c>
      <c r="I541" s="156"/>
      <c r="L541" s="152"/>
      <c r="M541" s="157"/>
      <c r="T541" s="158"/>
      <c r="AT541" s="153" t="s">
        <v>233</v>
      </c>
      <c r="AU541" s="153" t="s">
        <v>92</v>
      </c>
      <c r="AV541" s="13" t="s">
        <v>232</v>
      </c>
      <c r="AW541" s="13" t="s">
        <v>31</v>
      </c>
      <c r="AX541" s="13" t="s">
        <v>90</v>
      </c>
      <c r="AY541" s="153" t="s">
        <v>225</v>
      </c>
    </row>
    <row r="542" spans="2:65" s="1" customFormat="1" ht="24.15" customHeight="1">
      <c r="B542" s="31"/>
      <c r="C542" s="159" t="s">
        <v>469</v>
      </c>
      <c r="D542" s="159" t="s">
        <v>292</v>
      </c>
      <c r="E542" s="160" t="s">
        <v>728</v>
      </c>
      <c r="F542" s="161" t="s">
        <v>729</v>
      </c>
      <c r="G542" s="162" t="s">
        <v>230</v>
      </c>
      <c r="H542" s="163">
        <v>124.83199999999999</v>
      </c>
      <c r="I542" s="164"/>
      <c r="J542" s="165">
        <f>ROUND(I542*H542,2)</f>
        <v>0</v>
      </c>
      <c r="K542" s="161" t="s">
        <v>231</v>
      </c>
      <c r="L542" s="166"/>
      <c r="M542" s="167" t="s">
        <v>1</v>
      </c>
      <c r="N542" s="168" t="s">
        <v>47</v>
      </c>
      <c r="P542" s="140">
        <f>O542*H542</f>
        <v>0</v>
      </c>
      <c r="Q542" s="140">
        <v>0</v>
      </c>
      <c r="R542" s="140">
        <f>Q542*H542</f>
        <v>0</v>
      </c>
      <c r="S542" s="140">
        <v>0</v>
      </c>
      <c r="T542" s="141">
        <f>S542*H542</f>
        <v>0</v>
      </c>
      <c r="AR542" s="142" t="s">
        <v>248</v>
      </c>
      <c r="AT542" s="142" t="s">
        <v>292</v>
      </c>
      <c r="AU542" s="142" t="s">
        <v>92</v>
      </c>
      <c r="AY542" s="16" t="s">
        <v>225</v>
      </c>
      <c r="BE542" s="143">
        <f>IF(N542="základní",J542,0)</f>
        <v>0</v>
      </c>
      <c r="BF542" s="143">
        <f>IF(N542="snížená",J542,0)</f>
        <v>0</v>
      </c>
      <c r="BG542" s="143">
        <f>IF(N542="zákl. přenesená",J542,0)</f>
        <v>0</v>
      </c>
      <c r="BH542" s="143">
        <f>IF(N542="sníž. přenesená",J542,0)</f>
        <v>0</v>
      </c>
      <c r="BI542" s="143">
        <f>IF(N542="nulová",J542,0)</f>
        <v>0</v>
      </c>
      <c r="BJ542" s="16" t="s">
        <v>90</v>
      </c>
      <c r="BK542" s="143">
        <f>ROUND(I542*H542,2)</f>
        <v>0</v>
      </c>
      <c r="BL542" s="16" t="s">
        <v>232</v>
      </c>
      <c r="BM542" s="142" t="s">
        <v>730</v>
      </c>
    </row>
    <row r="543" spans="2:65" s="12" customFormat="1" ht="10.199999999999999">
      <c r="B543" s="144"/>
      <c r="D543" s="145" t="s">
        <v>233</v>
      </c>
      <c r="E543" s="146" t="s">
        <v>1</v>
      </c>
      <c r="F543" s="147" t="s">
        <v>731</v>
      </c>
      <c r="H543" s="148">
        <v>124.83199999999999</v>
      </c>
      <c r="I543" s="149"/>
      <c r="L543" s="144"/>
      <c r="M543" s="150"/>
      <c r="T543" s="151"/>
      <c r="AT543" s="146" t="s">
        <v>233</v>
      </c>
      <c r="AU543" s="146" t="s">
        <v>92</v>
      </c>
      <c r="AV543" s="12" t="s">
        <v>92</v>
      </c>
      <c r="AW543" s="12" t="s">
        <v>31</v>
      </c>
      <c r="AX543" s="12" t="s">
        <v>82</v>
      </c>
      <c r="AY543" s="146" t="s">
        <v>225</v>
      </c>
    </row>
    <row r="544" spans="2:65" s="13" customFormat="1" ht="10.199999999999999">
      <c r="B544" s="152"/>
      <c r="D544" s="145" t="s">
        <v>233</v>
      </c>
      <c r="E544" s="153" t="s">
        <v>1</v>
      </c>
      <c r="F544" s="154" t="s">
        <v>235</v>
      </c>
      <c r="H544" s="155">
        <v>124.83199999999999</v>
      </c>
      <c r="I544" s="156"/>
      <c r="L544" s="152"/>
      <c r="M544" s="157"/>
      <c r="T544" s="158"/>
      <c r="AT544" s="153" t="s">
        <v>233</v>
      </c>
      <c r="AU544" s="153" t="s">
        <v>92</v>
      </c>
      <c r="AV544" s="13" t="s">
        <v>232</v>
      </c>
      <c r="AW544" s="13" t="s">
        <v>31</v>
      </c>
      <c r="AX544" s="13" t="s">
        <v>90</v>
      </c>
      <c r="AY544" s="153" t="s">
        <v>225</v>
      </c>
    </row>
    <row r="545" spans="2:65" s="1" customFormat="1" ht="24.15" customHeight="1">
      <c r="B545" s="31"/>
      <c r="C545" s="131" t="s">
        <v>732</v>
      </c>
      <c r="D545" s="131" t="s">
        <v>227</v>
      </c>
      <c r="E545" s="132" t="s">
        <v>733</v>
      </c>
      <c r="F545" s="133" t="s">
        <v>734</v>
      </c>
      <c r="G545" s="134" t="s">
        <v>357</v>
      </c>
      <c r="H545" s="135">
        <v>13.25</v>
      </c>
      <c r="I545" s="136"/>
      <c r="J545" s="137">
        <f>ROUND(I545*H545,2)</f>
        <v>0</v>
      </c>
      <c r="K545" s="133" t="s">
        <v>231</v>
      </c>
      <c r="L545" s="31"/>
      <c r="M545" s="138" t="s">
        <v>1</v>
      </c>
      <c r="N545" s="139" t="s">
        <v>47</v>
      </c>
      <c r="P545" s="140">
        <f>O545*H545</f>
        <v>0</v>
      </c>
      <c r="Q545" s="140">
        <v>0</v>
      </c>
      <c r="R545" s="140">
        <f>Q545*H545</f>
        <v>0</v>
      </c>
      <c r="S545" s="140">
        <v>0</v>
      </c>
      <c r="T545" s="141">
        <f>S545*H545</f>
        <v>0</v>
      </c>
      <c r="AR545" s="142" t="s">
        <v>232</v>
      </c>
      <c r="AT545" s="142" t="s">
        <v>227</v>
      </c>
      <c r="AU545" s="142" t="s">
        <v>92</v>
      </c>
      <c r="AY545" s="16" t="s">
        <v>225</v>
      </c>
      <c r="BE545" s="143">
        <f>IF(N545="základní",J545,0)</f>
        <v>0</v>
      </c>
      <c r="BF545" s="143">
        <f>IF(N545="snížená",J545,0)</f>
        <v>0</v>
      </c>
      <c r="BG545" s="143">
        <f>IF(N545="zákl. přenesená",J545,0)</f>
        <v>0</v>
      </c>
      <c r="BH545" s="143">
        <f>IF(N545="sníž. přenesená",J545,0)</f>
        <v>0</v>
      </c>
      <c r="BI545" s="143">
        <f>IF(N545="nulová",J545,0)</f>
        <v>0</v>
      </c>
      <c r="BJ545" s="16" t="s">
        <v>90</v>
      </c>
      <c r="BK545" s="143">
        <f>ROUND(I545*H545,2)</f>
        <v>0</v>
      </c>
      <c r="BL545" s="16" t="s">
        <v>232</v>
      </c>
      <c r="BM545" s="142" t="s">
        <v>735</v>
      </c>
    </row>
    <row r="546" spans="2:65" s="12" customFormat="1" ht="10.199999999999999">
      <c r="B546" s="144"/>
      <c r="D546" s="145" t="s">
        <v>233</v>
      </c>
      <c r="E546" s="146" t="s">
        <v>1</v>
      </c>
      <c r="F546" s="147" t="s">
        <v>736</v>
      </c>
      <c r="H546" s="148">
        <v>13.25</v>
      </c>
      <c r="I546" s="149"/>
      <c r="L546" s="144"/>
      <c r="M546" s="150"/>
      <c r="T546" s="151"/>
      <c r="AT546" s="146" t="s">
        <v>233</v>
      </c>
      <c r="AU546" s="146" t="s">
        <v>92</v>
      </c>
      <c r="AV546" s="12" t="s">
        <v>92</v>
      </c>
      <c r="AW546" s="12" t="s">
        <v>31</v>
      </c>
      <c r="AX546" s="12" t="s">
        <v>82</v>
      </c>
      <c r="AY546" s="146" t="s">
        <v>225</v>
      </c>
    </row>
    <row r="547" spans="2:65" s="13" customFormat="1" ht="10.199999999999999">
      <c r="B547" s="152"/>
      <c r="D547" s="145" t="s">
        <v>233</v>
      </c>
      <c r="E547" s="153" t="s">
        <v>1</v>
      </c>
      <c r="F547" s="154" t="s">
        <v>235</v>
      </c>
      <c r="H547" s="155">
        <v>13.25</v>
      </c>
      <c r="I547" s="156"/>
      <c r="L547" s="152"/>
      <c r="M547" s="157"/>
      <c r="T547" s="158"/>
      <c r="AT547" s="153" t="s">
        <v>233</v>
      </c>
      <c r="AU547" s="153" t="s">
        <v>92</v>
      </c>
      <c r="AV547" s="13" t="s">
        <v>232</v>
      </c>
      <c r="AW547" s="13" t="s">
        <v>31</v>
      </c>
      <c r="AX547" s="13" t="s">
        <v>90</v>
      </c>
      <c r="AY547" s="153" t="s">
        <v>225</v>
      </c>
    </row>
    <row r="548" spans="2:65" s="1" customFormat="1" ht="24.15" customHeight="1">
      <c r="B548" s="31"/>
      <c r="C548" s="159" t="s">
        <v>476</v>
      </c>
      <c r="D548" s="159" t="s">
        <v>292</v>
      </c>
      <c r="E548" s="160" t="s">
        <v>737</v>
      </c>
      <c r="F548" s="161" t="s">
        <v>738</v>
      </c>
      <c r="G548" s="162" t="s">
        <v>357</v>
      </c>
      <c r="H548" s="163">
        <v>13.913</v>
      </c>
      <c r="I548" s="164"/>
      <c r="J548" s="165">
        <f>ROUND(I548*H548,2)</f>
        <v>0</v>
      </c>
      <c r="K548" s="161" t="s">
        <v>231</v>
      </c>
      <c r="L548" s="166"/>
      <c r="M548" s="167" t="s">
        <v>1</v>
      </c>
      <c r="N548" s="168" t="s">
        <v>47</v>
      </c>
      <c r="P548" s="140">
        <f>O548*H548</f>
        <v>0</v>
      </c>
      <c r="Q548" s="140">
        <v>0</v>
      </c>
      <c r="R548" s="140">
        <f>Q548*H548</f>
        <v>0</v>
      </c>
      <c r="S548" s="140">
        <v>0</v>
      </c>
      <c r="T548" s="141">
        <f>S548*H548</f>
        <v>0</v>
      </c>
      <c r="AR548" s="142" t="s">
        <v>248</v>
      </c>
      <c r="AT548" s="142" t="s">
        <v>292</v>
      </c>
      <c r="AU548" s="142" t="s">
        <v>92</v>
      </c>
      <c r="AY548" s="16" t="s">
        <v>225</v>
      </c>
      <c r="BE548" s="143">
        <f>IF(N548="základní",J548,0)</f>
        <v>0</v>
      </c>
      <c r="BF548" s="143">
        <f>IF(N548="snížená",J548,0)</f>
        <v>0</v>
      </c>
      <c r="BG548" s="143">
        <f>IF(N548="zákl. přenesená",J548,0)</f>
        <v>0</v>
      </c>
      <c r="BH548" s="143">
        <f>IF(N548="sníž. přenesená",J548,0)</f>
        <v>0</v>
      </c>
      <c r="BI548" s="143">
        <f>IF(N548="nulová",J548,0)</f>
        <v>0</v>
      </c>
      <c r="BJ548" s="16" t="s">
        <v>90</v>
      </c>
      <c r="BK548" s="143">
        <f>ROUND(I548*H548,2)</f>
        <v>0</v>
      </c>
      <c r="BL548" s="16" t="s">
        <v>232</v>
      </c>
      <c r="BM548" s="142" t="s">
        <v>739</v>
      </c>
    </row>
    <row r="549" spans="2:65" s="12" customFormat="1" ht="10.199999999999999">
      <c r="B549" s="144"/>
      <c r="D549" s="145" t="s">
        <v>233</v>
      </c>
      <c r="E549" s="146" t="s">
        <v>1</v>
      </c>
      <c r="F549" s="147" t="s">
        <v>740</v>
      </c>
      <c r="H549" s="148">
        <v>13.913</v>
      </c>
      <c r="I549" s="149"/>
      <c r="L549" s="144"/>
      <c r="M549" s="150"/>
      <c r="T549" s="151"/>
      <c r="AT549" s="146" t="s">
        <v>233</v>
      </c>
      <c r="AU549" s="146" t="s">
        <v>92</v>
      </c>
      <c r="AV549" s="12" t="s">
        <v>92</v>
      </c>
      <c r="AW549" s="12" t="s">
        <v>31</v>
      </c>
      <c r="AX549" s="12" t="s">
        <v>82</v>
      </c>
      <c r="AY549" s="146" t="s">
        <v>225</v>
      </c>
    </row>
    <row r="550" spans="2:65" s="13" customFormat="1" ht="10.199999999999999">
      <c r="B550" s="152"/>
      <c r="D550" s="145" t="s">
        <v>233</v>
      </c>
      <c r="E550" s="153" t="s">
        <v>1</v>
      </c>
      <c r="F550" s="154" t="s">
        <v>235</v>
      </c>
      <c r="H550" s="155">
        <v>13.913</v>
      </c>
      <c r="I550" s="156"/>
      <c r="L550" s="152"/>
      <c r="M550" s="157"/>
      <c r="T550" s="158"/>
      <c r="AT550" s="153" t="s">
        <v>233</v>
      </c>
      <c r="AU550" s="153" t="s">
        <v>92</v>
      </c>
      <c r="AV550" s="13" t="s">
        <v>232</v>
      </c>
      <c r="AW550" s="13" t="s">
        <v>31</v>
      </c>
      <c r="AX550" s="13" t="s">
        <v>90</v>
      </c>
      <c r="AY550" s="153" t="s">
        <v>225</v>
      </c>
    </row>
    <row r="551" spans="2:65" s="1" customFormat="1" ht="24.15" customHeight="1">
      <c r="B551" s="31"/>
      <c r="C551" s="131" t="s">
        <v>741</v>
      </c>
      <c r="D551" s="131" t="s">
        <v>227</v>
      </c>
      <c r="E551" s="132" t="s">
        <v>742</v>
      </c>
      <c r="F551" s="133" t="s">
        <v>743</v>
      </c>
      <c r="G551" s="134" t="s">
        <v>357</v>
      </c>
      <c r="H551" s="135">
        <v>116</v>
      </c>
      <c r="I551" s="136"/>
      <c r="J551" s="137">
        <f>ROUND(I551*H551,2)</f>
        <v>0</v>
      </c>
      <c r="K551" s="133" t="s">
        <v>231</v>
      </c>
      <c r="L551" s="31"/>
      <c r="M551" s="138" t="s">
        <v>1</v>
      </c>
      <c r="N551" s="139" t="s">
        <v>47</v>
      </c>
      <c r="P551" s="140">
        <f>O551*H551</f>
        <v>0</v>
      </c>
      <c r="Q551" s="140">
        <v>0</v>
      </c>
      <c r="R551" s="140">
        <f>Q551*H551</f>
        <v>0</v>
      </c>
      <c r="S551" s="140">
        <v>0</v>
      </c>
      <c r="T551" s="141">
        <f>S551*H551</f>
        <v>0</v>
      </c>
      <c r="AR551" s="142" t="s">
        <v>232</v>
      </c>
      <c r="AT551" s="142" t="s">
        <v>227</v>
      </c>
      <c r="AU551" s="142" t="s">
        <v>92</v>
      </c>
      <c r="AY551" s="16" t="s">
        <v>225</v>
      </c>
      <c r="BE551" s="143">
        <f>IF(N551="základní",J551,0)</f>
        <v>0</v>
      </c>
      <c r="BF551" s="143">
        <f>IF(N551="snížená",J551,0)</f>
        <v>0</v>
      </c>
      <c r="BG551" s="143">
        <f>IF(N551="zákl. přenesená",J551,0)</f>
        <v>0</v>
      </c>
      <c r="BH551" s="143">
        <f>IF(N551="sníž. přenesená",J551,0)</f>
        <v>0</v>
      </c>
      <c r="BI551" s="143">
        <f>IF(N551="nulová",J551,0)</f>
        <v>0</v>
      </c>
      <c r="BJ551" s="16" t="s">
        <v>90</v>
      </c>
      <c r="BK551" s="143">
        <f>ROUND(I551*H551,2)</f>
        <v>0</v>
      </c>
      <c r="BL551" s="16" t="s">
        <v>232</v>
      </c>
      <c r="BM551" s="142" t="s">
        <v>744</v>
      </c>
    </row>
    <row r="552" spans="2:65" s="12" customFormat="1" ht="10.199999999999999">
      <c r="B552" s="144"/>
      <c r="D552" s="145" t="s">
        <v>233</v>
      </c>
      <c r="E552" s="146" t="s">
        <v>1</v>
      </c>
      <c r="F552" s="147" t="s">
        <v>745</v>
      </c>
      <c r="H552" s="148">
        <v>13.1</v>
      </c>
      <c r="I552" s="149"/>
      <c r="L552" s="144"/>
      <c r="M552" s="150"/>
      <c r="T552" s="151"/>
      <c r="AT552" s="146" t="s">
        <v>233</v>
      </c>
      <c r="AU552" s="146" t="s">
        <v>92</v>
      </c>
      <c r="AV552" s="12" t="s">
        <v>92</v>
      </c>
      <c r="AW552" s="12" t="s">
        <v>31</v>
      </c>
      <c r="AX552" s="12" t="s">
        <v>82</v>
      </c>
      <c r="AY552" s="146" t="s">
        <v>225</v>
      </c>
    </row>
    <row r="553" spans="2:65" s="12" customFormat="1" ht="10.199999999999999">
      <c r="B553" s="144"/>
      <c r="D553" s="145" t="s">
        <v>233</v>
      </c>
      <c r="E553" s="146" t="s">
        <v>1</v>
      </c>
      <c r="F553" s="147" t="s">
        <v>746</v>
      </c>
      <c r="H553" s="148">
        <v>14.3</v>
      </c>
      <c r="I553" s="149"/>
      <c r="L553" s="144"/>
      <c r="M553" s="150"/>
      <c r="T553" s="151"/>
      <c r="AT553" s="146" t="s">
        <v>233</v>
      </c>
      <c r="AU553" s="146" t="s">
        <v>92</v>
      </c>
      <c r="AV553" s="12" t="s">
        <v>92</v>
      </c>
      <c r="AW553" s="12" t="s">
        <v>31</v>
      </c>
      <c r="AX553" s="12" t="s">
        <v>82</v>
      </c>
      <c r="AY553" s="146" t="s">
        <v>225</v>
      </c>
    </row>
    <row r="554" spans="2:65" s="12" customFormat="1" ht="10.199999999999999">
      <c r="B554" s="144"/>
      <c r="D554" s="145" t="s">
        <v>233</v>
      </c>
      <c r="E554" s="146" t="s">
        <v>1</v>
      </c>
      <c r="F554" s="147" t="s">
        <v>747</v>
      </c>
      <c r="H554" s="148">
        <v>44.3</v>
      </c>
      <c r="I554" s="149"/>
      <c r="L554" s="144"/>
      <c r="M554" s="150"/>
      <c r="T554" s="151"/>
      <c r="AT554" s="146" t="s">
        <v>233</v>
      </c>
      <c r="AU554" s="146" t="s">
        <v>92</v>
      </c>
      <c r="AV554" s="12" t="s">
        <v>92</v>
      </c>
      <c r="AW554" s="12" t="s">
        <v>31</v>
      </c>
      <c r="AX554" s="12" t="s">
        <v>82</v>
      </c>
      <c r="AY554" s="146" t="s">
        <v>225</v>
      </c>
    </row>
    <row r="555" spans="2:65" s="12" customFormat="1" ht="10.199999999999999">
      <c r="B555" s="144"/>
      <c r="D555" s="145" t="s">
        <v>233</v>
      </c>
      <c r="E555" s="146" t="s">
        <v>1</v>
      </c>
      <c r="F555" s="147" t="s">
        <v>748</v>
      </c>
      <c r="H555" s="148">
        <v>44.3</v>
      </c>
      <c r="I555" s="149"/>
      <c r="L555" s="144"/>
      <c r="M555" s="150"/>
      <c r="T555" s="151"/>
      <c r="AT555" s="146" t="s">
        <v>233</v>
      </c>
      <c r="AU555" s="146" t="s">
        <v>92</v>
      </c>
      <c r="AV555" s="12" t="s">
        <v>92</v>
      </c>
      <c r="AW555" s="12" t="s">
        <v>31</v>
      </c>
      <c r="AX555" s="12" t="s">
        <v>82</v>
      </c>
      <c r="AY555" s="146" t="s">
        <v>225</v>
      </c>
    </row>
    <row r="556" spans="2:65" s="13" customFormat="1" ht="10.199999999999999">
      <c r="B556" s="152"/>
      <c r="D556" s="145" t="s">
        <v>233</v>
      </c>
      <c r="E556" s="153" t="s">
        <v>1</v>
      </c>
      <c r="F556" s="154" t="s">
        <v>235</v>
      </c>
      <c r="H556" s="155">
        <v>116</v>
      </c>
      <c r="I556" s="156"/>
      <c r="L556" s="152"/>
      <c r="M556" s="157"/>
      <c r="T556" s="158"/>
      <c r="AT556" s="153" t="s">
        <v>233</v>
      </c>
      <c r="AU556" s="153" t="s">
        <v>92</v>
      </c>
      <c r="AV556" s="13" t="s">
        <v>232</v>
      </c>
      <c r="AW556" s="13" t="s">
        <v>31</v>
      </c>
      <c r="AX556" s="13" t="s">
        <v>90</v>
      </c>
      <c r="AY556" s="153" t="s">
        <v>225</v>
      </c>
    </row>
    <row r="557" spans="2:65" s="1" customFormat="1" ht="24.15" customHeight="1">
      <c r="B557" s="31"/>
      <c r="C557" s="159" t="s">
        <v>481</v>
      </c>
      <c r="D557" s="159" t="s">
        <v>292</v>
      </c>
      <c r="E557" s="160" t="s">
        <v>749</v>
      </c>
      <c r="F557" s="161" t="s">
        <v>750</v>
      </c>
      <c r="G557" s="162" t="s">
        <v>357</v>
      </c>
      <c r="H557" s="163">
        <v>46.515000000000001</v>
      </c>
      <c r="I557" s="164"/>
      <c r="J557" s="165">
        <f>ROUND(I557*H557,2)</f>
        <v>0</v>
      </c>
      <c r="K557" s="161" t="s">
        <v>347</v>
      </c>
      <c r="L557" s="166"/>
      <c r="M557" s="167" t="s">
        <v>1</v>
      </c>
      <c r="N557" s="168" t="s">
        <v>47</v>
      </c>
      <c r="P557" s="140">
        <f>O557*H557</f>
        <v>0</v>
      </c>
      <c r="Q557" s="140">
        <v>0</v>
      </c>
      <c r="R557" s="140">
        <f>Q557*H557</f>
        <v>0</v>
      </c>
      <c r="S557" s="140">
        <v>0</v>
      </c>
      <c r="T557" s="141">
        <f>S557*H557</f>
        <v>0</v>
      </c>
      <c r="AR557" s="142" t="s">
        <v>248</v>
      </c>
      <c r="AT557" s="142" t="s">
        <v>292</v>
      </c>
      <c r="AU557" s="142" t="s">
        <v>92</v>
      </c>
      <c r="AY557" s="16" t="s">
        <v>225</v>
      </c>
      <c r="BE557" s="143">
        <f>IF(N557="základní",J557,0)</f>
        <v>0</v>
      </c>
      <c r="BF557" s="143">
        <f>IF(N557="snížená",J557,0)</f>
        <v>0</v>
      </c>
      <c r="BG557" s="143">
        <f>IF(N557="zákl. přenesená",J557,0)</f>
        <v>0</v>
      </c>
      <c r="BH557" s="143">
        <f>IF(N557="sníž. přenesená",J557,0)</f>
        <v>0</v>
      </c>
      <c r="BI557" s="143">
        <f>IF(N557="nulová",J557,0)</f>
        <v>0</v>
      </c>
      <c r="BJ557" s="16" t="s">
        <v>90</v>
      </c>
      <c r="BK557" s="143">
        <f>ROUND(I557*H557,2)</f>
        <v>0</v>
      </c>
      <c r="BL557" s="16" t="s">
        <v>232</v>
      </c>
      <c r="BM557" s="142" t="s">
        <v>751</v>
      </c>
    </row>
    <row r="558" spans="2:65" s="1" customFormat="1" ht="24.15" customHeight="1">
      <c r="B558" s="31"/>
      <c r="C558" s="159" t="s">
        <v>752</v>
      </c>
      <c r="D558" s="159" t="s">
        <v>292</v>
      </c>
      <c r="E558" s="160" t="s">
        <v>753</v>
      </c>
      <c r="F558" s="161" t="s">
        <v>754</v>
      </c>
      <c r="G558" s="162" t="s">
        <v>357</v>
      </c>
      <c r="H558" s="163">
        <v>15.015000000000001</v>
      </c>
      <c r="I558" s="164"/>
      <c r="J558" s="165">
        <f>ROUND(I558*H558,2)</f>
        <v>0</v>
      </c>
      <c r="K558" s="161" t="s">
        <v>231</v>
      </c>
      <c r="L558" s="166"/>
      <c r="M558" s="167" t="s">
        <v>1</v>
      </c>
      <c r="N558" s="168" t="s">
        <v>47</v>
      </c>
      <c r="P558" s="140">
        <f>O558*H558</f>
        <v>0</v>
      </c>
      <c r="Q558" s="140">
        <v>0</v>
      </c>
      <c r="R558" s="140">
        <f>Q558*H558</f>
        <v>0</v>
      </c>
      <c r="S558" s="140">
        <v>0</v>
      </c>
      <c r="T558" s="141">
        <f>S558*H558</f>
        <v>0</v>
      </c>
      <c r="AR558" s="142" t="s">
        <v>248</v>
      </c>
      <c r="AT558" s="142" t="s">
        <v>292</v>
      </c>
      <c r="AU558" s="142" t="s">
        <v>92</v>
      </c>
      <c r="AY558" s="16" t="s">
        <v>225</v>
      </c>
      <c r="BE558" s="143">
        <f>IF(N558="základní",J558,0)</f>
        <v>0</v>
      </c>
      <c r="BF558" s="143">
        <f>IF(N558="snížená",J558,0)</f>
        <v>0</v>
      </c>
      <c r="BG558" s="143">
        <f>IF(N558="zákl. přenesená",J558,0)</f>
        <v>0</v>
      </c>
      <c r="BH558" s="143">
        <f>IF(N558="sníž. přenesená",J558,0)</f>
        <v>0</v>
      </c>
      <c r="BI558" s="143">
        <f>IF(N558="nulová",J558,0)</f>
        <v>0</v>
      </c>
      <c r="BJ558" s="16" t="s">
        <v>90</v>
      </c>
      <c r="BK558" s="143">
        <f>ROUND(I558*H558,2)</f>
        <v>0</v>
      </c>
      <c r="BL558" s="16" t="s">
        <v>232</v>
      </c>
      <c r="BM558" s="142" t="s">
        <v>755</v>
      </c>
    </row>
    <row r="559" spans="2:65" s="12" customFormat="1" ht="10.199999999999999">
      <c r="B559" s="144"/>
      <c r="D559" s="145" t="s">
        <v>233</v>
      </c>
      <c r="E559" s="146" t="s">
        <v>1</v>
      </c>
      <c r="F559" s="147" t="s">
        <v>756</v>
      </c>
      <c r="H559" s="148">
        <v>15.015000000000001</v>
      </c>
      <c r="I559" s="149"/>
      <c r="L559" s="144"/>
      <c r="M559" s="150"/>
      <c r="T559" s="151"/>
      <c r="AT559" s="146" t="s">
        <v>233</v>
      </c>
      <c r="AU559" s="146" t="s">
        <v>92</v>
      </c>
      <c r="AV559" s="12" t="s">
        <v>92</v>
      </c>
      <c r="AW559" s="12" t="s">
        <v>31</v>
      </c>
      <c r="AX559" s="12" t="s">
        <v>82</v>
      </c>
      <c r="AY559" s="146" t="s">
        <v>225</v>
      </c>
    </row>
    <row r="560" spans="2:65" s="13" customFormat="1" ht="10.199999999999999">
      <c r="B560" s="152"/>
      <c r="D560" s="145" t="s">
        <v>233</v>
      </c>
      <c r="E560" s="153" t="s">
        <v>1</v>
      </c>
      <c r="F560" s="154" t="s">
        <v>235</v>
      </c>
      <c r="H560" s="155">
        <v>15.015000000000001</v>
      </c>
      <c r="I560" s="156"/>
      <c r="L560" s="152"/>
      <c r="M560" s="157"/>
      <c r="T560" s="158"/>
      <c r="AT560" s="153" t="s">
        <v>233</v>
      </c>
      <c r="AU560" s="153" t="s">
        <v>92</v>
      </c>
      <c r="AV560" s="13" t="s">
        <v>232</v>
      </c>
      <c r="AW560" s="13" t="s">
        <v>31</v>
      </c>
      <c r="AX560" s="13" t="s">
        <v>90</v>
      </c>
      <c r="AY560" s="153" t="s">
        <v>225</v>
      </c>
    </row>
    <row r="561" spans="2:65" s="1" customFormat="1" ht="24.15" customHeight="1">
      <c r="B561" s="31"/>
      <c r="C561" s="159" t="s">
        <v>485</v>
      </c>
      <c r="D561" s="159" t="s">
        <v>292</v>
      </c>
      <c r="E561" s="160" t="s">
        <v>757</v>
      </c>
      <c r="F561" s="161" t="s">
        <v>758</v>
      </c>
      <c r="G561" s="162" t="s">
        <v>357</v>
      </c>
      <c r="H561" s="163">
        <v>12.494999999999999</v>
      </c>
      <c r="I561" s="164"/>
      <c r="J561" s="165">
        <f>ROUND(I561*H561,2)</f>
        <v>0</v>
      </c>
      <c r="K561" s="161" t="s">
        <v>231</v>
      </c>
      <c r="L561" s="166"/>
      <c r="M561" s="167" t="s">
        <v>1</v>
      </c>
      <c r="N561" s="168" t="s">
        <v>47</v>
      </c>
      <c r="P561" s="140">
        <f>O561*H561</f>
        <v>0</v>
      </c>
      <c r="Q561" s="140">
        <v>0</v>
      </c>
      <c r="R561" s="140">
        <f>Q561*H561</f>
        <v>0</v>
      </c>
      <c r="S561" s="140">
        <v>0</v>
      </c>
      <c r="T561" s="141">
        <f>S561*H561</f>
        <v>0</v>
      </c>
      <c r="AR561" s="142" t="s">
        <v>248</v>
      </c>
      <c r="AT561" s="142" t="s">
        <v>292</v>
      </c>
      <c r="AU561" s="142" t="s">
        <v>92</v>
      </c>
      <c r="AY561" s="16" t="s">
        <v>225</v>
      </c>
      <c r="BE561" s="143">
        <f>IF(N561="základní",J561,0)</f>
        <v>0</v>
      </c>
      <c r="BF561" s="143">
        <f>IF(N561="snížená",J561,0)</f>
        <v>0</v>
      </c>
      <c r="BG561" s="143">
        <f>IF(N561="zákl. přenesená",J561,0)</f>
        <v>0</v>
      </c>
      <c r="BH561" s="143">
        <f>IF(N561="sníž. přenesená",J561,0)</f>
        <v>0</v>
      </c>
      <c r="BI561" s="143">
        <f>IF(N561="nulová",J561,0)</f>
        <v>0</v>
      </c>
      <c r="BJ561" s="16" t="s">
        <v>90</v>
      </c>
      <c r="BK561" s="143">
        <f>ROUND(I561*H561,2)</f>
        <v>0</v>
      </c>
      <c r="BL561" s="16" t="s">
        <v>232</v>
      </c>
      <c r="BM561" s="142" t="s">
        <v>759</v>
      </c>
    </row>
    <row r="562" spans="2:65" s="12" customFormat="1" ht="10.199999999999999">
      <c r="B562" s="144"/>
      <c r="D562" s="145" t="s">
        <v>233</v>
      </c>
      <c r="E562" s="146" t="s">
        <v>1</v>
      </c>
      <c r="F562" s="147" t="s">
        <v>760</v>
      </c>
      <c r="H562" s="148">
        <v>12.494999999999999</v>
      </c>
      <c r="I562" s="149"/>
      <c r="L562" s="144"/>
      <c r="M562" s="150"/>
      <c r="T562" s="151"/>
      <c r="AT562" s="146" t="s">
        <v>233</v>
      </c>
      <c r="AU562" s="146" t="s">
        <v>92</v>
      </c>
      <c r="AV562" s="12" t="s">
        <v>92</v>
      </c>
      <c r="AW562" s="12" t="s">
        <v>31</v>
      </c>
      <c r="AX562" s="12" t="s">
        <v>82</v>
      </c>
      <c r="AY562" s="146" t="s">
        <v>225</v>
      </c>
    </row>
    <row r="563" spans="2:65" s="13" customFormat="1" ht="10.199999999999999">
      <c r="B563" s="152"/>
      <c r="D563" s="145" t="s">
        <v>233</v>
      </c>
      <c r="E563" s="153" t="s">
        <v>1</v>
      </c>
      <c r="F563" s="154" t="s">
        <v>235</v>
      </c>
      <c r="H563" s="155">
        <v>12.494999999999999</v>
      </c>
      <c r="I563" s="156"/>
      <c r="L563" s="152"/>
      <c r="M563" s="157"/>
      <c r="T563" s="158"/>
      <c r="AT563" s="153" t="s">
        <v>233</v>
      </c>
      <c r="AU563" s="153" t="s">
        <v>92</v>
      </c>
      <c r="AV563" s="13" t="s">
        <v>232</v>
      </c>
      <c r="AW563" s="13" t="s">
        <v>31</v>
      </c>
      <c r="AX563" s="13" t="s">
        <v>90</v>
      </c>
      <c r="AY563" s="153" t="s">
        <v>225</v>
      </c>
    </row>
    <row r="564" spans="2:65" s="1" customFormat="1" ht="24.15" customHeight="1">
      <c r="B564" s="31"/>
      <c r="C564" s="159" t="s">
        <v>761</v>
      </c>
      <c r="D564" s="159" t="s">
        <v>292</v>
      </c>
      <c r="E564" s="160" t="s">
        <v>762</v>
      </c>
      <c r="F564" s="161" t="s">
        <v>763</v>
      </c>
      <c r="G564" s="162" t="s">
        <v>357</v>
      </c>
      <c r="H564" s="163">
        <v>46.515000000000001</v>
      </c>
      <c r="I564" s="164"/>
      <c r="J564" s="165">
        <f>ROUND(I564*H564,2)</f>
        <v>0</v>
      </c>
      <c r="K564" s="161" t="s">
        <v>231</v>
      </c>
      <c r="L564" s="166"/>
      <c r="M564" s="167" t="s">
        <v>1</v>
      </c>
      <c r="N564" s="168" t="s">
        <v>47</v>
      </c>
      <c r="P564" s="140">
        <f>O564*H564</f>
        <v>0</v>
      </c>
      <c r="Q564" s="140">
        <v>0</v>
      </c>
      <c r="R564" s="140">
        <f>Q564*H564</f>
        <v>0</v>
      </c>
      <c r="S564" s="140">
        <v>0</v>
      </c>
      <c r="T564" s="141">
        <f>S564*H564</f>
        <v>0</v>
      </c>
      <c r="AR564" s="142" t="s">
        <v>248</v>
      </c>
      <c r="AT564" s="142" t="s">
        <v>292</v>
      </c>
      <c r="AU564" s="142" t="s">
        <v>92</v>
      </c>
      <c r="AY564" s="16" t="s">
        <v>225</v>
      </c>
      <c r="BE564" s="143">
        <f>IF(N564="základní",J564,0)</f>
        <v>0</v>
      </c>
      <c r="BF564" s="143">
        <f>IF(N564="snížená",J564,0)</f>
        <v>0</v>
      </c>
      <c r="BG564" s="143">
        <f>IF(N564="zákl. přenesená",J564,0)</f>
        <v>0</v>
      </c>
      <c r="BH564" s="143">
        <f>IF(N564="sníž. přenesená",J564,0)</f>
        <v>0</v>
      </c>
      <c r="BI564" s="143">
        <f>IF(N564="nulová",J564,0)</f>
        <v>0</v>
      </c>
      <c r="BJ564" s="16" t="s">
        <v>90</v>
      </c>
      <c r="BK564" s="143">
        <f>ROUND(I564*H564,2)</f>
        <v>0</v>
      </c>
      <c r="BL564" s="16" t="s">
        <v>232</v>
      </c>
      <c r="BM564" s="142" t="s">
        <v>764</v>
      </c>
    </row>
    <row r="565" spans="2:65" s="12" customFormat="1" ht="10.199999999999999">
      <c r="B565" s="144"/>
      <c r="D565" s="145" t="s">
        <v>233</v>
      </c>
      <c r="E565" s="146" t="s">
        <v>1</v>
      </c>
      <c r="F565" s="147" t="s">
        <v>765</v>
      </c>
      <c r="H565" s="148">
        <v>46.515000000000001</v>
      </c>
      <c r="I565" s="149"/>
      <c r="L565" s="144"/>
      <c r="M565" s="150"/>
      <c r="T565" s="151"/>
      <c r="AT565" s="146" t="s">
        <v>233</v>
      </c>
      <c r="AU565" s="146" t="s">
        <v>92</v>
      </c>
      <c r="AV565" s="12" t="s">
        <v>92</v>
      </c>
      <c r="AW565" s="12" t="s">
        <v>31</v>
      </c>
      <c r="AX565" s="12" t="s">
        <v>82</v>
      </c>
      <c r="AY565" s="146" t="s">
        <v>225</v>
      </c>
    </row>
    <row r="566" spans="2:65" s="13" customFormat="1" ht="10.199999999999999">
      <c r="B566" s="152"/>
      <c r="D566" s="145" t="s">
        <v>233</v>
      </c>
      <c r="E566" s="153" t="s">
        <v>1</v>
      </c>
      <c r="F566" s="154" t="s">
        <v>235</v>
      </c>
      <c r="H566" s="155">
        <v>46.515000000000001</v>
      </c>
      <c r="I566" s="156"/>
      <c r="L566" s="152"/>
      <c r="M566" s="157"/>
      <c r="T566" s="158"/>
      <c r="AT566" s="153" t="s">
        <v>233</v>
      </c>
      <c r="AU566" s="153" t="s">
        <v>92</v>
      </c>
      <c r="AV566" s="13" t="s">
        <v>232</v>
      </c>
      <c r="AW566" s="13" t="s">
        <v>31</v>
      </c>
      <c r="AX566" s="13" t="s">
        <v>90</v>
      </c>
      <c r="AY566" s="153" t="s">
        <v>225</v>
      </c>
    </row>
    <row r="567" spans="2:65" s="1" customFormat="1" ht="37.799999999999997" customHeight="1">
      <c r="B567" s="31"/>
      <c r="C567" s="131" t="s">
        <v>494</v>
      </c>
      <c r="D567" s="131" t="s">
        <v>227</v>
      </c>
      <c r="E567" s="132" t="s">
        <v>766</v>
      </c>
      <c r="F567" s="133" t="s">
        <v>767</v>
      </c>
      <c r="G567" s="134" t="s">
        <v>230</v>
      </c>
      <c r="H567" s="135">
        <v>118.07</v>
      </c>
      <c r="I567" s="136"/>
      <c r="J567" s="137">
        <f>ROUND(I567*H567,2)</f>
        <v>0</v>
      </c>
      <c r="K567" s="133" t="s">
        <v>347</v>
      </c>
      <c r="L567" s="31"/>
      <c r="M567" s="138" t="s">
        <v>1</v>
      </c>
      <c r="N567" s="139" t="s">
        <v>47</v>
      </c>
      <c r="P567" s="140">
        <f>O567*H567</f>
        <v>0</v>
      </c>
      <c r="Q567" s="140">
        <v>0</v>
      </c>
      <c r="R567" s="140">
        <f>Q567*H567</f>
        <v>0</v>
      </c>
      <c r="S567" s="140">
        <v>0</v>
      </c>
      <c r="T567" s="141">
        <f>S567*H567</f>
        <v>0</v>
      </c>
      <c r="AR567" s="142" t="s">
        <v>232</v>
      </c>
      <c r="AT567" s="142" t="s">
        <v>227</v>
      </c>
      <c r="AU567" s="142" t="s">
        <v>92</v>
      </c>
      <c r="AY567" s="16" t="s">
        <v>225</v>
      </c>
      <c r="BE567" s="143">
        <f>IF(N567="základní",J567,0)</f>
        <v>0</v>
      </c>
      <c r="BF567" s="143">
        <f>IF(N567="snížená",J567,0)</f>
        <v>0</v>
      </c>
      <c r="BG567" s="143">
        <f>IF(N567="zákl. přenesená",J567,0)</f>
        <v>0</v>
      </c>
      <c r="BH567" s="143">
        <f>IF(N567="sníž. přenesená",J567,0)</f>
        <v>0</v>
      </c>
      <c r="BI567" s="143">
        <f>IF(N567="nulová",J567,0)</f>
        <v>0</v>
      </c>
      <c r="BJ567" s="16" t="s">
        <v>90</v>
      </c>
      <c r="BK567" s="143">
        <f>ROUND(I567*H567,2)</f>
        <v>0</v>
      </c>
      <c r="BL567" s="16" t="s">
        <v>232</v>
      </c>
      <c r="BM567" s="142" t="s">
        <v>768</v>
      </c>
    </row>
    <row r="568" spans="2:65" s="12" customFormat="1" ht="20.399999999999999">
      <c r="B568" s="144"/>
      <c r="D568" s="145" t="s">
        <v>233</v>
      </c>
      <c r="E568" s="146" t="s">
        <v>1</v>
      </c>
      <c r="F568" s="147" t="s">
        <v>769</v>
      </c>
      <c r="H568" s="148">
        <v>97.28</v>
      </c>
      <c r="I568" s="149"/>
      <c r="L568" s="144"/>
      <c r="M568" s="150"/>
      <c r="T568" s="151"/>
      <c r="AT568" s="146" t="s">
        <v>233</v>
      </c>
      <c r="AU568" s="146" t="s">
        <v>92</v>
      </c>
      <c r="AV568" s="12" t="s">
        <v>92</v>
      </c>
      <c r="AW568" s="12" t="s">
        <v>31</v>
      </c>
      <c r="AX568" s="12" t="s">
        <v>82</v>
      </c>
      <c r="AY568" s="146" t="s">
        <v>225</v>
      </c>
    </row>
    <row r="569" spans="2:65" s="12" customFormat="1" ht="10.199999999999999">
      <c r="B569" s="144"/>
      <c r="D569" s="145" t="s">
        <v>233</v>
      </c>
      <c r="E569" s="146" t="s">
        <v>1</v>
      </c>
      <c r="F569" s="147" t="s">
        <v>770</v>
      </c>
      <c r="H569" s="148">
        <v>15.65</v>
      </c>
      <c r="I569" s="149"/>
      <c r="L569" s="144"/>
      <c r="M569" s="150"/>
      <c r="T569" s="151"/>
      <c r="AT569" s="146" t="s">
        <v>233</v>
      </c>
      <c r="AU569" s="146" t="s">
        <v>92</v>
      </c>
      <c r="AV569" s="12" t="s">
        <v>92</v>
      </c>
      <c r="AW569" s="12" t="s">
        <v>31</v>
      </c>
      <c r="AX569" s="12" t="s">
        <v>82</v>
      </c>
      <c r="AY569" s="146" t="s">
        <v>225</v>
      </c>
    </row>
    <row r="570" spans="2:65" s="12" customFormat="1" ht="20.399999999999999">
      <c r="B570" s="144"/>
      <c r="D570" s="145" t="s">
        <v>233</v>
      </c>
      <c r="E570" s="146" t="s">
        <v>1</v>
      </c>
      <c r="F570" s="147" t="s">
        <v>771</v>
      </c>
      <c r="H570" s="148">
        <v>5.14</v>
      </c>
      <c r="I570" s="149"/>
      <c r="L570" s="144"/>
      <c r="M570" s="150"/>
      <c r="T570" s="151"/>
      <c r="AT570" s="146" t="s">
        <v>233</v>
      </c>
      <c r="AU570" s="146" t="s">
        <v>92</v>
      </c>
      <c r="AV570" s="12" t="s">
        <v>92</v>
      </c>
      <c r="AW570" s="12" t="s">
        <v>31</v>
      </c>
      <c r="AX570" s="12" t="s">
        <v>82</v>
      </c>
      <c r="AY570" s="146" t="s">
        <v>225</v>
      </c>
    </row>
    <row r="571" spans="2:65" s="13" customFormat="1" ht="10.199999999999999">
      <c r="B571" s="152"/>
      <c r="D571" s="145" t="s">
        <v>233</v>
      </c>
      <c r="E571" s="153" t="s">
        <v>1</v>
      </c>
      <c r="F571" s="154" t="s">
        <v>235</v>
      </c>
      <c r="H571" s="155">
        <v>118.07</v>
      </c>
      <c r="I571" s="156"/>
      <c r="L571" s="152"/>
      <c r="M571" s="157"/>
      <c r="T571" s="158"/>
      <c r="AT571" s="153" t="s">
        <v>233</v>
      </c>
      <c r="AU571" s="153" t="s">
        <v>92</v>
      </c>
      <c r="AV571" s="13" t="s">
        <v>232</v>
      </c>
      <c r="AW571" s="13" t="s">
        <v>31</v>
      </c>
      <c r="AX571" s="13" t="s">
        <v>90</v>
      </c>
      <c r="AY571" s="153" t="s">
        <v>225</v>
      </c>
    </row>
    <row r="572" spans="2:65" s="1" customFormat="1" ht="24.15" customHeight="1">
      <c r="B572" s="31"/>
      <c r="C572" s="131" t="s">
        <v>772</v>
      </c>
      <c r="D572" s="131" t="s">
        <v>227</v>
      </c>
      <c r="E572" s="132" t="s">
        <v>773</v>
      </c>
      <c r="F572" s="133" t="s">
        <v>774</v>
      </c>
      <c r="G572" s="134" t="s">
        <v>357</v>
      </c>
      <c r="H572" s="135">
        <v>42.7</v>
      </c>
      <c r="I572" s="136"/>
      <c r="J572" s="137">
        <f>ROUND(I572*H572,2)</f>
        <v>0</v>
      </c>
      <c r="K572" s="133" t="s">
        <v>231</v>
      </c>
      <c r="L572" s="31"/>
      <c r="M572" s="138" t="s">
        <v>1</v>
      </c>
      <c r="N572" s="139" t="s">
        <v>47</v>
      </c>
      <c r="P572" s="140">
        <f>O572*H572</f>
        <v>0</v>
      </c>
      <c r="Q572" s="140">
        <v>0</v>
      </c>
      <c r="R572" s="140">
        <f>Q572*H572</f>
        <v>0</v>
      </c>
      <c r="S572" s="140">
        <v>0</v>
      </c>
      <c r="T572" s="141">
        <f>S572*H572</f>
        <v>0</v>
      </c>
      <c r="AR572" s="142" t="s">
        <v>232</v>
      </c>
      <c r="AT572" s="142" t="s">
        <v>227</v>
      </c>
      <c r="AU572" s="142" t="s">
        <v>92</v>
      </c>
      <c r="AY572" s="16" t="s">
        <v>225</v>
      </c>
      <c r="BE572" s="143">
        <f>IF(N572="základní",J572,0)</f>
        <v>0</v>
      </c>
      <c r="BF572" s="143">
        <f>IF(N572="snížená",J572,0)</f>
        <v>0</v>
      </c>
      <c r="BG572" s="143">
        <f>IF(N572="zákl. přenesená",J572,0)</f>
        <v>0</v>
      </c>
      <c r="BH572" s="143">
        <f>IF(N572="sníž. přenesená",J572,0)</f>
        <v>0</v>
      </c>
      <c r="BI572" s="143">
        <f>IF(N572="nulová",J572,0)</f>
        <v>0</v>
      </c>
      <c r="BJ572" s="16" t="s">
        <v>90</v>
      </c>
      <c r="BK572" s="143">
        <f>ROUND(I572*H572,2)</f>
        <v>0</v>
      </c>
      <c r="BL572" s="16" t="s">
        <v>232</v>
      </c>
      <c r="BM572" s="142" t="s">
        <v>775</v>
      </c>
    </row>
    <row r="573" spans="2:65" s="12" customFormat="1" ht="10.199999999999999">
      <c r="B573" s="144"/>
      <c r="D573" s="145" t="s">
        <v>233</v>
      </c>
      <c r="E573" s="146" t="s">
        <v>1</v>
      </c>
      <c r="F573" s="147" t="s">
        <v>776</v>
      </c>
      <c r="H573" s="148">
        <v>42.7</v>
      </c>
      <c r="I573" s="149"/>
      <c r="L573" s="144"/>
      <c r="M573" s="150"/>
      <c r="T573" s="151"/>
      <c r="AT573" s="146" t="s">
        <v>233</v>
      </c>
      <c r="AU573" s="146" t="s">
        <v>92</v>
      </c>
      <c r="AV573" s="12" t="s">
        <v>92</v>
      </c>
      <c r="AW573" s="12" t="s">
        <v>31</v>
      </c>
      <c r="AX573" s="12" t="s">
        <v>82</v>
      </c>
      <c r="AY573" s="146" t="s">
        <v>225</v>
      </c>
    </row>
    <row r="574" spans="2:65" s="13" customFormat="1" ht="10.199999999999999">
      <c r="B574" s="152"/>
      <c r="D574" s="145" t="s">
        <v>233</v>
      </c>
      <c r="E574" s="153" t="s">
        <v>1</v>
      </c>
      <c r="F574" s="154" t="s">
        <v>235</v>
      </c>
      <c r="H574" s="155">
        <v>42.7</v>
      </c>
      <c r="I574" s="156"/>
      <c r="L574" s="152"/>
      <c r="M574" s="157"/>
      <c r="T574" s="158"/>
      <c r="AT574" s="153" t="s">
        <v>233</v>
      </c>
      <c r="AU574" s="153" t="s">
        <v>92</v>
      </c>
      <c r="AV574" s="13" t="s">
        <v>232</v>
      </c>
      <c r="AW574" s="13" t="s">
        <v>31</v>
      </c>
      <c r="AX574" s="13" t="s">
        <v>90</v>
      </c>
      <c r="AY574" s="153" t="s">
        <v>225</v>
      </c>
    </row>
    <row r="575" spans="2:65" s="1" customFormat="1" ht="37.799999999999997" customHeight="1">
      <c r="B575" s="31"/>
      <c r="C575" s="131" t="s">
        <v>499</v>
      </c>
      <c r="D575" s="131" t="s">
        <v>227</v>
      </c>
      <c r="E575" s="132" t="s">
        <v>777</v>
      </c>
      <c r="F575" s="133" t="s">
        <v>778</v>
      </c>
      <c r="G575" s="134" t="s">
        <v>230</v>
      </c>
      <c r="H575" s="135">
        <v>51.405000000000001</v>
      </c>
      <c r="I575" s="136"/>
      <c r="J575" s="137">
        <f>ROUND(I575*H575,2)</f>
        <v>0</v>
      </c>
      <c r="K575" s="133" t="s">
        <v>231</v>
      </c>
      <c r="L575" s="31"/>
      <c r="M575" s="138" t="s">
        <v>1</v>
      </c>
      <c r="N575" s="139" t="s">
        <v>47</v>
      </c>
      <c r="P575" s="140">
        <f>O575*H575</f>
        <v>0</v>
      </c>
      <c r="Q575" s="140">
        <v>0</v>
      </c>
      <c r="R575" s="140">
        <f>Q575*H575</f>
        <v>0</v>
      </c>
      <c r="S575" s="140">
        <v>0</v>
      </c>
      <c r="T575" s="141">
        <f>S575*H575</f>
        <v>0</v>
      </c>
      <c r="AR575" s="142" t="s">
        <v>232</v>
      </c>
      <c r="AT575" s="142" t="s">
        <v>227</v>
      </c>
      <c r="AU575" s="142" t="s">
        <v>92</v>
      </c>
      <c r="AY575" s="16" t="s">
        <v>225</v>
      </c>
      <c r="BE575" s="143">
        <f>IF(N575="základní",J575,0)</f>
        <v>0</v>
      </c>
      <c r="BF575" s="143">
        <f>IF(N575="snížená",J575,0)</f>
        <v>0</v>
      </c>
      <c r="BG575" s="143">
        <f>IF(N575="zákl. přenesená",J575,0)</f>
        <v>0</v>
      </c>
      <c r="BH575" s="143">
        <f>IF(N575="sníž. přenesená",J575,0)</f>
        <v>0</v>
      </c>
      <c r="BI575" s="143">
        <f>IF(N575="nulová",J575,0)</f>
        <v>0</v>
      </c>
      <c r="BJ575" s="16" t="s">
        <v>90</v>
      </c>
      <c r="BK575" s="143">
        <f>ROUND(I575*H575,2)</f>
        <v>0</v>
      </c>
      <c r="BL575" s="16" t="s">
        <v>232</v>
      </c>
      <c r="BM575" s="142" t="s">
        <v>779</v>
      </c>
    </row>
    <row r="576" spans="2:65" s="12" customFormat="1" ht="20.399999999999999">
      <c r="B576" s="144"/>
      <c r="D576" s="145" t="s">
        <v>233</v>
      </c>
      <c r="E576" s="146" t="s">
        <v>1</v>
      </c>
      <c r="F576" s="147" t="s">
        <v>780</v>
      </c>
      <c r="H576" s="148">
        <v>51.405000000000001</v>
      </c>
      <c r="I576" s="149"/>
      <c r="L576" s="144"/>
      <c r="M576" s="150"/>
      <c r="T576" s="151"/>
      <c r="AT576" s="146" t="s">
        <v>233</v>
      </c>
      <c r="AU576" s="146" t="s">
        <v>92</v>
      </c>
      <c r="AV576" s="12" t="s">
        <v>92</v>
      </c>
      <c r="AW576" s="12" t="s">
        <v>31</v>
      </c>
      <c r="AX576" s="12" t="s">
        <v>82</v>
      </c>
      <c r="AY576" s="146" t="s">
        <v>225</v>
      </c>
    </row>
    <row r="577" spans="2:65" s="13" customFormat="1" ht="10.199999999999999">
      <c r="B577" s="152"/>
      <c r="D577" s="145" t="s">
        <v>233</v>
      </c>
      <c r="E577" s="153" t="s">
        <v>1</v>
      </c>
      <c r="F577" s="154" t="s">
        <v>235</v>
      </c>
      <c r="H577" s="155">
        <v>51.405000000000001</v>
      </c>
      <c r="I577" s="156"/>
      <c r="L577" s="152"/>
      <c r="M577" s="157"/>
      <c r="T577" s="158"/>
      <c r="AT577" s="153" t="s">
        <v>233</v>
      </c>
      <c r="AU577" s="153" t="s">
        <v>92</v>
      </c>
      <c r="AV577" s="13" t="s">
        <v>232</v>
      </c>
      <c r="AW577" s="13" t="s">
        <v>31</v>
      </c>
      <c r="AX577" s="13" t="s">
        <v>90</v>
      </c>
      <c r="AY577" s="153" t="s">
        <v>225</v>
      </c>
    </row>
    <row r="578" spans="2:65" s="1" customFormat="1" ht="33" customHeight="1">
      <c r="B578" s="31"/>
      <c r="C578" s="131" t="s">
        <v>781</v>
      </c>
      <c r="D578" s="131" t="s">
        <v>227</v>
      </c>
      <c r="E578" s="132" t="s">
        <v>782</v>
      </c>
      <c r="F578" s="133" t="s">
        <v>783</v>
      </c>
      <c r="G578" s="134" t="s">
        <v>238</v>
      </c>
      <c r="H578" s="135">
        <v>1.8069999999999999</v>
      </c>
      <c r="I578" s="136"/>
      <c r="J578" s="137">
        <f>ROUND(I578*H578,2)</f>
        <v>0</v>
      </c>
      <c r="K578" s="133" t="s">
        <v>231</v>
      </c>
      <c r="L578" s="31"/>
      <c r="M578" s="138" t="s">
        <v>1</v>
      </c>
      <c r="N578" s="139" t="s">
        <v>47</v>
      </c>
      <c r="P578" s="140">
        <f>O578*H578</f>
        <v>0</v>
      </c>
      <c r="Q578" s="140">
        <v>0</v>
      </c>
      <c r="R578" s="140">
        <f>Q578*H578</f>
        <v>0</v>
      </c>
      <c r="S578" s="140">
        <v>0</v>
      </c>
      <c r="T578" s="141">
        <f>S578*H578</f>
        <v>0</v>
      </c>
      <c r="AR578" s="142" t="s">
        <v>232</v>
      </c>
      <c r="AT578" s="142" t="s">
        <v>227</v>
      </c>
      <c r="AU578" s="142" t="s">
        <v>92</v>
      </c>
      <c r="AY578" s="16" t="s">
        <v>225</v>
      </c>
      <c r="BE578" s="143">
        <f>IF(N578="základní",J578,0)</f>
        <v>0</v>
      </c>
      <c r="BF578" s="143">
        <f>IF(N578="snížená",J578,0)</f>
        <v>0</v>
      </c>
      <c r="BG578" s="143">
        <f>IF(N578="zákl. přenesená",J578,0)</f>
        <v>0</v>
      </c>
      <c r="BH578" s="143">
        <f>IF(N578="sníž. přenesená",J578,0)</f>
        <v>0</v>
      </c>
      <c r="BI578" s="143">
        <f>IF(N578="nulová",J578,0)</f>
        <v>0</v>
      </c>
      <c r="BJ578" s="16" t="s">
        <v>90</v>
      </c>
      <c r="BK578" s="143">
        <f>ROUND(I578*H578,2)</f>
        <v>0</v>
      </c>
      <c r="BL578" s="16" t="s">
        <v>232</v>
      </c>
      <c r="BM578" s="142" t="s">
        <v>784</v>
      </c>
    </row>
    <row r="579" spans="2:65" s="12" customFormat="1" ht="10.199999999999999">
      <c r="B579" s="144"/>
      <c r="D579" s="145" t="s">
        <v>233</v>
      </c>
      <c r="E579" s="146" t="s">
        <v>1</v>
      </c>
      <c r="F579" s="147" t="s">
        <v>785</v>
      </c>
      <c r="H579" s="148">
        <v>1.8069999999999999</v>
      </c>
      <c r="I579" s="149"/>
      <c r="L579" s="144"/>
      <c r="M579" s="150"/>
      <c r="T579" s="151"/>
      <c r="AT579" s="146" t="s">
        <v>233</v>
      </c>
      <c r="AU579" s="146" t="s">
        <v>92</v>
      </c>
      <c r="AV579" s="12" t="s">
        <v>92</v>
      </c>
      <c r="AW579" s="12" t="s">
        <v>31</v>
      </c>
      <c r="AX579" s="12" t="s">
        <v>82</v>
      </c>
      <c r="AY579" s="146" t="s">
        <v>225</v>
      </c>
    </row>
    <row r="580" spans="2:65" s="13" customFormat="1" ht="10.199999999999999">
      <c r="B580" s="152"/>
      <c r="D580" s="145" t="s">
        <v>233</v>
      </c>
      <c r="E580" s="153" t="s">
        <v>1</v>
      </c>
      <c r="F580" s="154" t="s">
        <v>235</v>
      </c>
      <c r="H580" s="155">
        <v>1.8069999999999999</v>
      </c>
      <c r="I580" s="156"/>
      <c r="L580" s="152"/>
      <c r="M580" s="157"/>
      <c r="T580" s="158"/>
      <c r="AT580" s="153" t="s">
        <v>233</v>
      </c>
      <c r="AU580" s="153" t="s">
        <v>92</v>
      </c>
      <c r="AV580" s="13" t="s">
        <v>232</v>
      </c>
      <c r="AW580" s="13" t="s">
        <v>31</v>
      </c>
      <c r="AX580" s="13" t="s">
        <v>90</v>
      </c>
      <c r="AY580" s="153" t="s">
        <v>225</v>
      </c>
    </row>
    <row r="581" spans="2:65" s="1" customFormat="1" ht="37.799999999999997" customHeight="1">
      <c r="B581" s="31"/>
      <c r="C581" s="131" t="s">
        <v>505</v>
      </c>
      <c r="D581" s="131" t="s">
        <v>227</v>
      </c>
      <c r="E581" s="132" t="s">
        <v>786</v>
      </c>
      <c r="F581" s="133" t="s">
        <v>787</v>
      </c>
      <c r="G581" s="134" t="s">
        <v>238</v>
      </c>
      <c r="H581" s="135">
        <v>1.8069999999999999</v>
      </c>
      <c r="I581" s="136"/>
      <c r="J581" s="137">
        <f>ROUND(I581*H581,2)</f>
        <v>0</v>
      </c>
      <c r="K581" s="133" t="s">
        <v>231</v>
      </c>
      <c r="L581" s="31"/>
      <c r="M581" s="138" t="s">
        <v>1</v>
      </c>
      <c r="N581" s="139" t="s">
        <v>47</v>
      </c>
      <c r="P581" s="140">
        <f>O581*H581</f>
        <v>0</v>
      </c>
      <c r="Q581" s="140">
        <v>0</v>
      </c>
      <c r="R581" s="140">
        <f>Q581*H581</f>
        <v>0</v>
      </c>
      <c r="S581" s="140">
        <v>0</v>
      </c>
      <c r="T581" s="141">
        <f>S581*H581</f>
        <v>0</v>
      </c>
      <c r="AR581" s="142" t="s">
        <v>232</v>
      </c>
      <c r="AT581" s="142" t="s">
        <v>227</v>
      </c>
      <c r="AU581" s="142" t="s">
        <v>92</v>
      </c>
      <c r="AY581" s="16" t="s">
        <v>225</v>
      </c>
      <c r="BE581" s="143">
        <f>IF(N581="základní",J581,0)</f>
        <v>0</v>
      </c>
      <c r="BF581" s="143">
        <f>IF(N581="snížená",J581,0)</f>
        <v>0</v>
      </c>
      <c r="BG581" s="143">
        <f>IF(N581="zákl. přenesená",J581,0)</f>
        <v>0</v>
      </c>
      <c r="BH581" s="143">
        <f>IF(N581="sníž. přenesená",J581,0)</f>
        <v>0</v>
      </c>
      <c r="BI581" s="143">
        <f>IF(N581="nulová",J581,0)</f>
        <v>0</v>
      </c>
      <c r="BJ581" s="16" t="s">
        <v>90</v>
      </c>
      <c r="BK581" s="143">
        <f>ROUND(I581*H581,2)</f>
        <v>0</v>
      </c>
      <c r="BL581" s="16" t="s">
        <v>232</v>
      </c>
      <c r="BM581" s="142" t="s">
        <v>788</v>
      </c>
    </row>
    <row r="582" spans="2:65" s="1" customFormat="1" ht="44.25" customHeight="1">
      <c r="B582" s="31"/>
      <c r="C582" s="131" t="s">
        <v>789</v>
      </c>
      <c r="D582" s="131" t="s">
        <v>227</v>
      </c>
      <c r="E582" s="132" t="s">
        <v>790</v>
      </c>
      <c r="F582" s="133" t="s">
        <v>791</v>
      </c>
      <c r="G582" s="134" t="s">
        <v>238</v>
      </c>
      <c r="H582" s="135">
        <v>1.8069999999999999</v>
      </c>
      <c r="I582" s="136"/>
      <c r="J582" s="137">
        <f>ROUND(I582*H582,2)</f>
        <v>0</v>
      </c>
      <c r="K582" s="133" t="s">
        <v>231</v>
      </c>
      <c r="L582" s="31"/>
      <c r="M582" s="138" t="s">
        <v>1</v>
      </c>
      <c r="N582" s="139" t="s">
        <v>47</v>
      </c>
      <c r="P582" s="140">
        <f>O582*H582</f>
        <v>0</v>
      </c>
      <c r="Q582" s="140">
        <v>0</v>
      </c>
      <c r="R582" s="140">
        <f>Q582*H582</f>
        <v>0</v>
      </c>
      <c r="S582" s="140">
        <v>0</v>
      </c>
      <c r="T582" s="141">
        <f>S582*H582</f>
        <v>0</v>
      </c>
      <c r="AR582" s="142" t="s">
        <v>232</v>
      </c>
      <c r="AT582" s="142" t="s">
        <v>227</v>
      </c>
      <c r="AU582" s="142" t="s">
        <v>92</v>
      </c>
      <c r="AY582" s="16" t="s">
        <v>225</v>
      </c>
      <c r="BE582" s="143">
        <f>IF(N582="základní",J582,0)</f>
        <v>0</v>
      </c>
      <c r="BF582" s="143">
        <f>IF(N582="snížená",J582,0)</f>
        <v>0</v>
      </c>
      <c r="BG582" s="143">
        <f>IF(N582="zákl. přenesená",J582,0)</f>
        <v>0</v>
      </c>
      <c r="BH582" s="143">
        <f>IF(N582="sníž. přenesená",J582,0)</f>
        <v>0</v>
      </c>
      <c r="BI582" s="143">
        <f>IF(N582="nulová",J582,0)</f>
        <v>0</v>
      </c>
      <c r="BJ582" s="16" t="s">
        <v>90</v>
      </c>
      <c r="BK582" s="143">
        <f>ROUND(I582*H582,2)</f>
        <v>0</v>
      </c>
      <c r="BL582" s="16" t="s">
        <v>232</v>
      </c>
      <c r="BM582" s="142" t="s">
        <v>792</v>
      </c>
    </row>
    <row r="583" spans="2:65" s="1" customFormat="1" ht="24.15" customHeight="1">
      <c r="B583" s="31"/>
      <c r="C583" s="131" t="s">
        <v>511</v>
      </c>
      <c r="D583" s="131" t="s">
        <v>227</v>
      </c>
      <c r="E583" s="132" t="s">
        <v>793</v>
      </c>
      <c r="F583" s="133" t="s">
        <v>794</v>
      </c>
      <c r="G583" s="134" t="s">
        <v>238</v>
      </c>
      <c r="H583" s="135">
        <v>2.8050000000000002</v>
      </c>
      <c r="I583" s="136"/>
      <c r="J583" s="137">
        <f>ROUND(I583*H583,2)</f>
        <v>0</v>
      </c>
      <c r="K583" s="133" t="s">
        <v>231</v>
      </c>
      <c r="L583" s="31"/>
      <c r="M583" s="138" t="s">
        <v>1</v>
      </c>
      <c r="N583" s="139" t="s">
        <v>47</v>
      </c>
      <c r="P583" s="140">
        <f>O583*H583</f>
        <v>0</v>
      </c>
      <c r="Q583" s="140">
        <v>0</v>
      </c>
      <c r="R583" s="140">
        <f>Q583*H583</f>
        <v>0</v>
      </c>
      <c r="S583" s="140">
        <v>0</v>
      </c>
      <c r="T583" s="141">
        <f>S583*H583</f>
        <v>0</v>
      </c>
      <c r="AR583" s="142" t="s">
        <v>232</v>
      </c>
      <c r="AT583" s="142" t="s">
        <v>227</v>
      </c>
      <c r="AU583" s="142" t="s">
        <v>92</v>
      </c>
      <c r="AY583" s="16" t="s">
        <v>225</v>
      </c>
      <c r="BE583" s="143">
        <f>IF(N583="základní",J583,0)</f>
        <v>0</v>
      </c>
      <c r="BF583" s="143">
        <f>IF(N583="snížená",J583,0)</f>
        <v>0</v>
      </c>
      <c r="BG583" s="143">
        <f>IF(N583="zákl. přenesená",J583,0)</f>
        <v>0</v>
      </c>
      <c r="BH583" s="143">
        <f>IF(N583="sníž. přenesená",J583,0)</f>
        <v>0</v>
      </c>
      <c r="BI583" s="143">
        <f>IF(N583="nulová",J583,0)</f>
        <v>0</v>
      </c>
      <c r="BJ583" s="16" t="s">
        <v>90</v>
      </c>
      <c r="BK583" s="143">
        <f>ROUND(I583*H583,2)</f>
        <v>0</v>
      </c>
      <c r="BL583" s="16" t="s">
        <v>232</v>
      </c>
      <c r="BM583" s="142" t="s">
        <v>795</v>
      </c>
    </row>
    <row r="584" spans="2:65" s="12" customFormat="1" ht="10.199999999999999">
      <c r="B584" s="144"/>
      <c r="D584" s="145" t="s">
        <v>233</v>
      </c>
      <c r="E584" s="146" t="s">
        <v>1</v>
      </c>
      <c r="F584" s="147" t="s">
        <v>796</v>
      </c>
      <c r="H584" s="148">
        <v>2.8050000000000002</v>
      </c>
      <c r="I584" s="149"/>
      <c r="L584" s="144"/>
      <c r="M584" s="150"/>
      <c r="T584" s="151"/>
      <c r="AT584" s="146" t="s">
        <v>233</v>
      </c>
      <c r="AU584" s="146" t="s">
        <v>92</v>
      </c>
      <c r="AV584" s="12" t="s">
        <v>92</v>
      </c>
      <c r="AW584" s="12" t="s">
        <v>31</v>
      </c>
      <c r="AX584" s="12" t="s">
        <v>82</v>
      </c>
      <c r="AY584" s="146" t="s">
        <v>225</v>
      </c>
    </row>
    <row r="585" spans="2:65" s="13" customFormat="1" ht="10.199999999999999">
      <c r="B585" s="152"/>
      <c r="D585" s="145" t="s">
        <v>233</v>
      </c>
      <c r="E585" s="153" t="s">
        <v>1</v>
      </c>
      <c r="F585" s="154" t="s">
        <v>235</v>
      </c>
      <c r="H585" s="155">
        <v>2.8050000000000002</v>
      </c>
      <c r="I585" s="156"/>
      <c r="L585" s="152"/>
      <c r="M585" s="157"/>
      <c r="T585" s="158"/>
      <c r="AT585" s="153" t="s">
        <v>233</v>
      </c>
      <c r="AU585" s="153" t="s">
        <v>92</v>
      </c>
      <c r="AV585" s="13" t="s">
        <v>232</v>
      </c>
      <c r="AW585" s="13" t="s">
        <v>31</v>
      </c>
      <c r="AX585" s="13" t="s">
        <v>90</v>
      </c>
      <c r="AY585" s="153" t="s">
        <v>225</v>
      </c>
    </row>
    <row r="586" spans="2:65" s="1" customFormat="1" ht="21.75" customHeight="1">
      <c r="B586" s="31"/>
      <c r="C586" s="131" t="s">
        <v>797</v>
      </c>
      <c r="D586" s="131" t="s">
        <v>227</v>
      </c>
      <c r="E586" s="132" t="s">
        <v>798</v>
      </c>
      <c r="F586" s="133" t="s">
        <v>799</v>
      </c>
      <c r="G586" s="134" t="s">
        <v>277</v>
      </c>
      <c r="H586" s="135">
        <v>1.9E-2</v>
      </c>
      <c r="I586" s="136"/>
      <c r="J586" s="137">
        <f>ROUND(I586*H586,2)</f>
        <v>0</v>
      </c>
      <c r="K586" s="133" t="s">
        <v>231</v>
      </c>
      <c r="L586" s="31"/>
      <c r="M586" s="138" t="s">
        <v>1</v>
      </c>
      <c r="N586" s="139" t="s">
        <v>47</v>
      </c>
      <c r="P586" s="140">
        <f>O586*H586</f>
        <v>0</v>
      </c>
      <c r="Q586" s="140">
        <v>0</v>
      </c>
      <c r="R586" s="140">
        <f>Q586*H586</f>
        <v>0</v>
      </c>
      <c r="S586" s="140">
        <v>0</v>
      </c>
      <c r="T586" s="141">
        <f>S586*H586</f>
        <v>0</v>
      </c>
      <c r="AR586" s="142" t="s">
        <v>232</v>
      </c>
      <c r="AT586" s="142" t="s">
        <v>227</v>
      </c>
      <c r="AU586" s="142" t="s">
        <v>92</v>
      </c>
      <c r="AY586" s="16" t="s">
        <v>225</v>
      </c>
      <c r="BE586" s="143">
        <f>IF(N586="základní",J586,0)</f>
        <v>0</v>
      </c>
      <c r="BF586" s="143">
        <f>IF(N586="snížená",J586,0)</f>
        <v>0</v>
      </c>
      <c r="BG586" s="143">
        <f>IF(N586="zákl. přenesená",J586,0)</f>
        <v>0</v>
      </c>
      <c r="BH586" s="143">
        <f>IF(N586="sníž. přenesená",J586,0)</f>
        <v>0</v>
      </c>
      <c r="BI586" s="143">
        <f>IF(N586="nulová",J586,0)</f>
        <v>0</v>
      </c>
      <c r="BJ586" s="16" t="s">
        <v>90</v>
      </c>
      <c r="BK586" s="143">
        <f>ROUND(I586*H586,2)</f>
        <v>0</v>
      </c>
      <c r="BL586" s="16" t="s">
        <v>232</v>
      </c>
      <c r="BM586" s="142" t="s">
        <v>800</v>
      </c>
    </row>
    <row r="587" spans="2:65" s="12" customFormat="1" ht="10.199999999999999">
      <c r="B587" s="144"/>
      <c r="D587" s="145" t="s">
        <v>233</v>
      </c>
      <c r="E587" s="146" t="s">
        <v>1</v>
      </c>
      <c r="F587" s="147" t="s">
        <v>801</v>
      </c>
      <c r="H587" s="148">
        <v>1.9E-2</v>
      </c>
      <c r="I587" s="149"/>
      <c r="L587" s="144"/>
      <c r="M587" s="150"/>
      <c r="T587" s="151"/>
      <c r="AT587" s="146" t="s">
        <v>233</v>
      </c>
      <c r="AU587" s="146" t="s">
        <v>92</v>
      </c>
      <c r="AV587" s="12" t="s">
        <v>92</v>
      </c>
      <c r="AW587" s="12" t="s">
        <v>31</v>
      </c>
      <c r="AX587" s="12" t="s">
        <v>82</v>
      </c>
      <c r="AY587" s="146" t="s">
        <v>225</v>
      </c>
    </row>
    <row r="588" spans="2:65" s="13" customFormat="1" ht="10.199999999999999">
      <c r="B588" s="152"/>
      <c r="D588" s="145" t="s">
        <v>233</v>
      </c>
      <c r="E588" s="153" t="s">
        <v>1</v>
      </c>
      <c r="F588" s="154" t="s">
        <v>235</v>
      </c>
      <c r="H588" s="155">
        <v>1.9E-2</v>
      </c>
      <c r="I588" s="156"/>
      <c r="L588" s="152"/>
      <c r="M588" s="157"/>
      <c r="T588" s="158"/>
      <c r="AT588" s="153" t="s">
        <v>233</v>
      </c>
      <c r="AU588" s="153" t="s">
        <v>92</v>
      </c>
      <c r="AV588" s="13" t="s">
        <v>232</v>
      </c>
      <c r="AW588" s="13" t="s">
        <v>31</v>
      </c>
      <c r="AX588" s="13" t="s">
        <v>90</v>
      </c>
      <c r="AY588" s="153" t="s">
        <v>225</v>
      </c>
    </row>
    <row r="589" spans="2:65" s="1" customFormat="1" ht="24.15" customHeight="1">
      <c r="B589" s="31"/>
      <c r="C589" s="131" t="s">
        <v>516</v>
      </c>
      <c r="D589" s="131" t="s">
        <v>227</v>
      </c>
      <c r="E589" s="132" t="s">
        <v>802</v>
      </c>
      <c r="F589" s="133" t="s">
        <v>803</v>
      </c>
      <c r="G589" s="134" t="s">
        <v>230</v>
      </c>
      <c r="H589" s="135">
        <v>406.32299999999998</v>
      </c>
      <c r="I589" s="136"/>
      <c r="J589" s="137">
        <f>ROUND(I589*H589,2)</f>
        <v>0</v>
      </c>
      <c r="K589" s="133" t="s">
        <v>231</v>
      </c>
      <c r="L589" s="31"/>
      <c r="M589" s="138" t="s">
        <v>1</v>
      </c>
      <c r="N589" s="139" t="s">
        <v>47</v>
      </c>
      <c r="P589" s="140">
        <f>O589*H589</f>
        <v>0</v>
      </c>
      <c r="Q589" s="140">
        <v>0</v>
      </c>
      <c r="R589" s="140">
        <f>Q589*H589</f>
        <v>0</v>
      </c>
      <c r="S589" s="140">
        <v>0</v>
      </c>
      <c r="T589" s="141">
        <f>S589*H589</f>
        <v>0</v>
      </c>
      <c r="AR589" s="142" t="s">
        <v>232</v>
      </c>
      <c r="AT589" s="142" t="s">
        <v>227</v>
      </c>
      <c r="AU589" s="142" t="s">
        <v>92</v>
      </c>
      <c r="AY589" s="16" t="s">
        <v>225</v>
      </c>
      <c r="BE589" s="143">
        <f>IF(N589="základní",J589,0)</f>
        <v>0</v>
      </c>
      <c r="BF589" s="143">
        <f>IF(N589="snížená",J589,0)</f>
        <v>0</v>
      </c>
      <c r="BG589" s="143">
        <f>IF(N589="zákl. přenesená",J589,0)</f>
        <v>0</v>
      </c>
      <c r="BH589" s="143">
        <f>IF(N589="sníž. přenesená",J589,0)</f>
        <v>0</v>
      </c>
      <c r="BI589" s="143">
        <f>IF(N589="nulová",J589,0)</f>
        <v>0</v>
      </c>
      <c r="BJ589" s="16" t="s">
        <v>90</v>
      </c>
      <c r="BK589" s="143">
        <f>ROUND(I589*H589,2)</f>
        <v>0</v>
      </c>
      <c r="BL589" s="16" t="s">
        <v>232</v>
      </c>
      <c r="BM589" s="142" t="s">
        <v>804</v>
      </c>
    </row>
    <row r="590" spans="2:65" s="12" customFormat="1" ht="10.199999999999999">
      <c r="B590" s="144"/>
      <c r="D590" s="145" t="s">
        <v>233</v>
      </c>
      <c r="E590" s="146" t="s">
        <v>1</v>
      </c>
      <c r="F590" s="147" t="s">
        <v>805</v>
      </c>
      <c r="H590" s="148">
        <v>52.6</v>
      </c>
      <c r="I590" s="149"/>
      <c r="L590" s="144"/>
      <c r="M590" s="150"/>
      <c r="T590" s="151"/>
      <c r="AT590" s="146" t="s">
        <v>233</v>
      </c>
      <c r="AU590" s="146" t="s">
        <v>92</v>
      </c>
      <c r="AV590" s="12" t="s">
        <v>92</v>
      </c>
      <c r="AW590" s="12" t="s">
        <v>31</v>
      </c>
      <c r="AX590" s="12" t="s">
        <v>82</v>
      </c>
      <c r="AY590" s="146" t="s">
        <v>225</v>
      </c>
    </row>
    <row r="591" spans="2:65" s="12" customFormat="1" ht="10.199999999999999">
      <c r="B591" s="144"/>
      <c r="D591" s="145" t="s">
        <v>233</v>
      </c>
      <c r="E591" s="146" t="s">
        <v>1</v>
      </c>
      <c r="F591" s="147" t="s">
        <v>806</v>
      </c>
      <c r="H591" s="148">
        <v>8.76</v>
      </c>
      <c r="I591" s="149"/>
      <c r="L591" s="144"/>
      <c r="M591" s="150"/>
      <c r="T591" s="151"/>
      <c r="AT591" s="146" t="s">
        <v>233</v>
      </c>
      <c r="AU591" s="146" t="s">
        <v>92</v>
      </c>
      <c r="AV591" s="12" t="s">
        <v>92</v>
      </c>
      <c r="AW591" s="12" t="s">
        <v>31</v>
      </c>
      <c r="AX591" s="12" t="s">
        <v>82</v>
      </c>
      <c r="AY591" s="146" t="s">
        <v>225</v>
      </c>
    </row>
    <row r="592" spans="2:65" s="12" customFormat="1" ht="10.199999999999999">
      <c r="B592" s="144"/>
      <c r="D592" s="145" t="s">
        <v>233</v>
      </c>
      <c r="E592" s="146" t="s">
        <v>1</v>
      </c>
      <c r="F592" s="147" t="s">
        <v>807</v>
      </c>
      <c r="H592" s="148">
        <v>15.64</v>
      </c>
      <c r="I592" s="149"/>
      <c r="L592" s="144"/>
      <c r="M592" s="150"/>
      <c r="T592" s="151"/>
      <c r="AT592" s="146" t="s">
        <v>233</v>
      </c>
      <c r="AU592" s="146" t="s">
        <v>92</v>
      </c>
      <c r="AV592" s="12" t="s">
        <v>92</v>
      </c>
      <c r="AW592" s="12" t="s">
        <v>31</v>
      </c>
      <c r="AX592" s="12" t="s">
        <v>82</v>
      </c>
      <c r="AY592" s="146" t="s">
        <v>225</v>
      </c>
    </row>
    <row r="593" spans="2:65" s="12" customFormat="1" ht="10.199999999999999">
      <c r="B593" s="144"/>
      <c r="D593" s="145" t="s">
        <v>233</v>
      </c>
      <c r="E593" s="146" t="s">
        <v>1</v>
      </c>
      <c r="F593" s="147" t="s">
        <v>808</v>
      </c>
      <c r="H593" s="148">
        <v>16.649999999999999</v>
      </c>
      <c r="I593" s="149"/>
      <c r="L593" s="144"/>
      <c r="M593" s="150"/>
      <c r="T593" s="151"/>
      <c r="AT593" s="146" t="s">
        <v>233</v>
      </c>
      <c r="AU593" s="146" t="s">
        <v>92</v>
      </c>
      <c r="AV593" s="12" t="s">
        <v>92</v>
      </c>
      <c r="AW593" s="12" t="s">
        <v>31</v>
      </c>
      <c r="AX593" s="12" t="s">
        <v>82</v>
      </c>
      <c r="AY593" s="146" t="s">
        <v>225</v>
      </c>
    </row>
    <row r="594" spans="2:65" s="12" customFormat="1" ht="10.199999999999999">
      <c r="B594" s="144"/>
      <c r="D594" s="145" t="s">
        <v>233</v>
      </c>
      <c r="E594" s="146" t="s">
        <v>1</v>
      </c>
      <c r="F594" s="147" t="s">
        <v>809</v>
      </c>
      <c r="H594" s="148">
        <v>11.7</v>
      </c>
      <c r="I594" s="149"/>
      <c r="L594" s="144"/>
      <c r="M594" s="150"/>
      <c r="T594" s="151"/>
      <c r="AT594" s="146" t="s">
        <v>233</v>
      </c>
      <c r="AU594" s="146" t="s">
        <v>92</v>
      </c>
      <c r="AV594" s="12" t="s">
        <v>92</v>
      </c>
      <c r="AW594" s="12" t="s">
        <v>31</v>
      </c>
      <c r="AX594" s="12" t="s">
        <v>82</v>
      </c>
      <c r="AY594" s="146" t="s">
        <v>225</v>
      </c>
    </row>
    <row r="595" spans="2:65" s="12" customFormat="1" ht="10.199999999999999">
      <c r="B595" s="144"/>
      <c r="D595" s="145" t="s">
        <v>233</v>
      </c>
      <c r="E595" s="146" t="s">
        <v>1</v>
      </c>
      <c r="F595" s="147" t="s">
        <v>810</v>
      </c>
      <c r="H595" s="148">
        <v>12.4</v>
      </c>
      <c r="I595" s="149"/>
      <c r="L595" s="144"/>
      <c r="M595" s="150"/>
      <c r="T595" s="151"/>
      <c r="AT595" s="146" t="s">
        <v>233</v>
      </c>
      <c r="AU595" s="146" t="s">
        <v>92</v>
      </c>
      <c r="AV595" s="12" t="s">
        <v>92</v>
      </c>
      <c r="AW595" s="12" t="s">
        <v>31</v>
      </c>
      <c r="AX595" s="12" t="s">
        <v>82</v>
      </c>
      <c r="AY595" s="146" t="s">
        <v>225</v>
      </c>
    </row>
    <row r="596" spans="2:65" s="12" customFormat="1" ht="10.199999999999999">
      <c r="B596" s="144"/>
      <c r="D596" s="145" t="s">
        <v>233</v>
      </c>
      <c r="E596" s="146" t="s">
        <v>1</v>
      </c>
      <c r="F596" s="147" t="s">
        <v>811</v>
      </c>
      <c r="H596" s="148">
        <v>25.25</v>
      </c>
      <c r="I596" s="149"/>
      <c r="L596" s="144"/>
      <c r="M596" s="150"/>
      <c r="T596" s="151"/>
      <c r="AT596" s="146" t="s">
        <v>233</v>
      </c>
      <c r="AU596" s="146" t="s">
        <v>92</v>
      </c>
      <c r="AV596" s="12" t="s">
        <v>92</v>
      </c>
      <c r="AW596" s="12" t="s">
        <v>31</v>
      </c>
      <c r="AX596" s="12" t="s">
        <v>82</v>
      </c>
      <c r="AY596" s="146" t="s">
        <v>225</v>
      </c>
    </row>
    <row r="597" spans="2:65" s="12" customFormat="1" ht="10.199999999999999">
      <c r="B597" s="144"/>
      <c r="D597" s="145" t="s">
        <v>233</v>
      </c>
      <c r="E597" s="146" t="s">
        <v>1</v>
      </c>
      <c r="F597" s="147" t="s">
        <v>812</v>
      </c>
      <c r="H597" s="148">
        <v>57.4</v>
      </c>
      <c r="I597" s="149"/>
      <c r="L597" s="144"/>
      <c r="M597" s="150"/>
      <c r="T597" s="151"/>
      <c r="AT597" s="146" t="s">
        <v>233</v>
      </c>
      <c r="AU597" s="146" t="s">
        <v>92</v>
      </c>
      <c r="AV597" s="12" t="s">
        <v>92</v>
      </c>
      <c r="AW597" s="12" t="s">
        <v>31</v>
      </c>
      <c r="AX597" s="12" t="s">
        <v>82</v>
      </c>
      <c r="AY597" s="146" t="s">
        <v>225</v>
      </c>
    </row>
    <row r="598" spans="2:65" s="12" customFormat="1" ht="10.199999999999999">
      <c r="B598" s="144"/>
      <c r="D598" s="145" t="s">
        <v>233</v>
      </c>
      <c r="E598" s="146" t="s">
        <v>1</v>
      </c>
      <c r="F598" s="147" t="s">
        <v>813</v>
      </c>
      <c r="H598" s="148">
        <v>12.5</v>
      </c>
      <c r="I598" s="149"/>
      <c r="L598" s="144"/>
      <c r="M598" s="150"/>
      <c r="T598" s="151"/>
      <c r="AT598" s="146" t="s">
        <v>233</v>
      </c>
      <c r="AU598" s="146" t="s">
        <v>92</v>
      </c>
      <c r="AV598" s="12" t="s">
        <v>92</v>
      </c>
      <c r="AW598" s="12" t="s">
        <v>31</v>
      </c>
      <c r="AX598" s="12" t="s">
        <v>82</v>
      </c>
      <c r="AY598" s="146" t="s">
        <v>225</v>
      </c>
    </row>
    <row r="599" spans="2:65" s="12" customFormat="1" ht="10.199999999999999">
      <c r="B599" s="144"/>
      <c r="D599" s="145" t="s">
        <v>233</v>
      </c>
      <c r="E599" s="146" t="s">
        <v>1</v>
      </c>
      <c r="F599" s="147" t="s">
        <v>814</v>
      </c>
      <c r="H599" s="148">
        <v>105.30500000000001</v>
      </c>
      <c r="I599" s="149"/>
      <c r="L599" s="144"/>
      <c r="M599" s="150"/>
      <c r="T599" s="151"/>
      <c r="AT599" s="146" t="s">
        <v>233</v>
      </c>
      <c r="AU599" s="146" t="s">
        <v>92</v>
      </c>
      <c r="AV599" s="12" t="s">
        <v>92</v>
      </c>
      <c r="AW599" s="12" t="s">
        <v>31</v>
      </c>
      <c r="AX599" s="12" t="s">
        <v>82</v>
      </c>
      <c r="AY599" s="146" t="s">
        <v>225</v>
      </c>
    </row>
    <row r="600" spans="2:65" s="12" customFormat="1" ht="10.199999999999999">
      <c r="B600" s="144"/>
      <c r="D600" s="145" t="s">
        <v>233</v>
      </c>
      <c r="E600" s="146" t="s">
        <v>1</v>
      </c>
      <c r="F600" s="147" t="s">
        <v>815</v>
      </c>
      <c r="H600" s="148">
        <v>60.2</v>
      </c>
      <c r="I600" s="149"/>
      <c r="L600" s="144"/>
      <c r="M600" s="150"/>
      <c r="T600" s="151"/>
      <c r="AT600" s="146" t="s">
        <v>233</v>
      </c>
      <c r="AU600" s="146" t="s">
        <v>92</v>
      </c>
      <c r="AV600" s="12" t="s">
        <v>92</v>
      </c>
      <c r="AW600" s="12" t="s">
        <v>31</v>
      </c>
      <c r="AX600" s="12" t="s">
        <v>82</v>
      </c>
      <c r="AY600" s="146" t="s">
        <v>225</v>
      </c>
    </row>
    <row r="601" spans="2:65" s="12" customFormat="1" ht="10.199999999999999">
      <c r="B601" s="144"/>
      <c r="D601" s="145" t="s">
        <v>233</v>
      </c>
      <c r="E601" s="146" t="s">
        <v>1</v>
      </c>
      <c r="F601" s="147" t="s">
        <v>816</v>
      </c>
      <c r="H601" s="148">
        <v>21.978000000000002</v>
      </c>
      <c r="I601" s="149"/>
      <c r="L601" s="144"/>
      <c r="M601" s="150"/>
      <c r="T601" s="151"/>
      <c r="AT601" s="146" t="s">
        <v>233</v>
      </c>
      <c r="AU601" s="146" t="s">
        <v>92</v>
      </c>
      <c r="AV601" s="12" t="s">
        <v>92</v>
      </c>
      <c r="AW601" s="12" t="s">
        <v>31</v>
      </c>
      <c r="AX601" s="12" t="s">
        <v>82</v>
      </c>
      <c r="AY601" s="146" t="s">
        <v>225</v>
      </c>
    </row>
    <row r="602" spans="2:65" s="12" customFormat="1" ht="10.199999999999999">
      <c r="B602" s="144"/>
      <c r="D602" s="145" t="s">
        <v>233</v>
      </c>
      <c r="E602" s="146" t="s">
        <v>1</v>
      </c>
      <c r="F602" s="147" t="s">
        <v>817</v>
      </c>
      <c r="H602" s="148">
        <v>5.94</v>
      </c>
      <c r="I602" s="149"/>
      <c r="L602" s="144"/>
      <c r="M602" s="150"/>
      <c r="T602" s="151"/>
      <c r="AT602" s="146" t="s">
        <v>233</v>
      </c>
      <c r="AU602" s="146" t="s">
        <v>92</v>
      </c>
      <c r="AV602" s="12" t="s">
        <v>92</v>
      </c>
      <c r="AW602" s="12" t="s">
        <v>31</v>
      </c>
      <c r="AX602" s="12" t="s">
        <v>82</v>
      </c>
      <c r="AY602" s="146" t="s">
        <v>225</v>
      </c>
    </row>
    <row r="603" spans="2:65" s="13" customFormat="1" ht="10.199999999999999">
      <c r="B603" s="152"/>
      <c r="D603" s="145" t="s">
        <v>233</v>
      </c>
      <c r="E603" s="153" t="s">
        <v>1</v>
      </c>
      <c r="F603" s="154" t="s">
        <v>235</v>
      </c>
      <c r="H603" s="155">
        <v>406.32299999999998</v>
      </c>
      <c r="I603" s="156"/>
      <c r="L603" s="152"/>
      <c r="M603" s="157"/>
      <c r="T603" s="158"/>
      <c r="AT603" s="153" t="s">
        <v>233</v>
      </c>
      <c r="AU603" s="153" t="s">
        <v>92</v>
      </c>
      <c r="AV603" s="13" t="s">
        <v>232</v>
      </c>
      <c r="AW603" s="13" t="s">
        <v>31</v>
      </c>
      <c r="AX603" s="13" t="s">
        <v>90</v>
      </c>
      <c r="AY603" s="153" t="s">
        <v>225</v>
      </c>
    </row>
    <row r="604" spans="2:65" s="1" customFormat="1" ht="37.799999999999997" customHeight="1">
      <c r="B604" s="31"/>
      <c r="C604" s="131" t="s">
        <v>818</v>
      </c>
      <c r="D604" s="131" t="s">
        <v>227</v>
      </c>
      <c r="E604" s="132" t="s">
        <v>819</v>
      </c>
      <c r="F604" s="133" t="s">
        <v>820</v>
      </c>
      <c r="G604" s="134" t="s">
        <v>230</v>
      </c>
      <c r="H604" s="135">
        <v>1046.942</v>
      </c>
      <c r="I604" s="136"/>
      <c r="J604" s="137">
        <f>ROUND(I604*H604,2)</f>
        <v>0</v>
      </c>
      <c r="K604" s="133" t="s">
        <v>231</v>
      </c>
      <c r="L604" s="31"/>
      <c r="M604" s="138" t="s">
        <v>1</v>
      </c>
      <c r="N604" s="139" t="s">
        <v>47</v>
      </c>
      <c r="P604" s="140">
        <f>O604*H604</f>
        <v>0</v>
      </c>
      <c r="Q604" s="140">
        <v>0</v>
      </c>
      <c r="R604" s="140">
        <f>Q604*H604</f>
        <v>0</v>
      </c>
      <c r="S604" s="140">
        <v>0</v>
      </c>
      <c r="T604" s="141">
        <f>S604*H604</f>
        <v>0</v>
      </c>
      <c r="AR604" s="142" t="s">
        <v>232</v>
      </c>
      <c r="AT604" s="142" t="s">
        <v>227</v>
      </c>
      <c r="AU604" s="142" t="s">
        <v>92</v>
      </c>
      <c r="AY604" s="16" t="s">
        <v>225</v>
      </c>
      <c r="BE604" s="143">
        <f>IF(N604="základní",J604,0)</f>
        <v>0</v>
      </c>
      <c r="BF604" s="143">
        <f>IF(N604="snížená",J604,0)</f>
        <v>0</v>
      </c>
      <c r="BG604" s="143">
        <f>IF(N604="zákl. přenesená",J604,0)</f>
        <v>0</v>
      </c>
      <c r="BH604" s="143">
        <f>IF(N604="sníž. přenesená",J604,0)</f>
        <v>0</v>
      </c>
      <c r="BI604" s="143">
        <f>IF(N604="nulová",J604,0)</f>
        <v>0</v>
      </c>
      <c r="BJ604" s="16" t="s">
        <v>90</v>
      </c>
      <c r="BK604" s="143">
        <f>ROUND(I604*H604,2)</f>
        <v>0</v>
      </c>
      <c r="BL604" s="16" t="s">
        <v>232</v>
      </c>
      <c r="BM604" s="142" t="s">
        <v>821</v>
      </c>
    </row>
    <row r="605" spans="2:65" s="12" customFormat="1" ht="10.199999999999999">
      <c r="B605" s="144"/>
      <c r="D605" s="145" t="s">
        <v>233</v>
      </c>
      <c r="E605" s="146" t="s">
        <v>1</v>
      </c>
      <c r="F605" s="147" t="s">
        <v>822</v>
      </c>
      <c r="H605" s="148">
        <v>148.80000000000001</v>
      </c>
      <c r="I605" s="149"/>
      <c r="L605" s="144"/>
      <c r="M605" s="150"/>
      <c r="T605" s="151"/>
      <c r="AT605" s="146" t="s">
        <v>233</v>
      </c>
      <c r="AU605" s="146" t="s">
        <v>92</v>
      </c>
      <c r="AV605" s="12" t="s">
        <v>92</v>
      </c>
      <c r="AW605" s="12" t="s">
        <v>31</v>
      </c>
      <c r="AX605" s="12" t="s">
        <v>82</v>
      </c>
      <c r="AY605" s="146" t="s">
        <v>225</v>
      </c>
    </row>
    <row r="606" spans="2:65" s="12" customFormat="1" ht="10.199999999999999">
      <c r="B606" s="144"/>
      <c r="D606" s="145" t="s">
        <v>233</v>
      </c>
      <c r="E606" s="146" t="s">
        <v>1</v>
      </c>
      <c r="F606" s="147" t="s">
        <v>806</v>
      </c>
      <c r="H606" s="148">
        <v>8.76</v>
      </c>
      <c r="I606" s="149"/>
      <c r="L606" s="144"/>
      <c r="M606" s="150"/>
      <c r="T606" s="151"/>
      <c r="AT606" s="146" t="s">
        <v>233</v>
      </c>
      <c r="AU606" s="146" t="s">
        <v>92</v>
      </c>
      <c r="AV606" s="12" t="s">
        <v>92</v>
      </c>
      <c r="AW606" s="12" t="s">
        <v>31</v>
      </c>
      <c r="AX606" s="12" t="s">
        <v>82</v>
      </c>
      <c r="AY606" s="146" t="s">
        <v>225</v>
      </c>
    </row>
    <row r="607" spans="2:65" s="12" customFormat="1" ht="10.199999999999999">
      <c r="B607" s="144"/>
      <c r="D607" s="145" t="s">
        <v>233</v>
      </c>
      <c r="E607" s="146" t="s">
        <v>1</v>
      </c>
      <c r="F607" s="147" t="s">
        <v>807</v>
      </c>
      <c r="H607" s="148">
        <v>15.64</v>
      </c>
      <c r="I607" s="149"/>
      <c r="L607" s="144"/>
      <c r="M607" s="150"/>
      <c r="T607" s="151"/>
      <c r="AT607" s="146" t="s">
        <v>233</v>
      </c>
      <c r="AU607" s="146" t="s">
        <v>92</v>
      </c>
      <c r="AV607" s="12" t="s">
        <v>92</v>
      </c>
      <c r="AW607" s="12" t="s">
        <v>31</v>
      </c>
      <c r="AX607" s="12" t="s">
        <v>82</v>
      </c>
      <c r="AY607" s="146" t="s">
        <v>225</v>
      </c>
    </row>
    <row r="608" spans="2:65" s="12" customFormat="1" ht="10.199999999999999">
      <c r="B608" s="144"/>
      <c r="D608" s="145" t="s">
        <v>233</v>
      </c>
      <c r="E608" s="146" t="s">
        <v>1</v>
      </c>
      <c r="F608" s="147" t="s">
        <v>810</v>
      </c>
      <c r="H608" s="148">
        <v>12.4</v>
      </c>
      <c r="I608" s="149"/>
      <c r="L608" s="144"/>
      <c r="M608" s="150"/>
      <c r="T608" s="151"/>
      <c r="AT608" s="146" t="s">
        <v>233</v>
      </c>
      <c r="AU608" s="146" t="s">
        <v>92</v>
      </c>
      <c r="AV608" s="12" t="s">
        <v>92</v>
      </c>
      <c r="AW608" s="12" t="s">
        <v>31</v>
      </c>
      <c r="AX608" s="12" t="s">
        <v>82</v>
      </c>
      <c r="AY608" s="146" t="s">
        <v>225</v>
      </c>
    </row>
    <row r="609" spans="2:65" s="12" customFormat="1" ht="10.199999999999999">
      <c r="B609" s="144"/>
      <c r="D609" s="145" t="s">
        <v>233</v>
      </c>
      <c r="E609" s="146" t="s">
        <v>1</v>
      </c>
      <c r="F609" s="147" t="s">
        <v>810</v>
      </c>
      <c r="H609" s="148">
        <v>12.4</v>
      </c>
      <c r="I609" s="149"/>
      <c r="L609" s="144"/>
      <c r="M609" s="150"/>
      <c r="T609" s="151"/>
      <c r="AT609" s="146" t="s">
        <v>233</v>
      </c>
      <c r="AU609" s="146" t="s">
        <v>92</v>
      </c>
      <c r="AV609" s="12" t="s">
        <v>92</v>
      </c>
      <c r="AW609" s="12" t="s">
        <v>31</v>
      </c>
      <c r="AX609" s="12" t="s">
        <v>82</v>
      </c>
      <c r="AY609" s="146" t="s">
        <v>225</v>
      </c>
    </row>
    <row r="610" spans="2:65" s="12" customFormat="1" ht="10.199999999999999">
      <c r="B610" s="144"/>
      <c r="D610" s="145" t="s">
        <v>233</v>
      </c>
      <c r="E610" s="146" t="s">
        <v>1</v>
      </c>
      <c r="F610" s="147" t="s">
        <v>811</v>
      </c>
      <c r="H610" s="148">
        <v>25.25</v>
      </c>
      <c r="I610" s="149"/>
      <c r="L610" s="144"/>
      <c r="M610" s="150"/>
      <c r="T610" s="151"/>
      <c r="AT610" s="146" t="s">
        <v>233</v>
      </c>
      <c r="AU610" s="146" t="s">
        <v>92</v>
      </c>
      <c r="AV610" s="12" t="s">
        <v>92</v>
      </c>
      <c r="AW610" s="12" t="s">
        <v>31</v>
      </c>
      <c r="AX610" s="12" t="s">
        <v>82</v>
      </c>
      <c r="AY610" s="146" t="s">
        <v>225</v>
      </c>
    </row>
    <row r="611" spans="2:65" s="12" customFormat="1" ht="10.199999999999999">
      <c r="B611" s="144"/>
      <c r="D611" s="145" t="s">
        <v>233</v>
      </c>
      <c r="E611" s="146" t="s">
        <v>1</v>
      </c>
      <c r="F611" s="147" t="s">
        <v>823</v>
      </c>
      <c r="H611" s="148">
        <v>50</v>
      </c>
      <c r="I611" s="149"/>
      <c r="L611" s="144"/>
      <c r="M611" s="150"/>
      <c r="T611" s="151"/>
      <c r="AT611" s="146" t="s">
        <v>233</v>
      </c>
      <c r="AU611" s="146" t="s">
        <v>92</v>
      </c>
      <c r="AV611" s="12" t="s">
        <v>92</v>
      </c>
      <c r="AW611" s="12" t="s">
        <v>31</v>
      </c>
      <c r="AX611" s="12" t="s">
        <v>82</v>
      </c>
      <c r="AY611" s="146" t="s">
        <v>225</v>
      </c>
    </row>
    <row r="612" spans="2:65" s="12" customFormat="1" ht="10.199999999999999">
      <c r="B612" s="144"/>
      <c r="D612" s="145" t="s">
        <v>233</v>
      </c>
      <c r="E612" s="146" t="s">
        <v>1</v>
      </c>
      <c r="F612" s="147" t="s">
        <v>824</v>
      </c>
      <c r="H612" s="148">
        <v>421.22</v>
      </c>
      <c r="I612" s="149"/>
      <c r="L612" s="144"/>
      <c r="M612" s="150"/>
      <c r="T612" s="151"/>
      <c r="AT612" s="146" t="s">
        <v>233</v>
      </c>
      <c r="AU612" s="146" t="s">
        <v>92</v>
      </c>
      <c r="AV612" s="12" t="s">
        <v>92</v>
      </c>
      <c r="AW612" s="12" t="s">
        <v>31</v>
      </c>
      <c r="AX612" s="12" t="s">
        <v>82</v>
      </c>
      <c r="AY612" s="146" t="s">
        <v>225</v>
      </c>
    </row>
    <row r="613" spans="2:65" s="12" customFormat="1" ht="10.199999999999999">
      <c r="B613" s="144"/>
      <c r="D613" s="145" t="s">
        <v>233</v>
      </c>
      <c r="E613" s="146" t="s">
        <v>1</v>
      </c>
      <c r="F613" s="147" t="s">
        <v>825</v>
      </c>
      <c r="H613" s="148">
        <v>240.8</v>
      </c>
      <c r="I613" s="149"/>
      <c r="L613" s="144"/>
      <c r="M613" s="150"/>
      <c r="T613" s="151"/>
      <c r="AT613" s="146" t="s">
        <v>233</v>
      </c>
      <c r="AU613" s="146" t="s">
        <v>92</v>
      </c>
      <c r="AV613" s="12" t="s">
        <v>92</v>
      </c>
      <c r="AW613" s="12" t="s">
        <v>31</v>
      </c>
      <c r="AX613" s="12" t="s">
        <v>82</v>
      </c>
      <c r="AY613" s="146" t="s">
        <v>225</v>
      </c>
    </row>
    <row r="614" spans="2:65" s="12" customFormat="1" ht="10.199999999999999">
      <c r="B614" s="144"/>
      <c r="D614" s="145" t="s">
        <v>233</v>
      </c>
      <c r="E614" s="146" t="s">
        <v>1</v>
      </c>
      <c r="F614" s="147" t="s">
        <v>826</v>
      </c>
      <c r="H614" s="148">
        <v>87.912000000000006</v>
      </c>
      <c r="I614" s="149"/>
      <c r="L614" s="144"/>
      <c r="M614" s="150"/>
      <c r="T614" s="151"/>
      <c r="AT614" s="146" t="s">
        <v>233</v>
      </c>
      <c r="AU614" s="146" t="s">
        <v>92</v>
      </c>
      <c r="AV614" s="12" t="s">
        <v>92</v>
      </c>
      <c r="AW614" s="12" t="s">
        <v>31</v>
      </c>
      <c r="AX614" s="12" t="s">
        <v>82</v>
      </c>
      <c r="AY614" s="146" t="s">
        <v>225</v>
      </c>
    </row>
    <row r="615" spans="2:65" s="12" customFormat="1" ht="10.199999999999999">
      <c r="B615" s="144"/>
      <c r="D615" s="145" t="s">
        <v>233</v>
      </c>
      <c r="E615" s="146" t="s">
        <v>1</v>
      </c>
      <c r="F615" s="147" t="s">
        <v>827</v>
      </c>
      <c r="H615" s="148">
        <v>23.76</v>
      </c>
      <c r="I615" s="149"/>
      <c r="L615" s="144"/>
      <c r="M615" s="150"/>
      <c r="T615" s="151"/>
      <c r="AT615" s="146" t="s">
        <v>233</v>
      </c>
      <c r="AU615" s="146" t="s">
        <v>92</v>
      </c>
      <c r="AV615" s="12" t="s">
        <v>92</v>
      </c>
      <c r="AW615" s="12" t="s">
        <v>31</v>
      </c>
      <c r="AX615" s="12" t="s">
        <v>82</v>
      </c>
      <c r="AY615" s="146" t="s">
        <v>225</v>
      </c>
    </row>
    <row r="616" spans="2:65" s="13" customFormat="1" ht="10.199999999999999">
      <c r="B616" s="152"/>
      <c r="D616" s="145" t="s">
        <v>233</v>
      </c>
      <c r="E616" s="153" t="s">
        <v>1</v>
      </c>
      <c r="F616" s="154" t="s">
        <v>235</v>
      </c>
      <c r="H616" s="155">
        <v>1046.942</v>
      </c>
      <c r="I616" s="156"/>
      <c r="L616" s="152"/>
      <c r="M616" s="157"/>
      <c r="T616" s="158"/>
      <c r="AT616" s="153" t="s">
        <v>233</v>
      </c>
      <c r="AU616" s="153" t="s">
        <v>92</v>
      </c>
      <c r="AV616" s="13" t="s">
        <v>232</v>
      </c>
      <c r="AW616" s="13" t="s">
        <v>31</v>
      </c>
      <c r="AX616" s="13" t="s">
        <v>90</v>
      </c>
      <c r="AY616" s="153" t="s">
        <v>225</v>
      </c>
    </row>
    <row r="617" spans="2:65" s="1" customFormat="1" ht="37.799999999999997" customHeight="1">
      <c r="B617" s="31"/>
      <c r="C617" s="131" t="s">
        <v>524</v>
      </c>
      <c r="D617" s="131" t="s">
        <v>227</v>
      </c>
      <c r="E617" s="132" t="s">
        <v>828</v>
      </c>
      <c r="F617" s="133" t="s">
        <v>829</v>
      </c>
      <c r="G617" s="134" t="s">
        <v>414</v>
      </c>
      <c r="H617" s="135">
        <v>4</v>
      </c>
      <c r="I617" s="136"/>
      <c r="J617" s="137">
        <f>ROUND(I617*H617,2)</f>
        <v>0</v>
      </c>
      <c r="K617" s="133" t="s">
        <v>347</v>
      </c>
      <c r="L617" s="31"/>
      <c r="M617" s="138" t="s">
        <v>1</v>
      </c>
      <c r="N617" s="139" t="s">
        <v>47</v>
      </c>
      <c r="P617" s="140">
        <f>O617*H617</f>
        <v>0</v>
      </c>
      <c r="Q617" s="140">
        <v>0</v>
      </c>
      <c r="R617" s="140">
        <f>Q617*H617</f>
        <v>0</v>
      </c>
      <c r="S617" s="140">
        <v>0</v>
      </c>
      <c r="T617" s="141">
        <f>S617*H617</f>
        <v>0</v>
      </c>
      <c r="AR617" s="142" t="s">
        <v>232</v>
      </c>
      <c r="AT617" s="142" t="s">
        <v>227</v>
      </c>
      <c r="AU617" s="142" t="s">
        <v>92</v>
      </c>
      <c r="AY617" s="16" t="s">
        <v>225</v>
      </c>
      <c r="BE617" s="143">
        <f>IF(N617="základní",J617,0)</f>
        <v>0</v>
      </c>
      <c r="BF617" s="143">
        <f>IF(N617="snížená",J617,0)</f>
        <v>0</v>
      </c>
      <c r="BG617" s="143">
        <f>IF(N617="zákl. přenesená",J617,0)</f>
        <v>0</v>
      </c>
      <c r="BH617" s="143">
        <f>IF(N617="sníž. přenesená",J617,0)</f>
        <v>0</v>
      </c>
      <c r="BI617" s="143">
        <f>IF(N617="nulová",J617,0)</f>
        <v>0</v>
      </c>
      <c r="BJ617" s="16" t="s">
        <v>90</v>
      </c>
      <c r="BK617" s="143">
        <f>ROUND(I617*H617,2)</f>
        <v>0</v>
      </c>
      <c r="BL617" s="16" t="s">
        <v>232</v>
      </c>
      <c r="BM617" s="142" t="s">
        <v>830</v>
      </c>
    </row>
    <row r="618" spans="2:65" s="1" customFormat="1" ht="24.15" customHeight="1">
      <c r="B618" s="31"/>
      <c r="C618" s="159" t="s">
        <v>831</v>
      </c>
      <c r="D618" s="159" t="s">
        <v>292</v>
      </c>
      <c r="E618" s="160" t="s">
        <v>832</v>
      </c>
      <c r="F618" s="161" t="s">
        <v>833</v>
      </c>
      <c r="G618" s="162" t="s">
        <v>414</v>
      </c>
      <c r="H618" s="163">
        <v>3</v>
      </c>
      <c r="I618" s="164"/>
      <c r="J618" s="165">
        <f>ROUND(I618*H618,2)</f>
        <v>0</v>
      </c>
      <c r="K618" s="161" t="s">
        <v>1</v>
      </c>
      <c r="L618" s="166"/>
      <c r="M618" s="167" t="s">
        <v>1</v>
      </c>
      <c r="N618" s="168" t="s">
        <v>47</v>
      </c>
      <c r="P618" s="140">
        <f>O618*H618</f>
        <v>0</v>
      </c>
      <c r="Q618" s="140">
        <v>0</v>
      </c>
      <c r="R618" s="140">
        <f>Q618*H618</f>
        <v>0</v>
      </c>
      <c r="S618" s="140">
        <v>0</v>
      </c>
      <c r="T618" s="141">
        <f>S618*H618</f>
        <v>0</v>
      </c>
      <c r="AR618" s="142" t="s">
        <v>248</v>
      </c>
      <c r="AT618" s="142" t="s">
        <v>292</v>
      </c>
      <c r="AU618" s="142" t="s">
        <v>92</v>
      </c>
      <c r="AY618" s="16" t="s">
        <v>225</v>
      </c>
      <c r="BE618" s="143">
        <f>IF(N618="základní",J618,0)</f>
        <v>0</v>
      </c>
      <c r="BF618" s="143">
        <f>IF(N618="snížená",J618,0)</f>
        <v>0</v>
      </c>
      <c r="BG618" s="143">
        <f>IF(N618="zákl. přenesená",J618,0)</f>
        <v>0</v>
      </c>
      <c r="BH618" s="143">
        <f>IF(N618="sníž. přenesená",J618,0)</f>
        <v>0</v>
      </c>
      <c r="BI618" s="143">
        <f>IF(N618="nulová",J618,0)</f>
        <v>0</v>
      </c>
      <c r="BJ618" s="16" t="s">
        <v>90</v>
      </c>
      <c r="BK618" s="143">
        <f>ROUND(I618*H618,2)</f>
        <v>0</v>
      </c>
      <c r="BL618" s="16" t="s">
        <v>232</v>
      </c>
      <c r="BM618" s="142" t="s">
        <v>834</v>
      </c>
    </row>
    <row r="619" spans="2:65" s="11" customFormat="1" ht="22.8" customHeight="1">
      <c r="B619" s="119"/>
      <c r="D619" s="120" t="s">
        <v>81</v>
      </c>
      <c r="E619" s="129" t="s">
        <v>266</v>
      </c>
      <c r="F619" s="129" t="s">
        <v>835</v>
      </c>
      <c r="I619" s="122"/>
      <c r="J619" s="130">
        <f>BK619</f>
        <v>0</v>
      </c>
      <c r="L619" s="119"/>
      <c r="M619" s="124"/>
      <c r="P619" s="125">
        <f>SUM(P620:P810)</f>
        <v>0</v>
      </c>
      <c r="R619" s="125">
        <f>SUM(R620:R810)</f>
        <v>0</v>
      </c>
      <c r="T619" s="126">
        <f>SUM(T620:T810)</f>
        <v>0</v>
      </c>
      <c r="AR619" s="120" t="s">
        <v>90</v>
      </c>
      <c r="AT619" s="127" t="s">
        <v>81</v>
      </c>
      <c r="AU619" s="127" t="s">
        <v>90</v>
      </c>
      <c r="AY619" s="120" t="s">
        <v>225</v>
      </c>
      <c r="BK619" s="128">
        <f>SUM(BK620:BK810)</f>
        <v>0</v>
      </c>
    </row>
    <row r="620" spans="2:65" s="1" customFormat="1" ht="44.25" customHeight="1">
      <c r="B620" s="31"/>
      <c r="C620" s="131" t="s">
        <v>532</v>
      </c>
      <c r="D620" s="131" t="s">
        <v>227</v>
      </c>
      <c r="E620" s="132" t="s">
        <v>836</v>
      </c>
      <c r="F620" s="133" t="s">
        <v>837</v>
      </c>
      <c r="G620" s="134" t="s">
        <v>230</v>
      </c>
      <c r="H620" s="135">
        <v>298.52499999999998</v>
      </c>
      <c r="I620" s="136"/>
      <c r="J620" s="137">
        <f>ROUND(I620*H620,2)</f>
        <v>0</v>
      </c>
      <c r="K620" s="133" t="s">
        <v>231</v>
      </c>
      <c r="L620" s="31"/>
      <c r="M620" s="138" t="s">
        <v>1</v>
      </c>
      <c r="N620" s="139" t="s">
        <v>47</v>
      </c>
      <c r="P620" s="140">
        <f>O620*H620</f>
        <v>0</v>
      </c>
      <c r="Q620" s="140">
        <v>0</v>
      </c>
      <c r="R620" s="140">
        <f>Q620*H620</f>
        <v>0</v>
      </c>
      <c r="S620" s="140">
        <v>0</v>
      </c>
      <c r="T620" s="141">
        <f>S620*H620</f>
        <v>0</v>
      </c>
      <c r="AR620" s="142" t="s">
        <v>232</v>
      </c>
      <c r="AT620" s="142" t="s">
        <v>227</v>
      </c>
      <c r="AU620" s="142" t="s">
        <v>92</v>
      </c>
      <c r="AY620" s="16" t="s">
        <v>225</v>
      </c>
      <c r="BE620" s="143">
        <f>IF(N620="základní",J620,0)</f>
        <v>0</v>
      </c>
      <c r="BF620" s="143">
        <f>IF(N620="snížená",J620,0)</f>
        <v>0</v>
      </c>
      <c r="BG620" s="143">
        <f>IF(N620="zákl. přenesená",J620,0)</f>
        <v>0</v>
      </c>
      <c r="BH620" s="143">
        <f>IF(N620="sníž. přenesená",J620,0)</f>
        <v>0</v>
      </c>
      <c r="BI620" s="143">
        <f>IF(N620="nulová",J620,0)</f>
        <v>0</v>
      </c>
      <c r="BJ620" s="16" t="s">
        <v>90</v>
      </c>
      <c r="BK620" s="143">
        <f>ROUND(I620*H620,2)</f>
        <v>0</v>
      </c>
      <c r="BL620" s="16" t="s">
        <v>232</v>
      </c>
      <c r="BM620" s="142" t="s">
        <v>838</v>
      </c>
    </row>
    <row r="621" spans="2:65" s="12" customFormat="1" ht="10.199999999999999">
      <c r="B621" s="144"/>
      <c r="D621" s="145" t="s">
        <v>233</v>
      </c>
      <c r="E621" s="146" t="s">
        <v>1</v>
      </c>
      <c r="F621" s="147" t="s">
        <v>839</v>
      </c>
      <c r="H621" s="148">
        <v>120.065</v>
      </c>
      <c r="I621" s="149"/>
      <c r="L621" s="144"/>
      <c r="M621" s="150"/>
      <c r="T621" s="151"/>
      <c r="AT621" s="146" t="s">
        <v>233</v>
      </c>
      <c r="AU621" s="146" t="s">
        <v>92</v>
      </c>
      <c r="AV621" s="12" t="s">
        <v>92</v>
      </c>
      <c r="AW621" s="12" t="s">
        <v>31</v>
      </c>
      <c r="AX621" s="12" t="s">
        <v>82</v>
      </c>
      <c r="AY621" s="146" t="s">
        <v>225</v>
      </c>
    </row>
    <row r="622" spans="2:65" s="12" customFormat="1" ht="20.399999999999999">
      <c r="B622" s="144"/>
      <c r="D622" s="145" t="s">
        <v>233</v>
      </c>
      <c r="E622" s="146" t="s">
        <v>1</v>
      </c>
      <c r="F622" s="147" t="s">
        <v>840</v>
      </c>
      <c r="H622" s="148">
        <v>156.66</v>
      </c>
      <c r="I622" s="149"/>
      <c r="L622" s="144"/>
      <c r="M622" s="150"/>
      <c r="T622" s="151"/>
      <c r="AT622" s="146" t="s">
        <v>233</v>
      </c>
      <c r="AU622" s="146" t="s">
        <v>92</v>
      </c>
      <c r="AV622" s="12" t="s">
        <v>92</v>
      </c>
      <c r="AW622" s="12" t="s">
        <v>31</v>
      </c>
      <c r="AX622" s="12" t="s">
        <v>82</v>
      </c>
      <c r="AY622" s="146" t="s">
        <v>225</v>
      </c>
    </row>
    <row r="623" spans="2:65" s="12" customFormat="1" ht="10.199999999999999">
      <c r="B623" s="144"/>
      <c r="D623" s="145" t="s">
        <v>233</v>
      </c>
      <c r="E623" s="146" t="s">
        <v>1</v>
      </c>
      <c r="F623" s="147" t="s">
        <v>841</v>
      </c>
      <c r="H623" s="148">
        <v>21.8</v>
      </c>
      <c r="I623" s="149"/>
      <c r="L623" s="144"/>
      <c r="M623" s="150"/>
      <c r="T623" s="151"/>
      <c r="AT623" s="146" t="s">
        <v>233</v>
      </c>
      <c r="AU623" s="146" t="s">
        <v>92</v>
      </c>
      <c r="AV623" s="12" t="s">
        <v>92</v>
      </c>
      <c r="AW623" s="12" t="s">
        <v>31</v>
      </c>
      <c r="AX623" s="12" t="s">
        <v>82</v>
      </c>
      <c r="AY623" s="146" t="s">
        <v>225</v>
      </c>
    </row>
    <row r="624" spans="2:65" s="13" customFormat="1" ht="10.199999999999999">
      <c r="B624" s="152"/>
      <c r="D624" s="145" t="s">
        <v>233</v>
      </c>
      <c r="E624" s="153" t="s">
        <v>1</v>
      </c>
      <c r="F624" s="154" t="s">
        <v>235</v>
      </c>
      <c r="H624" s="155">
        <v>298.52499999999998</v>
      </c>
      <c r="I624" s="156"/>
      <c r="L624" s="152"/>
      <c r="M624" s="157"/>
      <c r="T624" s="158"/>
      <c r="AT624" s="153" t="s">
        <v>233</v>
      </c>
      <c r="AU624" s="153" t="s">
        <v>92</v>
      </c>
      <c r="AV624" s="13" t="s">
        <v>232</v>
      </c>
      <c r="AW624" s="13" t="s">
        <v>31</v>
      </c>
      <c r="AX624" s="13" t="s">
        <v>90</v>
      </c>
      <c r="AY624" s="153" t="s">
        <v>225</v>
      </c>
    </row>
    <row r="625" spans="2:65" s="1" customFormat="1" ht="55.5" customHeight="1">
      <c r="B625" s="31"/>
      <c r="C625" s="131" t="s">
        <v>842</v>
      </c>
      <c r="D625" s="131" t="s">
        <v>227</v>
      </c>
      <c r="E625" s="132" t="s">
        <v>843</v>
      </c>
      <c r="F625" s="133" t="s">
        <v>844</v>
      </c>
      <c r="G625" s="134" t="s">
        <v>230</v>
      </c>
      <c r="H625" s="135">
        <v>26867.25</v>
      </c>
      <c r="I625" s="136"/>
      <c r="J625" s="137">
        <f>ROUND(I625*H625,2)</f>
        <v>0</v>
      </c>
      <c r="K625" s="133" t="s">
        <v>231</v>
      </c>
      <c r="L625" s="31"/>
      <c r="M625" s="138" t="s">
        <v>1</v>
      </c>
      <c r="N625" s="139" t="s">
        <v>47</v>
      </c>
      <c r="P625" s="140">
        <f>O625*H625</f>
        <v>0</v>
      </c>
      <c r="Q625" s="140">
        <v>0</v>
      </c>
      <c r="R625" s="140">
        <f>Q625*H625</f>
        <v>0</v>
      </c>
      <c r="S625" s="140">
        <v>0</v>
      </c>
      <c r="T625" s="141">
        <f>S625*H625</f>
        <v>0</v>
      </c>
      <c r="AR625" s="142" t="s">
        <v>232</v>
      </c>
      <c r="AT625" s="142" t="s">
        <v>227</v>
      </c>
      <c r="AU625" s="142" t="s">
        <v>92</v>
      </c>
      <c r="AY625" s="16" t="s">
        <v>225</v>
      </c>
      <c r="BE625" s="143">
        <f>IF(N625="základní",J625,0)</f>
        <v>0</v>
      </c>
      <c r="BF625" s="143">
        <f>IF(N625="snížená",J625,0)</f>
        <v>0</v>
      </c>
      <c r="BG625" s="143">
        <f>IF(N625="zákl. přenesená",J625,0)</f>
        <v>0</v>
      </c>
      <c r="BH625" s="143">
        <f>IF(N625="sníž. přenesená",J625,0)</f>
        <v>0</v>
      </c>
      <c r="BI625" s="143">
        <f>IF(N625="nulová",J625,0)</f>
        <v>0</v>
      </c>
      <c r="BJ625" s="16" t="s">
        <v>90</v>
      </c>
      <c r="BK625" s="143">
        <f>ROUND(I625*H625,2)</f>
        <v>0</v>
      </c>
      <c r="BL625" s="16" t="s">
        <v>232</v>
      </c>
      <c r="BM625" s="142" t="s">
        <v>845</v>
      </c>
    </row>
    <row r="626" spans="2:65" s="12" customFormat="1" ht="10.199999999999999">
      <c r="B626" s="144"/>
      <c r="D626" s="145" t="s">
        <v>233</v>
      </c>
      <c r="E626" s="146" t="s">
        <v>1</v>
      </c>
      <c r="F626" s="147" t="s">
        <v>846</v>
      </c>
      <c r="H626" s="148">
        <v>26867.25</v>
      </c>
      <c r="I626" s="149"/>
      <c r="L626" s="144"/>
      <c r="M626" s="150"/>
      <c r="T626" s="151"/>
      <c r="AT626" s="146" t="s">
        <v>233</v>
      </c>
      <c r="AU626" s="146" t="s">
        <v>92</v>
      </c>
      <c r="AV626" s="12" t="s">
        <v>92</v>
      </c>
      <c r="AW626" s="12" t="s">
        <v>31</v>
      </c>
      <c r="AX626" s="12" t="s">
        <v>82</v>
      </c>
      <c r="AY626" s="146" t="s">
        <v>225</v>
      </c>
    </row>
    <row r="627" spans="2:65" s="13" customFormat="1" ht="10.199999999999999">
      <c r="B627" s="152"/>
      <c r="D627" s="145" t="s">
        <v>233</v>
      </c>
      <c r="E627" s="153" t="s">
        <v>1</v>
      </c>
      <c r="F627" s="154" t="s">
        <v>235</v>
      </c>
      <c r="H627" s="155">
        <v>26867.25</v>
      </c>
      <c r="I627" s="156"/>
      <c r="L627" s="152"/>
      <c r="M627" s="157"/>
      <c r="T627" s="158"/>
      <c r="AT627" s="153" t="s">
        <v>233</v>
      </c>
      <c r="AU627" s="153" t="s">
        <v>92</v>
      </c>
      <c r="AV627" s="13" t="s">
        <v>232</v>
      </c>
      <c r="AW627" s="13" t="s">
        <v>31</v>
      </c>
      <c r="AX627" s="13" t="s">
        <v>90</v>
      </c>
      <c r="AY627" s="153" t="s">
        <v>225</v>
      </c>
    </row>
    <row r="628" spans="2:65" s="1" customFormat="1" ht="44.25" customHeight="1">
      <c r="B628" s="31"/>
      <c r="C628" s="131" t="s">
        <v>538</v>
      </c>
      <c r="D628" s="131" t="s">
        <v>227</v>
      </c>
      <c r="E628" s="132" t="s">
        <v>847</v>
      </c>
      <c r="F628" s="133" t="s">
        <v>848</v>
      </c>
      <c r="G628" s="134" t="s">
        <v>230</v>
      </c>
      <c r="H628" s="135">
        <v>298.52499999999998</v>
      </c>
      <c r="I628" s="136"/>
      <c r="J628" s="137">
        <f>ROUND(I628*H628,2)</f>
        <v>0</v>
      </c>
      <c r="K628" s="133" t="s">
        <v>231</v>
      </c>
      <c r="L628" s="31"/>
      <c r="M628" s="138" t="s">
        <v>1</v>
      </c>
      <c r="N628" s="139" t="s">
        <v>47</v>
      </c>
      <c r="P628" s="140">
        <f>O628*H628</f>
        <v>0</v>
      </c>
      <c r="Q628" s="140">
        <v>0</v>
      </c>
      <c r="R628" s="140">
        <f>Q628*H628</f>
        <v>0</v>
      </c>
      <c r="S628" s="140">
        <v>0</v>
      </c>
      <c r="T628" s="141">
        <f>S628*H628</f>
        <v>0</v>
      </c>
      <c r="AR628" s="142" t="s">
        <v>232</v>
      </c>
      <c r="AT628" s="142" t="s">
        <v>227</v>
      </c>
      <c r="AU628" s="142" t="s">
        <v>92</v>
      </c>
      <c r="AY628" s="16" t="s">
        <v>225</v>
      </c>
      <c r="BE628" s="143">
        <f>IF(N628="základní",J628,0)</f>
        <v>0</v>
      </c>
      <c r="BF628" s="143">
        <f>IF(N628="snížená",J628,0)</f>
        <v>0</v>
      </c>
      <c r="BG628" s="143">
        <f>IF(N628="zákl. přenesená",J628,0)</f>
        <v>0</v>
      </c>
      <c r="BH628" s="143">
        <f>IF(N628="sníž. přenesená",J628,0)</f>
        <v>0</v>
      </c>
      <c r="BI628" s="143">
        <f>IF(N628="nulová",J628,0)</f>
        <v>0</v>
      </c>
      <c r="BJ628" s="16" t="s">
        <v>90</v>
      </c>
      <c r="BK628" s="143">
        <f>ROUND(I628*H628,2)</f>
        <v>0</v>
      </c>
      <c r="BL628" s="16" t="s">
        <v>232</v>
      </c>
      <c r="BM628" s="142" t="s">
        <v>849</v>
      </c>
    </row>
    <row r="629" spans="2:65" s="1" customFormat="1" ht="24.15" customHeight="1">
      <c r="B629" s="31"/>
      <c r="C629" s="131" t="s">
        <v>850</v>
      </c>
      <c r="D629" s="131" t="s">
        <v>227</v>
      </c>
      <c r="E629" s="132" t="s">
        <v>851</v>
      </c>
      <c r="F629" s="133" t="s">
        <v>852</v>
      </c>
      <c r="G629" s="134" t="s">
        <v>230</v>
      </c>
      <c r="H629" s="135">
        <v>140.41499999999999</v>
      </c>
      <c r="I629" s="136"/>
      <c r="J629" s="137">
        <f>ROUND(I629*H629,2)</f>
        <v>0</v>
      </c>
      <c r="K629" s="133" t="s">
        <v>231</v>
      </c>
      <c r="L629" s="31"/>
      <c r="M629" s="138" t="s">
        <v>1</v>
      </c>
      <c r="N629" s="139" t="s">
        <v>47</v>
      </c>
      <c r="P629" s="140">
        <f>O629*H629</f>
        <v>0</v>
      </c>
      <c r="Q629" s="140">
        <v>0</v>
      </c>
      <c r="R629" s="140">
        <f>Q629*H629</f>
        <v>0</v>
      </c>
      <c r="S629" s="140">
        <v>0</v>
      </c>
      <c r="T629" s="141">
        <f>S629*H629</f>
        <v>0</v>
      </c>
      <c r="AR629" s="142" t="s">
        <v>232</v>
      </c>
      <c r="AT629" s="142" t="s">
        <v>227</v>
      </c>
      <c r="AU629" s="142" t="s">
        <v>92</v>
      </c>
      <c r="AY629" s="16" t="s">
        <v>225</v>
      </c>
      <c r="BE629" s="143">
        <f>IF(N629="základní",J629,0)</f>
        <v>0</v>
      </c>
      <c r="BF629" s="143">
        <f>IF(N629="snížená",J629,0)</f>
        <v>0</v>
      </c>
      <c r="BG629" s="143">
        <f>IF(N629="zákl. přenesená",J629,0)</f>
        <v>0</v>
      </c>
      <c r="BH629" s="143">
        <f>IF(N629="sníž. přenesená",J629,0)</f>
        <v>0</v>
      </c>
      <c r="BI629" s="143">
        <f>IF(N629="nulová",J629,0)</f>
        <v>0</v>
      </c>
      <c r="BJ629" s="16" t="s">
        <v>90</v>
      </c>
      <c r="BK629" s="143">
        <f>ROUND(I629*H629,2)</f>
        <v>0</v>
      </c>
      <c r="BL629" s="16" t="s">
        <v>232</v>
      </c>
      <c r="BM629" s="142" t="s">
        <v>853</v>
      </c>
    </row>
    <row r="630" spans="2:65" s="12" customFormat="1" ht="10.199999999999999">
      <c r="B630" s="144"/>
      <c r="D630" s="145" t="s">
        <v>233</v>
      </c>
      <c r="E630" s="146" t="s">
        <v>1</v>
      </c>
      <c r="F630" s="147" t="s">
        <v>854</v>
      </c>
      <c r="H630" s="148">
        <v>140.41499999999999</v>
      </c>
      <c r="I630" s="149"/>
      <c r="L630" s="144"/>
      <c r="M630" s="150"/>
      <c r="T630" s="151"/>
      <c r="AT630" s="146" t="s">
        <v>233</v>
      </c>
      <c r="AU630" s="146" t="s">
        <v>92</v>
      </c>
      <c r="AV630" s="12" t="s">
        <v>92</v>
      </c>
      <c r="AW630" s="12" t="s">
        <v>31</v>
      </c>
      <c r="AX630" s="12" t="s">
        <v>82</v>
      </c>
      <c r="AY630" s="146" t="s">
        <v>225</v>
      </c>
    </row>
    <row r="631" spans="2:65" s="13" customFormat="1" ht="10.199999999999999">
      <c r="B631" s="152"/>
      <c r="D631" s="145" t="s">
        <v>233</v>
      </c>
      <c r="E631" s="153" t="s">
        <v>1</v>
      </c>
      <c r="F631" s="154" t="s">
        <v>235</v>
      </c>
      <c r="H631" s="155">
        <v>140.41499999999999</v>
      </c>
      <c r="I631" s="156"/>
      <c r="L631" s="152"/>
      <c r="M631" s="157"/>
      <c r="T631" s="158"/>
      <c r="AT631" s="153" t="s">
        <v>233</v>
      </c>
      <c r="AU631" s="153" t="s">
        <v>92</v>
      </c>
      <c r="AV631" s="13" t="s">
        <v>232</v>
      </c>
      <c r="AW631" s="13" t="s">
        <v>31</v>
      </c>
      <c r="AX631" s="13" t="s">
        <v>90</v>
      </c>
      <c r="AY631" s="153" t="s">
        <v>225</v>
      </c>
    </row>
    <row r="632" spans="2:65" s="1" customFormat="1" ht="33" customHeight="1">
      <c r="B632" s="31"/>
      <c r="C632" s="131" t="s">
        <v>543</v>
      </c>
      <c r="D632" s="131" t="s">
        <v>227</v>
      </c>
      <c r="E632" s="132" t="s">
        <v>855</v>
      </c>
      <c r="F632" s="133" t="s">
        <v>856</v>
      </c>
      <c r="G632" s="134" t="s">
        <v>230</v>
      </c>
      <c r="H632" s="135">
        <v>12637.35</v>
      </c>
      <c r="I632" s="136"/>
      <c r="J632" s="137">
        <f>ROUND(I632*H632,2)</f>
        <v>0</v>
      </c>
      <c r="K632" s="133" t="s">
        <v>231</v>
      </c>
      <c r="L632" s="31"/>
      <c r="M632" s="138" t="s">
        <v>1</v>
      </c>
      <c r="N632" s="139" t="s">
        <v>47</v>
      </c>
      <c r="P632" s="140">
        <f>O632*H632</f>
        <v>0</v>
      </c>
      <c r="Q632" s="140">
        <v>0</v>
      </c>
      <c r="R632" s="140">
        <f>Q632*H632</f>
        <v>0</v>
      </c>
      <c r="S632" s="140">
        <v>0</v>
      </c>
      <c r="T632" s="141">
        <f>S632*H632</f>
        <v>0</v>
      </c>
      <c r="AR632" s="142" t="s">
        <v>232</v>
      </c>
      <c r="AT632" s="142" t="s">
        <v>227</v>
      </c>
      <c r="AU632" s="142" t="s">
        <v>92</v>
      </c>
      <c r="AY632" s="16" t="s">
        <v>225</v>
      </c>
      <c r="BE632" s="143">
        <f>IF(N632="základní",J632,0)</f>
        <v>0</v>
      </c>
      <c r="BF632" s="143">
        <f>IF(N632="snížená",J632,0)</f>
        <v>0</v>
      </c>
      <c r="BG632" s="143">
        <f>IF(N632="zákl. přenesená",J632,0)</f>
        <v>0</v>
      </c>
      <c r="BH632" s="143">
        <f>IF(N632="sníž. přenesená",J632,0)</f>
        <v>0</v>
      </c>
      <c r="BI632" s="143">
        <f>IF(N632="nulová",J632,0)</f>
        <v>0</v>
      </c>
      <c r="BJ632" s="16" t="s">
        <v>90</v>
      </c>
      <c r="BK632" s="143">
        <f>ROUND(I632*H632,2)</f>
        <v>0</v>
      </c>
      <c r="BL632" s="16" t="s">
        <v>232</v>
      </c>
      <c r="BM632" s="142" t="s">
        <v>857</v>
      </c>
    </row>
    <row r="633" spans="2:65" s="12" customFormat="1" ht="10.199999999999999">
      <c r="B633" s="144"/>
      <c r="D633" s="145" t="s">
        <v>233</v>
      </c>
      <c r="E633" s="146" t="s">
        <v>1</v>
      </c>
      <c r="F633" s="147" t="s">
        <v>858</v>
      </c>
      <c r="H633" s="148">
        <v>12637.35</v>
      </c>
      <c r="I633" s="149"/>
      <c r="L633" s="144"/>
      <c r="M633" s="150"/>
      <c r="T633" s="151"/>
      <c r="AT633" s="146" t="s">
        <v>233</v>
      </c>
      <c r="AU633" s="146" t="s">
        <v>92</v>
      </c>
      <c r="AV633" s="12" t="s">
        <v>92</v>
      </c>
      <c r="AW633" s="12" t="s">
        <v>31</v>
      </c>
      <c r="AX633" s="12" t="s">
        <v>82</v>
      </c>
      <c r="AY633" s="146" t="s">
        <v>225</v>
      </c>
    </row>
    <row r="634" spans="2:65" s="13" customFormat="1" ht="10.199999999999999">
      <c r="B634" s="152"/>
      <c r="D634" s="145" t="s">
        <v>233</v>
      </c>
      <c r="E634" s="153" t="s">
        <v>1</v>
      </c>
      <c r="F634" s="154" t="s">
        <v>235</v>
      </c>
      <c r="H634" s="155">
        <v>12637.35</v>
      </c>
      <c r="I634" s="156"/>
      <c r="L634" s="152"/>
      <c r="M634" s="157"/>
      <c r="T634" s="158"/>
      <c r="AT634" s="153" t="s">
        <v>233</v>
      </c>
      <c r="AU634" s="153" t="s">
        <v>92</v>
      </c>
      <c r="AV634" s="13" t="s">
        <v>232</v>
      </c>
      <c r="AW634" s="13" t="s">
        <v>31</v>
      </c>
      <c r="AX634" s="13" t="s">
        <v>90</v>
      </c>
      <c r="AY634" s="153" t="s">
        <v>225</v>
      </c>
    </row>
    <row r="635" spans="2:65" s="1" customFormat="1" ht="24.15" customHeight="1">
      <c r="B635" s="31"/>
      <c r="C635" s="131" t="s">
        <v>859</v>
      </c>
      <c r="D635" s="131" t="s">
        <v>227</v>
      </c>
      <c r="E635" s="132" t="s">
        <v>860</v>
      </c>
      <c r="F635" s="133" t="s">
        <v>861</v>
      </c>
      <c r="G635" s="134" t="s">
        <v>230</v>
      </c>
      <c r="H635" s="135">
        <v>140.41499999999999</v>
      </c>
      <c r="I635" s="136"/>
      <c r="J635" s="137">
        <f>ROUND(I635*H635,2)</f>
        <v>0</v>
      </c>
      <c r="K635" s="133" t="s">
        <v>231</v>
      </c>
      <c r="L635" s="31"/>
      <c r="M635" s="138" t="s">
        <v>1</v>
      </c>
      <c r="N635" s="139" t="s">
        <v>47</v>
      </c>
      <c r="P635" s="140">
        <f>O635*H635</f>
        <v>0</v>
      </c>
      <c r="Q635" s="140">
        <v>0</v>
      </c>
      <c r="R635" s="140">
        <f>Q635*H635</f>
        <v>0</v>
      </c>
      <c r="S635" s="140">
        <v>0</v>
      </c>
      <c r="T635" s="141">
        <f>S635*H635</f>
        <v>0</v>
      </c>
      <c r="AR635" s="142" t="s">
        <v>232</v>
      </c>
      <c r="AT635" s="142" t="s">
        <v>227</v>
      </c>
      <c r="AU635" s="142" t="s">
        <v>92</v>
      </c>
      <c r="AY635" s="16" t="s">
        <v>225</v>
      </c>
      <c r="BE635" s="143">
        <f>IF(N635="základní",J635,0)</f>
        <v>0</v>
      </c>
      <c r="BF635" s="143">
        <f>IF(N635="snížená",J635,0)</f>
        <v>0</v>
      </c>
      <c r="BG635" s="143">
        <f>IF(N635="zákl. přenesená",J635,0)</f>
        <v>0</v>
      </c>
      <c r="BH635" s="143">
        <f>IF(N635="sníž. přenesená",J635,0)</f>
        <v>0</v>
      </c>
      <c r="BI635" s="143">
        <f>IF(N635="nulová",J635,0)</f>
        <v>0</v>
      </c>
      <c r="BJ635" s="16" t="s">
        <v>90</v>
      </c>
      <c r="BK635" s="143">
        <f>ROUND(I635*H635,2)</f>
        <v>0</v>
      </c>
      <c r="BL635" s="16" t="s">
        <v>232</v>
      </c>
      <c r="BM635" s="142" t="s">
        <v>862</v>
      </c>
    </row>
    <row r="636" spans="2:65" s="1" customFormat="1" ht="44.25" customHeight="1">
      <c r="B636" s="31"/>
      <c r="C636" s="131" t="s">
        <v>547</v>
      </c>
      <c r="D636" s="131" t="s">
        <v>227</v>
      </c>
      <c r="E636" s="132" t="s">
        <v>863</v>
      </c>
      <c r="F636" s="133" t="s">
        <v>864</v>
      </c>
      <c r="G636" s="134" t="s">
        <v>414</v>
      </c>
      <c r="H636" s="135">
        <v>6</v>
      </c>
      <c r="I636" s="136"/>
      <c r="J636" s="137">
        <f>ROUND(I636*H636,2)</f>
        <v>0</v>
      </c>
      <c r="K636" s="133" t="s">
        <v>231</v>
      </c>
      <c r="L636" s="31"/>
      <c r="M636" s="138" t="s">
        <v>1</v>
      </c>
      <c r="N636" s="139" t="s">
        <v>47</v>
      </c>
      <c r="P636" s="140">
        <f>O636*H636</f>
        <v>0</v>
      </c>
      <c r="Q636" s="140">
        <v>0</v>
      </c>
      <c r="R636" s="140">
        <f>Q636*H636</f>
        <v>0</v>
      </c>
      <c r="S636" s="140">
        <v>0</v>
      </c>
      <c r="T636" s="141">
        <f>S636*H636</f>
        <v>0</v>
      </c>
      <c r="AR636" s="142" t="s">
        <v>232</v>
      </c>
      <c r="AT636" s="142" t="s">
        <v>227</v>
      </c>
      <c r="AU636" s="142" t="s">
        <v>92</v>
      </c>
      <c r="AY636" s="16" t="s">
        <v>225</v>
      </c>
      <c r="BE636" s="143">
        <f>IF(N636="základní",J636,0)</f>
        <v>0</v>
      </c>
      <c r="BF636" s="143">
        <f>IF(N636="snížená",J636,0)</f>
        <v>0</v>
      </c>
      <c r="BG636" s="143">
        <f>IF(N636="zákl. přenesená",J636,0)</f>
        <v>0</v>
      </c>
      <c r="BH636" s="143">
        <f>IF(N636="sníž. přenesená",J636,0)</f>
        <v>0</v>
      </c>
      <c r="BI636" s="143">
        <f>IF(N636="nulová",J636,0)</f>
        <v>0</v>
      </c>
      <c r="BJ636" s="16" t="s">
        <v>90</v>
      </c>
      <c r="BK636" s="143">
        <f>ROUND(I636*H636,2)</f>
        <v>0</v>
      </c>
      <c r="BL636" s="16" t="s">
        <v>232</v>
      </c>
      <c r="BM636" s="142" t="s">
        <v>865</v>
      </c>
    </row>
    <row r="637" spans="2:65" s="1" customFormat="1" ht="55.5" customHeight="1">
      <c r="B637" s="31"/>
      <c r="C637" s="131" t="s">
        <v>866</v>
      </c>
      <c r="D637" s="131" t="s">
        <v>227</v>
      </c>
      <c r="E637" s="132" t="s">
        <v>867</v>
      </c>
      <c r="F637" s="133" t="s">
        <v>868</v>
      </c>
      <c r="G637" s="134" t="s">
        <v>414</v>
      </c>
      <c r="H637" s="135">
        <v>180</v>
      </c>
      <c r="I637" s="136"/>
      <c r="J637" s="137">
        <f>ROUND(I637*H637,2)</f>
        <v>0</v>
      </c>
      <c r="K637" s="133" t="s">
        <v>231</v>
      </c>
      <c r="L637" s="31"/>
      <c r="M637" s="138" t="s">
        <v>1</v>
      </c>
      <c r="N637" s="139" t="s">
        <v>47</v>
      </c>
      <c r="P637" s="140">
        <f>O637*H637</f>
        <v>0</v>
      </c>
      <c r="Q637" s="140">
        <v>0</v>
      </c>
      <c r="R637" s="140">
        <f>Q637*H637</f>
        <v>0</v>
      </c>
      <c r="S637" s="140">
        <v>0</v>
      </c>
      <c r="T637" s="141">
        <f>S637*H637</f>
        <v>0</v>
      </c>
      <c r="AR637" s="142" t="s">
        <v>232</v>
      </c>
      <c r="AT637" s="142" t="s">
        <v>227</v>
      </c>
      <c r="AU637" s="142" t="s">
        <v>92</v>
      </c>
      <c r="AY637" s="16" t="s">
        <v>225</v>
      </c>
      <c r="BE637" s="143">
        <f>IF(N637="základní",J637,0)</f>
        <v>0</v>
      </c>
      <c r="BF637" s="143">
        <f>IF(N637="snížená",J637,0)</f>
        <v>0</v>
      </c>
      <c r="BG637" s="143">
        <f>IF(N637="zákl. přenesená",J637,0)</f>
        <v>0</v>
      </c>
      <c r="BH637" s="143">
        <f>IF(N637="sníž. přenesená",J637,0)</f>
        <v>0</v>
      </c>
      <c r="BI637" s="143">
        <f>IF(N637="nulová",J637,0)</f>
        <v>0</v>
      </c>
      <c r="BJ637" s="16" t="s">
        <v>90</v>
      </c>
      <c r="BK637" s="143">
        <f>ROUND(I637*H637,2)</f>
        <v>0</v>
      </c>
      <c r="BL637" s="16" t="s">
        <v>232</v>
      </c>
      <c r="BM637" s="142" t="s">
        <v>869</v>
      </c>
    </row>
    <row r="638" spans="2:65" s="12" customFormat="1" ht="10.199999999999999">
      <c r="B638" s="144"/>
      <c r="D638" s="145" t="s">
        <v>233</v>
      </c>
      <c r="E638" s="146" t="s">
        <v>1</v>
      </c>
      <c r="F638" s="147" t="s">
        <v>870</v>
      </c>
      <c r="H638" s="148">
        <v>180</v>
      </c>
      <c r="I638" s="149"/>
      <c r="L638" s="144"/>
      <c r="M638" s="150"/>
      <c r="T638" s="151"/>
      <c r="AT638" s="146" t="s">
        <v>233</v>
      </c>
      <c r="AU638" s="146" t="s">
        <v>92</v>
      </c>
      <c r="AV638" s="12" t="s">
        <v>92</v>
      </c>
      <c r="AW638" s="12" t="s">
        <v>31</v>
      </c>
      <c r="AX638" s="12" t="s">
        <v>82</v>
      </c>
      <c r="AY638" s="146" t="s">
        <v>225</v>
      </c>
    </row>
    <row r="639" spans="2:65" s="13" customFormat="1" ht="10.199999999999999">
      <c r="B639" s="152"/>
      <c r="D639" s="145" t="s">
        <v>233</v>
      </c>
      <c r="E639" s="153" t="s">
        <v>1</v>
      </c>
      <c r="F639" s="154" t="s">
        <v>235</v>
      </c>
      <c r="H639" s="155">
        <v>180</v>
      </c>
      <c r="I639" s="156"/>
      <c r="L639" s="152"/>
      <c r="M639" s="157"/>
      <c r="T639" s="158"/>
      <c r="AT639" s="153" t="s">
        <v>233</v>
      </c>
      <c r="AU639" s="153" t="s">
        <v>92</v>
      </c>
      <c r="AV639" s="13" t="s">
        <v>232</v>
      </c>
      <c r="AW639" s="13" t="s">
        <v>31</v>
      </c>
      <c r="AX639" s="13" t="s">
        <v>90</v>
      </c>
      <c r="AY639" s="153" t="s">
        <v>225</v>
      </c>
    </row>
    <row r="640" spans="2:65" s="1" customFormat="1" ht="44.25" customHeight="1">
      <c r="B640" s="31"/>
      <c r="C640" s="131" t="s">
        <v>557</v>
      </c>
      <c r="D640" s="131" t="s">
        <v>227</v>
      </c>
      <c r="E640" s="132" t="s">
        <v>871</v>
      </c>
      <c r="F640" s="133" t="s">
        <v>872</v>
      </c>
      <c r="G640" s="134" t="s">
        <v>414</v>
      </c>
      <c r="H640" s="135">
        <v>6</v>
      </c>
      <c r="I640" s="136"/>
      <c r="J640" s="137">
        <f>ROUND(I640*H640,2)</f>
        <v>0</v>
      </c>
      <c r="K640" s="133" t="s">
        <v>231</v>
      </c>
      <c r="L640" s="31"/>
      <c r="M640" s="138" t="s">
        <v>1</v>
      </c>
      <c r="N640" s="139" t="s">
        <v>47</v>
      </c>
      <c r="P640" s="140">
        <f>O640*H640</f>
        <v>0</v>
      </c>
      <c r="Q640" s="140">
        <v>0</v>
      </c>
      <c r="R640" s="140">
        <f>Q640*H640</f>
        <v>0</v>
      </c>
      <c r="S640" s="140">
        <v>0</v>
      </c>
      <c r="T640" s="141">
        <f>S640*H640</f>
        <v>0</v>
      </c>
      <c r="AR640" s="142" t="s">
        <v>232</v>
      </c>
      <c r="AT640" s="142" t="s">
        <v>227</v>
      </c>
      <c r="AU640" s="142" t="s">
        <v>92</v>
      </c>
      <c r="AY640" s="16" t="s">
        <v>225</v>
      </c>
      <c r="BE640" s="143">
        <f>IF(N640="základní",J640,0)</f>
        <v>0</v>
      </c>
      <c r="BF640" s="143">
        <f>IF(N640="snížená",J640,0)</f>
        <v>0</v>
      </c>
      <c r="BG640" s="143">
        <f>IF(N640="zákl. přenesená",J640,0)</f>
        <v>0</v>
      </c>
      <c r="BH640" s="143">
        <f>IF(N640="sníž. přenesená",J640,0)</f>
        <v>0</v>
      </c>
      <c r="BI640" s="143">
        <f>IF(N640="nulová",J640,0)</f>
        <v>0</v>
      </c>
      <c r="BJ640" s="16" t="s">
        <v>90</v>
      </c>
      <c r="BK640" s="143">
        <f>ROUND(I640*H640,2)</f>
        <v>0</v>
      </c>
      <c r="BL640" s="16" t="s">
        <v>232</v>
      </c>
      <c r="BM640" s="142" t="s">
        <v>873</v>
      </c>
    </row>
    <row r="641" spans="2:65" s="1" customFormat="1" ht="37.799999999999997" customHeight="1">
      <c r="B641" s="31"/>
      <c r="C641" s="131" t="s">
        <v>874</v>
      </c>
      <c r="D641" s="131" t="s">
        <v>227</v>
      </c>
      <c r="E641" s="132" t="s">
        <v>875</v>
      </c>
      <c r="F641" s="133" t="s">
        <v>876</v>
      </c>
      <c r="G641" s="134" t="s">
        <v>357</v>
      </c>
      <c r="H641" s="135">
        <v>10.8</v>
      </c>
      <c r="I641" s="136"/>
      <c r="J641" s="137">
        <f>ROUND(I641*H641,2)</f>
        <v>0</v>
      </c>
      <c r="K641" s="133" t="s">
        <v>231</v>
      </c>
      <c r="L641" s="31"/>
      <c r="M641" s="138" t="s">
        <v>1</v>
      </c>
      <c r="N641" s="139" t="s">
        <v>47</v>
      </c>
      <c r="P641" s="140">
        <f>O641*H641</f>
        <v>0</v>
      </c>
      <c r="Q641" s="140">
        <v>0</v>
      </c>
      <c r="R641" s="140">
        <f>Q641*H641</f>
        <v>0</v>
      </c>
      <c r="S641" s="140">
        <v>0</v>
      </c>
      <c r="T641" s="141">
        <f>S641*H641</f>
        <v>0</v>
      </c>
      <c r="AR641" s="142" t="s">
        <v>232</v>
      </c>
      <c r="AT641" s="142" t="s">
        <v>227</v>
      </c>
      <c r="AU641" s="142" t="s">
        <v>92</v>
      </c>
      <c r="AY641" s="16" t="s">
        <v>225</v>
      </c>
      <c r="BE641" s="143">
        <f>IF(N641="základní",J641,0)</f>
        <v>0</v>
      </c>
      <c r="BF641" s="143">
        <f>IF(N641="snížená",J641,0)</f>
        <v>0</v>
      </c>
      <c r="BG641" s="143">
        <f>IF(N641="zákl. přenesená",J641,0)</f>
        <v>0</v>
      </c>
      <c r="BH641" s="143">
        <f>IF(N641="sníž. přenesená",J641,0)</f>
        <v>0</v>
      </c>
      <c r="BI641" s="143">
        <f>IF(N641="nulová",J641,0)</f>
        <v>0</v>
      </c>
      <c r="BJ641" s="16" t="s">
        <v>90</v>
      </c>
      <c r="BK641" s="143">
        <f>ROUND(I641*H641,2)</f>
        <v>0</v>
      </c>
      <c r="BL641" s="16" t="s">
        <v>232</v>
      </c>
      <c r="BM641" s="142" t="s">
        <v>877</v>
      </c>
    </row>
    <row r="642" spans="2:65" s="1" customFormat="1" ht="44.25" customHeight="1">
      <c r="B642" s="31"/>
      <c r="C642" s="131" t="s">
        <v>563</v>
      </c>
      <c r="D642" s="131" t="s">
        <v>227</v>
      </c>
      <c r="E642" s="132" t="s">
        <v>878</v>
      </c>
      <c r="F642" s="133" t="s">
        <v>879</v>
      </c>
      <c r="G642" s="134" t="s">
        <v>357</v>
      </c>
      <c r="H642" s="135">
        <v>324</v>
      </c>
      <c r="I642" s="136"/>
      <c r="J642" s="137">
        <f>ROUND(I642*H642,2)</f>
        <v>0</v>
      </c>
      <c r="K642" s="133" t="s">
        <v>231</v>
      </c>
      <c r="L642" s="31"/>
      <c r="M642" s="138" t="s">
        <v>1</v>
      </c>
      <c r="N642" s="139" t="s">
        <v>47</v>
      </c>
      <c r="P642" s="140">
        <f>O642*H642</f>
        <v>0</v>
      </c>
      <c r="Q642" s="140">
        <v>0</v>
      </c>
      <c r="R642" s="140">
        <f>Q642*H642</f>
        <v>0</v>
      </c>
      <c r="S642" s="140">
        <v>0</v>
      </c>
      <c r="T642" s="141">
        <f>S642*H642</f>
        <v>0</v>
      </c>
      <c r="AR642" s="142" t="s">
        <v>232</v>
      </c>
      <c r="AT642" s="142" t="s">
        <v>227</v>
      </c>
      <c r="AU642" s="142" t="s">
        <v>92</v>
      </c>
      <c r="AY642" s="16" t="s">
        <v>225</v>
      </c>
      <c r="BE642" s="143">
        <f>IF(N642="základní",J642,0)</f>
        <v>0</v>
      </c>
      <c r="BF642" s="143">
        <f>IF(N642="snížená",J642,0)</f>
        <v>0</v>
      </c>
      <c r="BG642" s="143">
        <f>IF(N642="zákl. přenesená",J642,0)</f>
        <v>0</v>
      </c>
      <c r="BH642" s="143">
        <f>IF(N642="sníž. přenesená",J642,0)</f>
        <v>0</v>
      </c>
      <c r="BI642" s="143">
        <f>IF(N642="nulová",J642,0)</f>
        <v>0</v>
      </c>
      <c r="BJ642" s="16" t="s">
        <v>90</v>
      </c>
      <c r="BK642" s="143">
        <f>ROUND(I642*H642,2)</f>
        <v>0</v>
      </c>
      <c r="BL642" s="16" t="s">
        <v>232</v>
      </c>
      <c r="BM642" s="142" t="s">
        <v>880</v>
      </c>
    </row>
    <row r="643" spans="2:65" s="12" customFormat="1" ht="10.199999999999999">
      <c r="B643" s="144"/>
      <c r="D643" s="145" t="s">
        <v>233</v>
      </c>
      <c r="E643" s="146" t="s">
        <v>1</v>
      </c>
      <c r="F643" s="147" t="s">
        <v>881</v>
      </c>
      <c r="H643" s="148">
        <v>324</v>
      </c>
      <c r="I643" s="149"/>
      <c r="L643" s="144"/>
      <c r="M643" s="150"/>
      <c r="T643" s="151"/>
      <c r="AT643" s="146" t="s">
        <v>233</v>
      </c>
      <c r="AU643" s="146" t="s">
        <v>92</v>
      </c>
      <c r="AV643" s="12" t="s">
        <v>92</v>
      </c>
      <c r="AW643" s="12" t="s">
        <v>31</v>
      </c>
      <c r="AX643" s="12" t="s">
        <v>82</v>
      </c>
      <c r="AY643" s="146" t="s">
        <v>225</v>
      </c>
    </row>
    <row r="644" spans="2:65" s="13" customFormat="1" ht="10.199999999999999">
      <c r="B644" s="152"/>
      <c r="D644" s="145" t="s">
        <v>233</v>
      </c>
      <c r="E644" s="153" t="s">
        <v>1</v>
      </c>
      <c r="F644" s="154" t="s">
        <v>235</v>
      </c>
      <c r="H644" s="155">
        <v>324</v>
      </c>
      <c r="I644" s="156"/>
      <c r="L644" s="152"/>
      <c r="M644" s="157"/>
      <c r="T644" s="158"/>
      <c r="AT644" s="153" t="s">
        <v>233</v>
      </c>
      <c r="AU644" s="153" t="s">
        <v>92</v>
      </c>
      <c r="AV644" s="13" t="s">
        <v>232</v>
      </c>
      <c r="AW644" s="13" t="s">
        <v>31</v>
      </c>
      <c r="AX644" s="13" t="s">
        <v>90</v>
      </c>
      <c r="AY644" s="153" t="s">
        <v>225</v>
      </c>
    </row>
    <row r="645" spans="2:65" s="1" customFormat="1" ht="37.799999999999997" customHeight="1">
      <c r="B645" s="31"/>
      <c r="C645" s="131" t="s">
        <v>882</v>
      </c>
      <c r="D645" s="131" t="s">
        <v>227</v>
      </c>
      <c r="E645" s="132" t="s">
        <v>883</v>
      </c>
      <c r="F645" s="133" t="s">
        <v>884</v>
      </c>
      <c r="G645" s="134" t="s">
        <v>357</v>
      </c>
      <c r="H645" s="135">
        <v>10.8</v>
      </c>
      <c r="I645" s="136"/>
      <c r="J645" s="137">
        <f>ROUND(I645*H645,2)</f>
        <v>0</v>
      </c>
      <c r="K645" s="133" t="s">
        <v>231</v>
      </c>
      <c r="L645" s="31"/>
      <c r="M645" s="138" t="s">
        <v>1</v>
      </c>
      <c r="N645" s="139" t="s">
        <v>47</v>
      </c>
      <c r="P645" s="140">
        <f>O645*H645</f>
        <v>0</v>
      </c>
      <c r="Q645" s="140">
        <v>0</v>
      </c>
      <c r="R645" s="140">
        <f>Q645*H645</f>
        <v>0</v>
      </c>
      <c r="S645" s="140">
        <v>0</v>
      </c>
      <c r="T645" s="141">
        <f>S645*H645</f>
        <v>0</v>
      </c>
      <c r="AR645" s="142" t="s">
        <v>232</v>
      </c>
      <c r="AT645" s="142" t="s">
        <v>227</v>
      </c>
      <c r="AU645" s="142" t="s">
        <v>92</v>
      </c>
      <c r="AY645" s="16" t="s">
        <v>225</v>
      </c>
      <c r="BE645" s="143">
        <f>IF(N645="základní",J645,0)</f>
        <v>0</v>
      </c>
      <c r="BF645" s="143">
        <f>IF(N645="snížená",J645,0)</f>
        <v>0</v>
      </c>
      <c r="BG645" s="143">
        <f>IF(N645="zákl. přenesená",J645,0)</f>
        <v>0</v>
      </c>
      <c r="BH645" s="143">
        <f>IF(N645="sníž. přenesená",J645,0)</f>
        <v>0</v>
      </c>
      <c r="BI645" s="143">
        <f>IF(N645="nulová",J645,0)</f>
        <v>0</v>
      </c>
      <c r="BJ645" s="16" t="s">
        <v>90</v>
      </c>
      <c r="BK645" s="143">
        <f>ROUND(I645*H645,2)</f>
        <v>0</v>
      </c>
      <c r="BL645" s="16" t="s">
        <v>232</v>
      </c>
      <c r="BM645" s="142" t="s">
        <v>885</v>
      </c>
    </row>
    <row r="646" spans="2:65" s="1" customFormat="1" ht="37.799999999999997" customHeight="1">
      <c r="B646" s="31"/>
      <c r="C646" s="131" t="s">
        <v>570</v>
      </c>
      <c r="D646" s="131" t="s">
        <v>227</v>
      </c>
      <c r="E646" s="132" t="s">
        <v>886</v>
      </c>
      <c r="F646" s="133" t="s">
        <v>887</v>
      </c>
      <c r="G646" s="134" t="s">
        <v>357</v>
      </c>
      <c r="H646" s="135">
        <v>7.35</v>
      </c>
      <c r="I646" s="136"/>
      <c r="J646" s="137">
        <f>ROUND(I646*H646,2)</f>
        <v>0</v>
      </c>
      <c r="K646" s="133" t="s">
        <v>231</v>
      </c>
      <c r="L646" s="31"/>
      <c r="M646" s="138" t="s">
        <v>1</v>
      </c>
      <c r="N646" s="139" t="s">
        <v>47</v>
      </c>
      <c r="P646" s="140">
        <f>O646*H646</f>
        <v>0</v>
      </c>
      <c r="Q646" s="140">
        <v>0</v>
      </c>
      <c r="R646" s="140">
        <f>Q646*H646</f>
        <v>0</v>
      </c>
      <c r="S646" s="140">
        <v>0</v>
      </c>
      <c r="T646" s="141">
        <f>S646*H646</f>
        <v>0</v>
      </c>
      <c r="AR646" s="142" t="s">
        <v>232</v>
      </c>
      <c r="AT646" s="142" t="s">
        <v>227</v>
      </c>
      <c r="AU646" s="142" t="s">
        <v>92</v>
      </c>
      <c r="AY646" s="16" t="s">
        <v>225</v>
      </c>
      <c r="BE646" s="143">
        <f>IF(N646="základní",J646,0)</f>
        <v>0</v>
      </c>
      <c r="BF646" s="143">
        <f>IF(N646="snížená",J646,0)</f>
        <v>0</v>
      </c>
      <c r="BG646" s="143">
        <f>IF(N646="zákl. přenesená",J646,0)</f>
        <v>0</v>
      </c>
      <c r="BH646" s="143">
        <f>IF(N646="sníž. přenesená",J646,0)</f>
        <v>0</v>
      </c>
      <c r="BI646" s="143">
        <f>IF(N646="nulová",J646,0)</f>
        <v>0</v>
      </c>
      <c r="BJ646" s="16" t="s">
        <v>90</v>
      </c>
      <c r="BK646" s="143">
        <f>ROUND(I646*H646,2)</f>
        <v>0</v>
      </c>
      <c r="BL646" s="16" t="s">
        <v>232</v>
      </c>
      <c r="BM646" s="142" t="s">
        <v>888</v>
      </c>
    </row>
    <row r="647" spans="2:65" s="1" customFormat="1" ht="44.25" customHeight="1">
      <c r="B647" s="31"/>
      <c r="C647" s="131" t="s">
        <v>889</v>
      </c>
      <c r="D647" s="131" t="s">
        <v>227</v>
      </c>
      <c r="E647" s="132" t="s">
        <v>890</v>
      </c>
      <c r="F647" s="133" t="s">
        <v>891</v>
      </c>
      <c r="G647" s="134" t="s">
        <v>357</v>
      </c>
      <c r="H647" s="135">
        <v>294</v>
      </c>
      <c r="I647" s="136"/>
      <c r="J647" s="137">
        <f>ROUND(I647*H647,2)</f>
        <v>0</v>
      </c>
      <c r="K647" s="133" t="s">
        <v>231</v>
      </c>
      <c r="L647" s="31"/>
      <c r="M647" s="138" t="s">
        <v>1</v>
      </c>
      <c r="N647" s="139" t="s">
        <v>47</v>
      </c>
      <c r="P647" s="140">
        <f>O647*H647</f>
        <v>0</v>
      </c>
      <c r="Q647" s="140">
        <v>0</v>
      </c>
      <c r="R647" s="140">
        <f>Q647*H647</f>
        <v>0</v>
      </c>
      <c r="S647" s="140">
        <v>0</v>
      </c>
      <c r="T647" s="141">
        <f>S647*H647</f>
        <v>0</v>
      </c>
      <c r="AR647" s="142" t="s">
        <v>232</v>
      </c>
      <c r="AT647" s="142" t="s">
        <v>227</v>
      </c>
      <c r="AU647" s="142" t="s">
        <v>92</v>
      </c>
      <c r="AY647" s="16" t="s">
        <v>225</v>
      </c>
      <c r="BE647" s="143">
        <f>IF(N647="základní",J647,0)</f>
        <v>0</v>
      </c>
      <c r="BF647" s="143">
        <f>IF(N647="snížená",J647,0)</f>
        <v>0</v>
      </c>
      <c r="BG647" s="143">
        <f>IF(N647="zákl. přenesená",J647,0)</f>
        <v>0</v>
      </c>
      <c r="BH647" s="143">
        <f>IF(N647="sníž. přenesená",J647,0)</f>
        <v>0</v>
      </c>
      <c r="BI647" s="143">
        <f>IF(N647="nulová",J647,0)</f>
        <v>0</v>
      </c>
      <c r="BJ647" s="16" t="s">
        <v>90</v>
      </c>
      <c r="BK647" s="143">
        <f>ROUND(I647*H647,2)</f>
        <v>0</v>
      </c>
      <c r="BL647" s="16" t="s">
        <v>232</v>
      </c>
      <c r="BM647" s="142" t="s">
        <v>892</v>
      </c>
    </row>
    <row r="648" spans="2:65" s="12" customFormat="1" ht="10.199999999999999">
      <c r="B648" s="144"/>
      <c r="D648" s="145" t="s">
        <v>233</v>
      </c>
      <c r="E648" s="146" t="s">
        <v>1</v>
      </c>
      <c r="F648" s="147" t="s">
        <v>893</v>
      </c>
      <c r="H648" s="148">
        <v>294</v>
      </c>
      <c r="I648" s="149"/>
      <c r="L648" s="144"/>
      <c r="M648" s="150"/>
      <c r="T648" s="151"/>
      <c r="AT648" s="146" t="s">
        <v>233</v>
      </c>
      <c r="AU648" s="146" t="s">
        <v>92</v>
      </c>
      <c r="AV648" s="12" t="s">
        <v>92</v>
      </c>
      <c r="AW648" s="12" t="s">
        <v>31</v>
      </c>
      <c r="AX648" s="12" t="s">
        <v>82</v>
      </c>
      <c r="AY648" s="146" t="s">
        <v>225</v>
      </c>
    </row>
    <row r="649" spans="2:65" s="13" customFormat="1" ht="10.199999999999999">
      <c r="B649" s="152"/>
      <c r="D649" s="145" t="s">
        <v>233</v>
      </c>
      <c r="E649" s="153" t="s">
        <v>1</v>
      </c>
      <c r="F649" s="154" t="s">
        <v>235</v>
      </c>
      <c r="H649" s="155">
        <v>294</v>
      </c>
      <c r="I649" s="156"/>
      <c r="L649" s="152"/>
      <c r="M649" s="157"/>
      <c r="T649" s="158"/>
      <c r="AT649" s="153" t="s">
        <v>233</v>
      </c>
      <c r="AU649" s="153" t="s">
        <v>92</v>
      </c>
      <c r="AV649" s="13" t="s">
        <v>232</v>
      </c>
      <c r="AW649" s="13" t="s">
        <v>31</v>
      </c>
      <c r="AX649" s="13" t="s">
        <v>90</v>
      </c>
      <c r="AY649" s="153" t="s">
        <v>225</v>
      </c>
    </row>
    <row r="650" spans="2:65" s="1" customFormat="1" ht="37.799999999999997" customHeight="1">
      <c r="B650" s="31"/>
      <c r="C650" s="131" t="s">
        <v>574</v>
      </c>
      <c r="D650" s="131" t="s">
        <v>227</v>
      </c>
      <c r="E650" s="132" t="s">
        <v>894</v>
      </c>
      <c r="F650" s="133" t="s">
        <v>895</v>
      </c>
      <c r="G650" s="134" t="s">
        <v>357</v>
      </c>
      <c r="H650" s="135">
        <v>7.35</v>
      </c>
      <c r="I650" s="136"/>
      <c r="J650" s="137">
        <f>ROUND(I650*H650,2)</f>
        <v>0</v>
      </c>
      <c r="K650" s="133" t="s">
        <v>231</v>
      </c>
      <c r="L650" s="31"/>
      <c r="M650" s="138" t="s">
        <v>1</v>
      </c>
      <c r="N650" s="139" t="s">
        <v>47</v>
      </c>
      <c r="P650" s="140">
        <f>O650*H650</f>
        <v>0</v>
      </c>
      <c r="Q650" s="140">
        <v>0</v>
      </c>
      <c r="R650" s="140">
        <f>Q650*H650</f>
        <v>0</v>
      </c>
      <c r="S650" s="140">
        <v>0</v>
      </c>
      <c r="T650" s="141">
        <f>S650*H650</f>
        <v>0</v>
      </c>
      <c r="AR650" s="142" t="s">
        <v>232</v>
      </c>
      <c r="AT650" s="142" t="s">
        <v>227</v>
      </c>
      <c r="AU650" s="142" t="s">
        <v>92</v>
      </c>
      <c r="AY650" s="16" t="s">
        <v>225</v>
      </c>
      <c r="BE650" s="143">
        <f>IF(N650="základní",J650,0)</f>
        <v>0</v>
      </c>
      <c r="BF650" s="143">
        <f>IF(N650="snížená",J650,0)</f>
        <v>0</v>
      </c>
      <c r="BG650" s="143">
        <f>IF(N650="zákl. přenesená",J650,0)</f>
        <v>0</v>
      </c>
      <c r="BH650" s="143">
        <f>IF(N650="sníž. přenesená",J650,0)</f>
        <v>0</v>
      </c>
      <c r="BI650" s="143">
        <f>IF(N650="nulová",J650,0)</f>
        <v>0</v>
      </c>
      <c r="BJ650" s="16" t="s">
        <v>90</v>
      </c>
      <c r="BK650" s="143">
        <f>ROUND(I650*H650,2)</f>
        <v>0</v>
      </c>
      <c r="BL650" s="16" t="s">
        <v>232</v>
      </c>
      <c r="BM650" s="142" t="s">
        <v>896</v>
      </c>
    </row>
    <row r="651" spans="2:65" s="1" customFormat="1" ht="37.799999999999997" customHeight="1">
      <c r="B651" s="31"/>
      <c r="C651" s="131" t="s">
        <v>897</v>
      </c>
      <c r="D651" s="131" t="s">
        <v>227</v>
      </c>
      <c r="E651" s="132" t="s">
        <v>898</v>
      </c>
      <c r="F651" s="133" t="s">
        <v>899</v>
      </c>
      <c r="G651" s="134" t="s">
        <v>230</v>
      </c>
      <c r="H651" s="135">
        <v>469.2</v>
      </c>
      <c r="I651" s="136"/>
      <c r="J651" s="137">
        <f>ROUND(I651*H651,2)</f>
        <v>0</v>
      </c>
      <c r="K651" s="133" t="s">
        <v>231</v>
      </c>
      <c r="L651" s="31"/>
      <c r="M651" s="138" t="s">
        <v>1</v>
      </c>
      <c r="N651" s="139" t="s">
        <v>47</v>
      </c>
      <c r="P651" s="140">
        <f>O651*H651</f>
        <v>0</v>
      </c>
      <c r="Q651" s="140">
        <v>0</v>
      </c>
      <c r="R651" s="140">
        <f>Q651*H651</f>
        <v>0</v>
      </c>
      <c r="S651" s="140">
        <v>0</v>
      </c>
      <c r="T651" s="141">
        <f>S651*H651</f>
        <v>0</v>
      </c>
      <c r="AR651" s="142" t="s">
        <v>232</v>
      </c>
      <c r="AT651" s="142" t="s">
        <v>227</v>
      </c>
      <c r="AU651" s="142" t="s">
        <v>92</v>
      </c>
      <c r="AY651" s="16" t="s">
        <v>225</v>
      </c>
      <c r="BE651" s="143">
        <f>IF(N651="základní",J651,0)</f>
        <v>0</v>
      </c>
      <c r="BF651" s="143">
        <f>IF(N651="snížená",J651,0)</f>
        <v>0</v>
      </c>
      <c r="BG651" s="143">
        <f>IF(N651="zákl. přenesená",J651,0)</f>
        <v>0</v>
      </c>
      <c r="BH651" s="143">
        <f>IF(N651="sníž. přenesená",J651,0)</f>
        <v>0</v>
      </c>
      <c r="BI651" s="143">
        <f>IF(N651="nulová",J651,0)</f>
        <v>0</v>
      </c>
      <c r="BJ651" s="16" t="s">
        <v>90</v>
      </c>
      <c r="BK651" s="143">
        <f>ROUND(I651*H651,2)</f>
        <v>0</v>
      </c>
      <c r="BL651" s="16" t="s">
        <v>232</v>
      </c>
      <c r="BM651" s="142" t="s">
        <v>900</v>
      </c>
    </row>
    <row r="652" spans="2:65" s="12" customFormat="1" ht="10.199999999999999">
      <c r="B652" s="144"/>
      <c r="D652" s="145" t="s">
        <v>233</v>
      </c>
      <c r="E652" s="146" t="s">
        <v>1</v>
      </c>
      <c r="F652" s="147" t="s">
        <v>901</v>
      </c>
      <c r="H652" s="148">
        <v>33</v>
      </c>
      <c r="I652" s="149"/>
      <c r="L652" s="144"/>
      <c r="M652" s="150"/>
      <c r="T652" s="151"/>
      <c r="AT652" s="146" t="s">
        <v>233</v>
      </c>
      <c r="AU652" s="146" t="s">
        <v>92</v>
      </c>
      <c r="AV652" s="12" t="s">
        <v>92</v>
      </c>
      <c r="AW652" s="12" t="s">
        <v>31</v>
      </c>
      <c r="AX652" s="12" t="s">
        <v>82</v>
      </c>
      <c r="AY652" s="146" t="s">
        <v>225</v>
      </c>
    </row>
    <row r="653" spans="2:65" s="12" customFormat="1" ht="20.399999999999999">
      <c r="B653" s="144"/>
      <c r="D653" s="145" t="s">
        <v>233</v>
      </c>
      <c r="E653" s="146" t="s">
        <v>1</v>
      </c>
      <c r="F653" s="147" t="s">
        <v>902</v>
      </c>
      <c r="H653" s="148">
        <v>190.4</v>
      </c>
      <c r="I653" s="149"/>
      <c r="L653" s="144"/>
      <c r="M653" s="150"/>
      <c r="T653" s="151"/>
      <c r="AT653" s="146" t="s">
        <v>233</v>
      </c>
      <c r="AU653" s="146" t="s">
        <v>92</v>
      </c>
      <c r="AV653" s="12" t="s">
        <v>92</v>
      </c>
      <c r="AW653" s="12" t="s">
        <v>31</v>
      </c>
      <c r="AX653" s="12" t="s">
        <v>82</v>
      </c>
      <c r="AY653" s="146" t="s">
        <v>225</v>
      </c>
    </row>
    <row r="654" spans="2:65" s="12" customFormat="1" ht="20.399999999999999">
      <c r="B654" s="144"/>
      <c r="D654" s="145" t="s">
        <v>233</v>
      </c>
      <c r="E654" s="146" t="s">
        <v>1</v>
      </c>
      <c r="F654" s="147" t="s">
        <v>903</v>
      </c>
      <c r="H654" s="148">
        <v>134.30000000000001</v>
      </c>
      <c r="I654" s="149"/>
      <c r="L654" s="144"/>
      <c r="M654" s="150"/>
      <c r="T654" s="151"/>
      <c r="AT654" s="146" t="s">
        <v>233</v>
      </c>
      <c r="AU654" s="146" t="s">
        <v>92</v>
      </c>
      <c r="AV654" s="12" t="s">
        <v>92</v>
      </c>
      <c r="AW654" s="12" t="s">
        <v>31</v>
      </c>
      <c r="AX654" s="12" t="s">
        <v>82</v>
      </c>
      <c r="AY654" s="146" t="s">
        <v>225</v>
      </c>
    </row>
    <row r="655" spans="2:65" s="12" customFormat="1" ht="20.399999999999999">
      <c r="B655" s="144"/>
      <c r="D655" s="145" t="s">
        <v>233</v>
      </c>
      <c r="E655" s="146" t="s">
        <v>1</v>
      </c>
      <c r="F655" s="147" t="s">
        <v>904</v>
      </c>
      <c r="H655" s="148">
        <v>111.5</v>
      </c>
      <c r="I655" s="149"/>
      <c r="L655" s="144"/>
      <c r="M655" s="150"/>
      <c r="T655" s="151"/>
      <c r="AT655" s="146" t="s">
        <v>233</v>
      </c>
      <c r="AU655" s="146" t="s">
        <v>92</v>
      </c>
      <c r="AV655" s="12" t="s">
        <v>92</v>
      </c>
      <c r="AW655" s="12" t="s">
        <v>31</v>
      </c>
      <c r="AX655" s="12" t="s">
        <v>82</v>
      </c>
      <c r="AY655" s="146" t="s">
        <v>225</v>
      </c>
    </row>
    <row r="656" spans="2:65" s="13" customFormat="1" ht="10.199999999999999">
      <c r="B656" s="152"/>
      <c r="D656" s="145" t="s">
        <v>233</v>
      </c>
      <c r="E656" s="153" t="s">
        <v>1</v>
      </c>
      <c r="F656" s="154" t="s">
        <v>235</v>
      </c>
      <c r="H656" s="155">
        <v>469.2</v>
      </c>
      <c r="I656" s="156"/>
      <c r="L656" s="152"/>
      <c r="M656" s="157"/>
      <c r="T656" s="158"/>
      <c r="AT656" s="153" t="s">
        <v>233</v>
      </c>
      <c r="AU656" s="153" t="s">
        <v>92</v>
      </c>
      <c r="AV656" s="13" t="s">
        <v>232</v>
      </c>
      <c r="AW656" s="13" t="s">
        <v>31</v>
      </c>
      <c r="AX656" s="13" t="s">
        <v>90</v>
      </c>
      <c r="AY656" s="153" t="s">
        <v>225</v>
      </c>
    </row>
    <row r="657" spans="2:65" s="1" customFormat="1" ht="37.799999999999997" customHeight="1">
      <c r="B657" s="31"/>
      <c r="C657" s="131" t="s">
        <v>580</v>
      </c>
      <c r="D657" s="131" t="s">
        <v>227</v>
      </c>
      <c r="E657" s="132" t="s">
        <v>905</v>
      </c>
      <c r="F657" s="133" t="s">
        <v>906</v>
      </c>
      <c r="G657" s="134" t="s">
        <v>357</v>
      </c>
      <c r="H657" s="135">
        <v>50</v>
      </c>
      <c r="I657" s="136"/>
      <c r="J657" s="137">
        <f>ROUND(I657*H657,2)</f>
        <v>0</v>
      </c>
      <c r="K657" s="133" t="s">
        <v>347</v>
      </c>
      <c r="L657" s="31"/>
      <c r="M657" s="138" t="s">
        <v>1</v>
      </c>
      <c r="N657" s="139" t="s">
        <v>47</v>
      </c>
      <c r="P657" s="140">
        <f>O657*H657</f>
        <v>0</v>
      </c>
      <c r="Q657" s="140">
        <v>0</v>
      </c>
      <c r="R657" s="140">
        <f>Q657*H657</f>
        <v>0</v>
      </c>
      <c r="S657" s="140">
        <v>0</v>
      </c>
      <c r="T657" s="141">
        <f>S657*H657</f>
        <v>0</v>
      </c>
      <c r="AR657" s="142" t="s">
        <v>232</v>
      </c>
      <c r="AT657" s="142" t="s">
        <v>227</v>
      </c>
      <c r="AU657" s="142" t="s">
        <v>92</v>
      </c>
      <c r="AY657" s="16" t="s">
        <v>225</v>
      </c>
      <c r="BE657" s="143">
        <f>IF(N657="základní",J657,0)</f>
        <v>0</v>
      </c>
      <c r="BF657" s="143">
        <f>IF(N657="snížená",J657,0)</f>
        <v>0</v>
      </c>
      <c r="BG657" s="143">
        <f>IF(N657="zákl. přenesená",J657,0)</f>
        <v>0</v>
      </c>
      <c r="BH657" s="143">
        <f>IF(N657="sníž. přenesená",J657,0)</f>
        <v>0</v>
      </c>
      <c r="BI657" s="143">
        <f>IF(N657="nulová",J657,0)</f>
        <v>0</v>
      </c>
      <c r="BJ657" s="16" t="s">
        <v>90</v>
      </c>
      <c r="BK657" s="143">
        <f>ROUND(I657*H657,2)</f>
        <v>0</v>
      </c>
      <c r="BL657" s="16" t="s">
        <v>232</v>
      </c>
      <c r="BM657" s="142" t="s">
        <v>907</v>
      </c>
    </row>
    <row r="658" spans="2:65" s="12" customFormat="1" ht="10.199999999999999">
      <c r="B658" s="144"/>
      <c r="D658" s="145" t="s">
        <v>233</v>
      </c>
      <c r="E658" s="146" t="s">
        <v>1</v>
      </c>
      <c r="F658" s="147" t="s">
        <v>908</v>
      </c>
      <c r="H658" s="148">
        <v>50</v>
      </c>
      <c r="I658" s="149"/>
      <c r="L658" s="144"/>
      <c r="M658" s="150"/>
      <c r="T658" s="151"/>
      <c r="AT658" s="146" t="s">
        <v>233</v>
      </c>
      <c r="AU658" s="146" t="s">
        <v>92</v>
      </c>
      <c r="AV658" s="12" t="s">
        <v>92</v>
      </c>
      <c r="AW658" s="12" t="s">
        <v>31</v>
      </c>
      <c r="AX658" s="12" t="s">
        <v>82</v>
      </c>
      <c r="AY658" s="146" t="s">
        <v>225</v>
      </c>
    </row>
    <row r="659" spans="2:65" s="13" customFormat="1" ht="10.199999999999999">
      <c r="B659" s="152"/>
      <c r="D659" s="145" t="s">
        <v>233</v>
      </c>
      <c r="E659" s="153" t="s">
        <v>1</v>
      </c>
      <c r="F659" s="154" t="s">
        <v>235</v>
      </c>
      <c r="H659" s="155">
        <v>50</v>
      </c>
      <c r="I659" s="156"/>
      <c r="L659" s="152"/>
      <c r="M659" s="157"/>
      <c r="T659" s="158"/>
      <c r="AT659" s="153" t="s">
        <v>233</v>
      </c>
      <c r="AU659" s="153" t="s">
        <v>92</v>
      </c>
      <c r="AV659" s="13" t="s">
        <v>232</v>
      </c>
      <c r="AW659" s="13" t="s">
        <v>31</v>
      </c>
      <c r="AX659" s="13" t="s">
        <v>90</v>
      </c>
      <c r="AY659" s="153" t="s">
        <v>225</v>
      </c>
    </row>
    <row r="660" spans="2:65" s="1" customFormat="1" ht="24.15" customHeight="1">
      <c r="B660" s="31"/>
      <c r="C660" s="131" t="s">
        <v>909</v>
      </c>
      <c r="D660" s="131" t="s">
        <v>227</v>
      </c>
      <c r="E660" s="132" t="s">
        <v>910</v>
      </c>
      <c r="F660" s="133" t="s">
        <v>911</v>
      </c>
      <c r="G660" s="134" t="s">
        <v>414</v>
      </c>
      <c r="H660" s="135">
        <v>4</v>
      </c>
      <c r="I660" s="136"/>
      <c r="J660" s="137">
        <f>ROUND(I660*H660,2)</f>
        <v>0</v>
      </c>
      <c r="K660" s="133" t="s">
        <v>231</v>
      </c>
      <c r="L660" s="31"/>
      <c r="M660" s="138" t="s">
        <v>1</v>
      </c>
      <c r="N660" s="139" t="s">
        <v>47</v>
      </c>
      <c r="P660" s="140">
        <f>O660*H660</f>
        <v>0</v>
      </c>
      <c r="Q660" s="140">
        <v>0</v>
      </c>
      <c r="R660" s="140">
        <f>Q660*H660</f>
        <v>0</v>
      </c>
      <c r="S660" s="140">
        <v>0</v>
      </c>
      <c r="T660" s="141">
        <f>S660*H660</f>
        <v>0</v>
      </c>
      <c r="AR660" s="142" t="s">
        <v>232</v>
      </c>
      <c r="AT660" s="142" t="s">
        <v>227</v>
      </c>
      <c r="AU660" s="142" t="s">
        <v>92</v>
      </c>
      <c r="AY660" s="16" t="s">
        <v>225</v>
      </c>
      <c r="BE660" s="143">
        <f>IF(N660="základní",J660,0)</f>
        <v>0</v>
      </c>
      <c r="BF660" s="143">
        <f>IF(N660="snížená",J660,0)</f>
        <v>0</v>
      </c>
      <c r="BG660" s="143">
        <f>IF(N660="zákl. přenesená",J660,0)</f>
        <v>0</v>
      </c>
      <c r="BH660" s="143">
        <f>IF(N660="sníž. přenesená",J660,0)</f>
        <v>0</v>
      </c>
      <c r="BI660" s="143">
        <f>IF(N660="nulová",J660,0)</f>
        <v>0</v>
      </c>
      <c r="BJ660" s="16" t="s">
        <v>90</v>
      </c>
      <c r="BK660" s="143">
        <f>ROUND(I660*H660,2)</f>
        <v>0</v>
      </c>
      <c r="BL660" s="16" t="s">
        <v>232</v>
      </c>
      <c r="BM660" s="142" t="s">
        <v>912</v>
      </c>
    </row>
    <row r="661" spans="2:65" s="1" customFormat="1" ht="16.5" customHeight="1">
      <c r="B661" s="31"/>
      <c r="C661" s="159" t="s">
        <v>585</v>
      </c>
      <c r="D661" s="159" t="s">
        <v>292</v>
      </c>
      <c r="E661" s="160" t="s">
        <v>913</v>
      </c>
      <c r="F661" s="161" t="s">
        <v>914</v>
      </c>
      <c r="G661" s="162" t="s">
        <v>414</v>
      </c>
      <c r="H661" s="163">
        <v>4</v>
      </c>
      <c r="I661" s="164"/>
      <c r="J661" s="165">
        <f>ROUND(I661*H661,2)</f>
        <v>0</v>
      </c>
      <c r="K661" s="161" t="s">
        <v>231</v>
      </c>
      <c r="L661" s="166"/>
      <c r="M661" s="167" t="s">
        <v>1</v>
      </c>
      <c r="N661" s="168" t="s">
        <v>47</v>
      </c>
      <c r="P661" s="140">
        <f>O661*H661</f>
        <v>0</v>
      </c>
      <c r="Q661" s="140">
        <v>0</v>
      </c>
      <c r="R661" s="140">
        <f>Q661*H661</f>
        <v>0</v>
      </c>
      <c r="S661" s="140">
        <v>0</v>
      </c>
      <c r="T661" s="141">
        <f>S661*H661</f>
        <v>0</v>
      </c>
      <c r="AR661" s="142" t="s">
        <v>248</v>
      </c>
      <c r="AT661" s="142" t="s">
        <v>292</v>
      </c>
      <c r="AU661" s="142" t="s">
        <v>92</v>
      </c>
      <c r="AY661" s="16" t="s">
        <v>225</v>
      </c>
      <c r="BE661" s="143">
        <f>IF(N661="základní",J661,0)</f>
        <v>0</v>
      </c>
      <c r="BF661" s="143">
        <f>IF(N661="snížená",J661,0)</f>
        <v>0</v>
      </c>
      <c r="BG661" s="143">
        <f>IF(N661="zákl. přenesená",J661,0)</f>
        <v>0</v>
      </c>
      <c r="BH661" s="143">
        <f>IF(N661="sníž. přenesená",J661,0)</f>
        <v>0</v>
      </c>
      <c r="BI661" s="143">
        <f>IF(N661="nulová",J661,0)</f>
        <v>0</v>
      </c>
      <c r="BJ661" s="16" t="s">
        <v>90</v>
      </c>
      <c r="BK661" s="143">
        <f>ROUND(I661*H661,2)</f>
        <v>0</v>
      </c>
      <c r="BL661" s="16" t="s">
        <v>232</v>
      </c>
      <c r="BM661" s="142" t="s">
        <v>915</v>
      </c>
    </row>
    <row r="662" spans="2:65" s="1" customFormat="1" ht="24.15" customHeight="1">
      <c r="B662" s="31"/>
      <c r="C662" s="131" t="s">
        <v>916</v>
      </c>
      <c r="D662" s="131" t="s">
        <v>227</v>
      </c>
      <c r="E662" s="132" t="s">
        <v>917</v>
      </c>
      <c r="F662" s="133" t="s">
        <v>918</v>
      </c>
      <c r="G662" s="134" t="s">
        <v>230</v>
      </c>
      <c r="H662" s="135">
        <v>80.519000000000005</v>
      </c>
      <c r="I662" s="136"/>
      <c r="J662" s="137">
        <f>ROUND(I662*H662,2)</f>
        <v>0</v>
      </c>
      <c r="K662" s="133" t="s">
        <v>231</v>
      </c>
      <c r="L662" s="31"/>
      <c r="M662" s="138" t="s">
        <v>1</v>
      </c>
      <c r="N662" s="139" t="s">
        <v>47</v>
      </c>
      <c r="P662" s="140">
        <f>O662*H662</f>
        <v>0</v>
      </c>
      <c r="Q662" s="140">
        <v>0</v>
      </c>
      <c r="R662" s="140">
        <f>Q662*H662</f>
        <v>0</v>
      </c>
      <c r="S662" s="140">
        <v>0</v>
      </c>
      <c r="T662" s="141">
        <f>S662*H662</f>
        <v>0</v>
      </c>
      <c r="AR662" s="142" t="s">
        <v>232</v>
      </c>
      <c r="AT662" s="142" t="s">
        <v>227</v>
      </c>
      <c r="AU662" s="142" t="s">
        <v>92</v>
      </c>
      <c r="AY662" s="16" t="s">
        <v>225</v>
      </c>
      <c r="BE662" s="143">
        <f>IF(N662="základní",J662,0)</f>
        <v>0</v>
      </c>
      <c r="BF662" s="143">
        <f>IF(N662="snížená",J662,0)</f>
        <v>0</v>
      </c>
      <c r="BG662" s="143">
        <f>IF(N662="zákl. přenesená",J662,0)</f>
        <v>0</v>
      </c>
      <c r="BH662" s="143">
        <f>IF(N662="sníž. přenesená",J662,0)</f>
        <v>0</v>
      </c>
      <c r="BI662" s="143">
        <f>IF(N662="nulová",J662,0)</f>
        <v>0</v>
      </c>
      <c r="BJ662" s="16" t="s">
        <v>90</v>
      </c>
      <c r="BK662" s="143">
        <f>ROUND(I662*H662,2)</f>
        <v>0</v>
      </c>
      <c r="BL662" s="16" t="s">
        <v>232</v>
      </c>
      <c r="BM662" s="142" t="s">
        <v>919</v>
      </c>
    </row>
    <row r="663" spans="2:65" s="12" customFormat="1" ht="20.399999999999999">
      <c r="B663" s="144"/>
      <c r="D663" s="145" t="s">
        <v>233</v>
      </c>
      <c r="E663" s="146" t="s">
        <v>1</v>
      </c>
      <c r="F663" s="147" t="s">
        <v>920</v>
      </c>
      <c r="H663" s="148">
        <v>4.9790000000000001</v>
      </c>
      <c r="I663" s="149"/>
      <c r="L663" s="144"/>
      <c r="M663" s="150"/>
      <c r="T663" s="151"/>
      <c r="AT663" s="146" t="s">
        <v>233</v>
      </c>
      <c r="AU663" s="146" t="s">
        <v>92</v>
      </c>
      <c r="AV663" s="12" t="s">
        <v>92</v>
      </c>
      <c r="AW663" s="12" t="s">
        <v>31</v>
      </c>
      <c r="AX663" s="12" t="s">
        <v>82</v>
      </c>
      <c r="AY663" s="146" t="s">
        <v>225</v>
      </c>
    </row>
    <row r="664" spans="2:65" s="12" customFormat="1" ht="20.399999999999999">
      <c r="B664" s="144"/>
      <c r="D664" s="145" t="s">
        <v>233</v>
      </c>
      <c r="E664" s="146" t="s">
        <v>1</v>
      </c>
      <c r="F664" s="147" t="s">
        <v>921</v>
      </c>
      <c r="H664" s="148">
        <v>31.445</v>
      </c>
      <c r="I664" s="149"/>
      <c r="L664" s="144"/>
      <c r="M664" s="150"/>
      <c r="T664" s="151"/>
      <c r="AT664" s="146" t="s">
        <v>233</v>
      </c>
      <c r="AU664" s="146" t="s">
        <v>92</v>
      </c>
      <c r="AV664" s="12" t="s">
        <v>92</v>
      </c>
      <c r="AW664" s="12" t="s">
        <v>31</v>
      </c>
      <c r="AX664" s="12" t="s">
        <v>82</v>
      </c>
      <c r="AY664" s="146" t="s">
        <v>225</v>
      </c>
    </row>
    <row r="665" spans="2:65" s="12" customFormat="1" ht="20.399999999999999">
      <c r="B665" s="144"/>
      <c r="D665" s="145" t="s">
        <v>233</v>
      </c>
      <c r="E665" s="146" t="s">
        <v>1</v>
      </c>
      <c r="F665" s="147" t="s">
        <v>922</v>
      </c>
      <c r="H665" s="148">
        <v>44.094999999999999</v>
      </c>
      <c r="I665" s="149"/>
      <c r="L665" s="144"/>
      <c r="M665" s="150"/>
      <c r="T665" s="151"/>
      <c r="AT665" s="146" t="s">
        <v>233</v>
      </c>
      <c r="AU665" s="146" t="s">
        <v>92</v>
      </c>
      <c r="AV665" s="12" t="s">
        <v>92</v>
      </c>
      <c r="AW665" s="12" t="s">
        <v>31</v>
      </c>
      <c r="AX665" s="12" t="s">
        <v>82</v>
      </c>
      <c r="AY665" s="146" t="s">
        <v>225</v>
      </c>
    </row>
    <row r="666" spans="2:65" s="13" customFormat="1" ht="10.199999999999999">
      <c r="B666" s="152"/>
      <c r="D666" s="145" t="s">
        <v>233</v>
      </c>
      <c r="E666" s="153" t="s">
        <v>1</v>
      </c>
      <c r="F666" s="154" t="s">
        <v>235</v>
      </c>
      <c r="H666" s="155">
        <v>80.519000000000005</v>
      </c>
      <c r="I666" s="156"/>
      <c r="L666" s="152"/>
      <c r="M666" s="157"/>
      <c r="T666" s="158"/>
      <c r="AT666" s="153" t="s">
        <v>233</v>
      </c>
      <c r="AU666" s="153" t="s">
        <v>92</v>
      </c>
      <c r="AV666" s="13" t="s">
        <v>232</v>
      </c>
      <c r="AW666" s="13" t="s">
        <v>31</v>
      </c>
      <c r="AX666" s="13" t="s">
        <v>90</v>
      </c>
      <c r="AY666" s="153" t="s">
        <v>225</v>
      </c>
    </row>
    <row r="667" spans="2:65" s="1" customFormat="1" ht="24.15" customHeight="1">
      <c r="B667" s="31"/>
      <c r="C667" s="131" t="s">
        <v>591</v>
      </c>
      <c r="D667" s="131" t="s">
        <v>227</v>
      </c>
      <c r="E667" s="132" t="s">
        <v>923</v>
      </c>
      <c r="F667" s="133" t="s">
        <v>924</v>
      </c>
      <c r="G667" s="134" t="s">
        <v>230</v>
      </c>
      <c r="H667" s="135">
        <v>71.688000000000002</v>
      </c>
      <c r="I667" s="136"/>
      <c r="J667" s="137">
        <f>ROUND(I667*H667,2)</f>
        <v>0</v>
      </c>
      <c r="K667" s="133" t="s">
        <v>231</v>
      </c>
      <c r="L667" s="31"/>
      <c r="M667" s="138" t="s">
        <v>1</v>
      </c>
      <c r="N667" s="139" t="s">
        <v>47</v>
      </c>
      <c r="P667" s="140">
        <f>O667*H667</f>
        <v>0</v>
      </c>
      <c r="Q667" s="140">
        <v>0</v>
      </c>
      <c r="R667" s="140">
        <f>Q667*H667</f>
        <v>0</v>
      </c>
      <c r="S667" s="140">
        <v>0</v>
      </c>
      <c r="T667" s="141">
        <f>S667*H667</f>
        <v>0</v>
      </c>
      <c r="AR667" s="142" t="s">
        <v>232</v>
      </c>
      <c r="AT667" s="142" t="s">
        <v>227</v>
      </c>
      <c r="AU667" s="142" t="s">
        <v>92</v>
      </c>
      <c r="AY667" s="16" t="s">
        <v>225</v>
      </c>
      <c r="BE667" s="143">
        <f>IF(N667="základní",J667,0)</f>
        <v>0</v>
      </c>
      <c r="BF667" s="143">
        <f>IF(N667="snížená",J667,0)</f>
        <v>0</v>
      </c>
      <c r="BG667" s="143">
        <f>IF(N667="zákl. přenesená",J667,0)</f>
        <v>0</v>
      </c>
      <c r="BH667" s="143">
        <f>IF(N667="sníž. přenesená",J667,0)</f>
        <v>0</v>
      </c>
      <c r="BI667" s="143">
        <f>IF(N667="nulová",J667,0)</f>
        <v>0</v>
      </c>
      <c r="BJ667" s="16" t="s">
        <v>90</v>
      </c>
      <c r="BK667" s="143">
        <f>ROUND(I667*H667,2)</f>
        <v>0</v>
      </c>
      <c r="BL667" s="16" t="s">
        <v>232</v>
      </c>
      <c r="BM667" s="142" t="s">
        <v>925</v>
      </c>
    </row>
    <row r="668" spans="2:65" s="12" customFormat="1" ht="10.199999999999999">
      <c r="B668" s="144"/>
      <c r="D668" s="145" t="s">
        <v>233</v>
      </c>
      <c r="E668" s="146" t="s">
        <v>1</v>
      </c>
      <c r="F668" s="147" t="s">
        <v>926</v>
      </c>
      <c r="H668" s="148">
        <v>9.7530000000000001</v>
      </c>
      <c r="I668" s="149"/>
      <c r="L668" s="144"/>
      <c r="M668" s="150"/>
      <c r="T668" s="151"/>
      <c r="AT668" s="146" t="s">
        <v>233</v>
      </c>
      <c r="AU668" s="146" t="s">
        <v>92</v>
      </c>
      <c r="AV668" s="12" t="s">
        <v>92</v>
      </c>
      <c r="AW668" s="12" t="s">
        <v>31</v>
      </c>
      <c r="AX668" s="12" t="s">
        <v>82</v>
      </c>
      <c r="AY668" s="146" t="s">
        <v>225</v>
      </c>
    </row>
    <row r="669" spans="2:65" s="12" customFormat="1" ht="10.199999999999999">
      <c r="B669" s="144"/>
      <c r="D669" s="145" t="s">
        <v>233</v>
      </c>
      <c r="E669" s="146" t="s">
        <v>1</v>
      </c>
      <c r="F669" s="147" t="s">
        <v>927</v>
      </c>
      <c r="H669" s="148">
        <v>42.06</v>
      </c>
      <c r="I669" s="149"/>
      <c r="L669" s="144"/>
      <c r="M669" s="150"/>
      <c r="T669" s="151"/>
      <c r="AT669" s="146" t="s">
        <v>233</v>
      </c>
      <c r="AU669" s="146" t="s">
        <v>92</v>
      </c>
      <c r="AV669" s="12" t="s">
        <v>92</v>
      </c>
      <c r="AW669" s="12" t="s">
        <v>31</v>
      </c>
      <c r="AX669" s="12" t="s">
        <v>82</v>
      </c>
      <c r="AY669" s="146" t="s">
        <v>225</v>
      </c>
    </row>
    <row r="670" spans="2:65" s="12" customFormat="1" ht="10.199999999999999">
      <c r="B670" s="144"/>
      <c r="D670" s="145" t="s">
        <v>233</v>
      </c>
      <c r="E670" s="146" t="s">
        <v>1</v>
      </c>
      <c r="F670" s="147" t="s">
        <v>928</v>
      </c>
      <c r="H670" s="148">
        <v>19.875</v>
      </c>
      <c r="I670" s="149"/>
      <c r="L670" s="144"/>
      <c r="M670" s="150"/>
      <c r="T670" s="151"/>
      <c r="AT670" s="146" t="s">
        <v>233</v>
      </c>
      <c r="AU670" s="146" t="s">
        <v>92</v>
      </c>
      <c r="AV670" s="12" t="s">
        <v>92</v>
      </c>
      <c r="AW670" s="12" t="s">
        <v>31</v>
      </c>
      <c r="AX670" s="12" t="s">
        <v>82</v>
      </c>
      <c r="AY670" s="146" t="s">
        <v>225</v>
      </c>
    </row>
    <row r="671" spans="2:65" s="13" customFormat="1" ht="10.199999999999999">
      <c r="B671" s="152"/>
      <c r="D671" s="145" t="s">
        <v>233</v>
      </c>
      <c r="E671" s="153" t="s">
        <v>1</v>
      </c>
      <c r="F671" s="154" t="s">
        <v>235</v>
      </c>
      <c r="H671" s="155">
        <v>71.688000000000002</v>
      </c>
      <c r="I671" s="156"/>
      <c r="L671" s="152"/>
      <c r="M671" s="157"/>
      <c r="T671" s="158"/>
      <c r="AT671" s="153" t="s">
        <v>233</v>
      </c>
      <c r="AU671" s="153" t="s">
        <v>92</v>
      </c>
      <c r="AV671" s="13" t="s">
        <v>232</v>
      </c>
      <c r="AW671" s="13" t="s">
        <v>31</v>
      </c>
      <c r="AX671" s="13" t="s">
        <v>90</v>
      </c>
      <c r="AY671" s="153" t="s">
        <v>225</v>
      </c>
    </row>
    <row r="672" spans="2:65" s="1" customFormat="1" ht="44.25" customHeight="1">
      <c r="B672" s="31"/>
      <c r="C672" s="131" t="s">
        <v>929</v>
      </c>
      <c r="D672" s="131" t="s">
        <v>227</v>
      </c>
      <c r="E672" s="132" t="s">
        <v>930</v>
      </c>
      <c r="F672" s="133" t="s">
        <v>931</v>
      </c>
      <c r="G672" s="134" t="s">
        <v>238</v>
      </c>
      <c r="H672" s="135">
        <v>7.21</v>
      </c>
      <c r="I672" s="136"/>
      <c r="J672" s="137">
        <f>ROUND(I672*H672,2)</f>
        <v>0</v>
      </c>
      <c r="K672" s="133" t="s">
        <v>231</v>
      </c>
      <c r="L672" s="31"/>
      <c r="M672" s="138" t="s">
        <v>1</v>
      </c>
      <c r="N672" s="139" t="s">
        <v>47</v>
      </c>
      <c r="P672" s="140">
        <f>O672*H672</f>
        <v>0</v>
      </c>
      <c r="Q672" s="140">
        <v>0</v>
      </c>
      <c r="R672" s="140">
        <f>Q672*H672</f>
        <v>0</v>
      </c>
      <c r="S672" s="140">
        <v>0</v>
      </c>
      <c r="T672" s="141">
        <f>S672*H672</f>
        <v>0</v>
      </c>
      <c r="AR672" s="142" t="s">
        <v>232</v>
      </c>
      <c r="AT672" s="142" t="s">
        <v>227</v>
      </c>
      <c r="AU672" s="142" t="s">
        <v>92</v>
      </c>
      <c r="AY672" s="16" t="s">
        <v>225</v>
      </c>
      <c r="BE672" s="143">
        <f>IF(N672="základní",J672,0)</f>
        <v>0</v>
      </c>
      <c r="BF672" s="143">
        <f>IF(N672="snížená",J672,0)</f>
        <v>0</v>
      </c>
      <c r="BG672" s="143">
        <f>IF(N672="zákl. přenesená",J672,0)</f>
        <v>0</v>
      </c>
      <c r="BH672" s="143">
        <f>IF(N672="sníž. přenesená",J672,0)</f>
        <v>0</v>
      </c>
      <c r="BI672" s="143">
        <f>IF(N672="nulová",J672,0)</f>
        <v>0</v>
      </c>
      <c r="BJ672" s="16" t="s">
        <v>90</v>
      </c>
      <c r="BK672" s="143">
        <f>ROUND(I672*H672,2)</f>
        <v>0</v>
      </c>
      <c r="BL672" s="16" t="s">
        <v>232</v>
      </c>
      <c r="BM672" s="142" t="s">
        <v>932</v>
      </c>
    </row>
    <row r="673" spans="2:65" s="12" customFormat="1" ht="10.199999999999999">
      <c r="B673" s="144"/>
      <c r="D673" s="145" t="s">
        <v>233</v>
      </c>
      <c r="E673" s="146" t="s">
        <v>1</v>
      </c>
      <c r="F673" s="147" t="s">
        <v>933</v>
      </c>
      <c r="H673" s="148">
        <v>0.69599999999999995</v>
      </c>
      <c r="I673" s="149"/>
      <c r="L673" s="144"/>
      <c r="M673" s="150"/>
      <c r="T673" s="151"/>
      <c r="AT673" s="146" t="s">
        <v>233</v>
      </c>
      <c r="AU673" s="146" t="s">
        <v>92</v>
      </c>
      <c r="AV673" s="12" t="s">
        <v>92</v>
      </c>
      <c r="AW673" s="12" t="s">
        <v>31</v>
      </c>
      <c r="AX673" s="12" t="s">
        <v>82</v>
      </c>
      <c r="AY673" s="146" t="s">
        <v>225</v>
      </c>
    </row>
    <row r="674" spans="2:65" s="12" customFormat="1" ht="20.399999999999999">
      <c r="B674" s="144"/>
      <c r="D674" s="145" t="s">
        <v>233</v>
      </c>
      <c r="E674" s="146" t="s">
        <v>1</v>
      </c>
      <c r="F674" s="147" t="s">
        <v>934</v>
      </c>
      <c r="H674" s="148">
        <v>6.5140000000000002</v>
      </c>
      <c r="I674" s="149"/>
      <c r="L674" s="144"/>
      <c r="M674" s="150"/>
      <c r="T674" s="151"/>
      <c r="AT674" s="146" t="s">
        <v>233</v>
      </c>
      <c r="AU674" s="146" t="s">
        <v>92</v>
      </c>
      <c r="AV674" s="12" t="s">
        <v>92</v>
      </c>
      <c r="AW674" s="12" t="s">
        <v>31</v>
      </c>
      <c r="AX674" s="12" t="s">
        <v>82</v>
      </c>
      <c r="AY674" s="146" t="s">
        <v>225</v>
      </c>
    </row>
    <row r="675" spans="2:65" s="13" customFormat="1" ht="10.199999999999999">
      <c r="B675" s="152"/>
      <c r="D675" s="145" t="s">
        <v>233</v>
      </c>
      <c r="E675" s="153" t="s">
        <v>1</v>
      </c>
      <c r="F675" s="154" t="s">
        <v>235</v>
      </c>
      <c r="H675" s="155">
        <v>7.21</v>
      </c>
      <c r="I675" s="156"/>
      <c r="L675" s="152"/>
      <c r="M675" s="157"/>
      <c r="T675" s="158"/>
      <c r="AT675" s="153" t="s">
        <v>233</v>
      </c>
      <c r="AU675" s="153" t="s">
        <v>92</v>
      </c>
      <c r="AV675" s="13" t="s">
        <v>232</v>
      </c>
      <c r="AW675" s="13" t="s">
        <v>31</v>
      </c>
      <c r="AX675" s="13" t="s">
        <v>90</v>
      </c>
      <c r="AY675" s="153" t="s">
        <v>225</v>
      </c>
    </row>
    <row r="676" spans="2:65" s="1" customFormat="1" ht="49.05" customHeight="1">
      <c r="B676" s="31"/>
      <c r="C676" s="131" t="s">
        <v>594</v>
      </c>
      <c r="D676" s="131" t="s">
        <v>227</v>
      </c>
      <c r="E676" s="132" t="s">
        <v>935</v>
      </c>
      <c r="F676" s="133" t="s">
        <v>936</v>
      </c>
      <c r="G676" s="134" t="s">
        <v>238</v>
      </c>
      <c r="H676" s="135">
        <v>111.738</v>
      </c>
      <c r="I676" s="136"/>
      <c r="J676" s="137">
        <f>ROUND(I676*H676,2)</f>
        <v>0</v>
      </c>
      <c r="K676" s="133" t="s">
        <v>231</v>
      </c>
      <c r="L676" s="31"/>
      <c r="M676" s="138" t="s">
        <v>1</v>
      </c>
      <c r="N676" s="139" t="s">
        <v>47</v>
      </c>
      <c r="P676" s="140">
        <f>O676*H676</f>
        <v>0</v>
      </c>
      <c r="Q676" s="140">
        <v>0</v>
      </c>
      <c r="R676" s="140">
        <f>Q676*H676</f>
        <v>0</v>
      </c>
      <c r="S676" s="140">
        <v>0</v>
      </c>
      <c r="T676" s="141">
        <f>S676*H676</f>
        <v>0</v>
      </c>
      <c r="AR676" s="142" t="s">
        <v>232</v>
      </c>
      <c r="AT676" s="142" t="s">
        <v>227</v>
      </c>
      <c r="AU676" s="142" t="s">
        <v>92</v>
      </c>
      <c r="AY676" s="16" t="s">
        <v>225</v>
      </c>
      <c r="BE676" s="143">
        <f>IF(N676="základní",J676,0)</f>
        <v>0</v>
      </c>
      <c r="BF676" s="143">
        <f>IF(N676="snížená",J676,0)</f>
        <v>0</v>
      </c>
      <c r="BG676" s="143">
        <f>IF(N676="zákl. přenesená",J676,0)</f>
        <v>0</v>
      </c>
      <c r="BH676" s="143">
        <f>IF(N676="sníž. přenesená",J676,0)</f>
        <v>0</v>
      </c>
      <c r="BI676" s="143">
        <f>IF(N676="nulová",J676,0)</f>
        <v>0</v>
      </c>
      <c r="BJ676" s="16" t="s">
        <v>90</v>
      </c>
      <c r="BK676" s="143">
        <f>ROUND(I676*H676,2)</f>
        <v>0</v>
      </c>
      <c r="BL676" s="16" t="s">
        <v>232</v>
      </c>
      <c r="BM676" s="142" t="s">
        <v>937</v>
      </c>
    </row>
    <row r="677" spans="2:65" s="12" customFormat="1" ht="10.199999999999999">
      <c r="B677" s="144"/>
      <c r="D677" s="145" t="s">
        <v>233</v>
      </c>
      <c r="E677" s="146" t="s">
        <v>1</v>
      </c>
      <c r="F677" s="147" t="s">
        <v>938</v>
      </c>
      <c r="H677" s="148">
        <v>1.419</v>
      </c>
      <c r="I677" s="149"/>
      <c r="L677" s="144"/>
      <c r="M677" s="150"/>
      <c r="T677" s="151"/>
      <c r="AT677" s="146" t="s">
        <v>233</v>
      </c>
      <c r="AU677" s="146" t="s">
        <v>92</v>
      </c>
      <c r="AV677" s="12" t="s">
        <v>92</v>
      </c>
      <c r="AW677" s="12" t="s">
        <v>31</v>
      </c>
      <c r="AX677" s="12" t="s">
        <v>82</v>
      </c>
      <c r="AY677" s="146" t="s">
        <v>225</v>
      </c>
    </row>
    <row r="678" spans="2:65" s="12" customFormat="1" ht="40.799999999999997">
      <c r="B678" s="144"/>
      <c r="D678" s="145" t="s">
        <v>233</v>
      </c>
      <c r="E678" s="146" t="s">
        <v>1</v>
      </c>
      <c r="F678" s="147" t="s">
        <v>939</v>
      </c>
      <c r="H678" s="148">
        <v>40.512</v>
      </c>
      <c r="I678" s="149"/>
      <c r="L678" s="144"/>
      <c r="M678" s="150"/>
      <c r="T678" s="151"/>
      <c r="AT678" s="146" t="s">
        <v>233</v>
      </c>
      <c r="AU678" s="146" t="s">
        <v>92</v>
      </c>
      <c r="AV678" s="12" t="s">
        <v>92</v>
      </c>
      <c r="AW678" s="12" t="s">
        <v>31</v>
      </c>
      <c r="AX678" s="12" t="s">
        <v>82</v>
      </c>
      <c r="AY678" s="146" t="s">
        <v>225</v>
      </c>
    </row>
    <row r="679" spans="2:65" s="12" customFormat="1" ht="10.199999999999999">
      <c r="B679" s="144"/>
      <c r="D679" s="145" t="s">
        <v>233</v>
      </c>
      <c r="E679" s="146" t="s">
        <v>1</v>
      </c>
      <c r="F679" s="147" t="s">
        <v>940</v>
      </c>
      <c r="H679" s="148">
        <v>3.11</v>
      </c>
      <c r="I679" s="149"/>
      <c r="L679" s="144"/>
      <c r="M679" s="150"/>
      <c r="T679" s="151"/>
      <c r="AT679" s="146" t="s">
        <v>233</v>
      </c>
      <c r="AU679" s="146" t="s">
        <v>92</v>
      </c>
      <c r="AV679" s="12" t="s">
        <v>92</v>
      </c>
      <c r="AW679" s="12" t="s">
        <v>31</v>
      </c>
      <c r="AX679" s="12" t="s">
        <v>82</v>
      </c>
      <c r="AY679" s="146" t="s">
        <v>225</v>
      </c>
    </row>
    <row r="680" spans="2:65" s="12" customFormat="1" ht="20.399999999999999">
      <c r="B680" s="144"/>
      <c r="D680" s="145" t="s">
        <v>233</v>
      </c>
      <c r="E680" s="146" t="s">
        <v>1</v>
      </c>
      <c r="F680" s="147" t="s">
        <v>941</v>
      </c>
      <c r="H680" s="148">
        <v>21.166</v>
      </c>
      <c r="I680" s="149"/>
      <c r="L680" s="144"/>
      <c r="M680" s="150"/>
      <c r="T680" s="151"/>
      <c r="AT680" s="146" t="s">
        <v>233</v>
      </c>
      <c r="AU680" s="146" t="s">
        <v>92</v>
      </c>
      <c r="AV680" s="12" t="s">
        <v>92</v>
      </c>
      <c r="AW680" s="12" t="s">
        <v>31</v>
      </c>
      <c r="AX680" s="12" t="s">
        <v>82</v>
      </c>
      <c r="AY680" s="146" t="s">
        <v>225</v>
      </c>
    </row>
    <row r="681" spans="2:65" s="12" customFormat="1" ht="20.399999999999999">
      <c r="B681" s="144"/>
      <c r="D681" s="145" t="s">
        <v>233</v>
      </c>
      <c r="E681" s="146" t="s">
        <v>1</v>
      </c>
      <c r="F681" s="147" t="s">
        <v>942</v>
      </c>
      <c r="H681" s="148">
        <v>22.457000000000001</v>
      </c>
      <c r="I681" s="149"/>
      <c r="L681" s="144"/>
      <c r="M681" s="150"/>
      <c r="T681" s="151"/>
      <c r="AT681" s="146" t="s">
        <v>233</v>
      </c>
      <c r="AU681" s="146" t="s">
        <v>92</v>
      </c>
      <c r="AV681" s="12" t="s">
        <v>92</v>
      </c>
      <c r="AW681" s="12" t="s">
        <v>31</v>
      </c>
      <c r="AX681" s="12" t="s">
        <v>82</v>
      </c>
      <c r="AY681" s="146" t="s">
        <v>225</v>
      </c>
    </row>
    <row r="682" spans="2:65" s="12" customFormat="1" ht="30.6">
      <c r="B682" s="144"/>
      <c r="D682" s="145" t="s">
        <v>233</v>
      </c>
      <c r="E682" s="146" t="s">
        <v>1</v>
      </c>
      <c r="F682" s="147" t="s">
        <v>943</v>
      </c>
      <c r="H682" s="148">
        <v>23.074000000000002</v>
      </c>
      <c r="I682" s="149"/>
      <c r="L682" s="144"/>
      <c r="M682" s="150"/>
      <c r="T682" s="151"/>
      <c r="AT682" s="146" t="s">
        <v>233</v>
      </c>
      <c r="AU682" s="146" t="s">
        <v>92</v>
      </c>
      <c r="AV682" s="12" t="s">
        <v>92</v>
      </c>
      <c r="AW682" s="12" t="s">
        <v>31</v>
      </c>
      <c r="AX682" s="12" t="s">
        <v>82</v>
      </c>
      <c r="AY682" s="146" t="s">
        <v>225</v>
      </c>
    </row>
    <row r="683" spans="2:65" s="13" customFormat="1" ht="10.199999999999999">
      <c r="B683" s="152"/>
      <c r="D683" s="145" t="s">
        <v>233</v>
      </c>
      <c r="E683" s="153" t="s">
        <v>1</v>
      </c>
      <c r="F683" s="154" t="s">
        <v>235</v>
      </c>
      <c r="H683" s="155">
        <v>111.738</v>
      </c>
      <c r="I683" s="156"/>
      <c r="L683" s="152"/>
      <c r="M683" s="157"/>
      <c r="T683" s="158"/>
      <c r="AT683" s="153" t="s">
        <v>233</v>
      </c>
      <c r="AU683" s="153" t="s">
        <v>92</v>
      </c>
      <c r="AV683" s="13" t="s">
        <v>232</v>
      </c>
      <c r="AW683" s="13" t="s">
        <v>31</v>
      </c>
      <c r="AX683" s="13" t="s">
        <v>90</v>
      </c>
      <c r="AY683" s="153" t="s">
        <v>225</v>
      </c>
    </row>
    <row r="684" spans="2:65" s="1" customFormat="1" ht="37.799999999999997" customHeight="1">
      <c r="B684" s="31"/>
      <c r="C684" s="131" t="s">
        <v>944</v>
      </c>
      <c r="D684" s="131" t="s">
        <v>227</v>
      </c>
      <c r="E684" s="132" t="s">
        <v>945</v>
      </c>
      <c r="F684" s="133" t="s">
        <v>946</v>
      </c>
      <c r="G684" s="134" t="s">
        <v>238</v>
      </c>
      <c r="H684" s="135">
        <v>4.4279999999999999</v>
      </c>
      <c r="I684" s="136"/>
      <c r="J684" s="137">
        <f>ROUND(I684*H684,2)</f>
        <v>0</v>
      </c>
      <c r="K684" s="133" t="s">
        <v>231</v>
      </c>
      <c r="L684" s="31"/>
      <c r="M684" s="138" t="s">
        <v>1</v>
      </c>
      <c r="N684" s="139" t="s">
        <v>47</v>
      </c>
      <c r="P684" s="140">
        <f>O684*H684</f>
        <v>0</v>
      </c>
      <c r="Q684" s="140">
        <v>0</v>
      </c>
      <c r="R684" s="140">
        <f>Q684*H684</f>
        <v>0</v>
      </c>
      <c r="S684" s="140">
        <v>0</v>
      </c>
      <c r="T684" s="141">
        <f>S684*H684</f>
        <v>0</v>
      </c>
      <c r="AR684" s="142" t="s">
        <v>232</v>
      </c>
      <c r="AT684" s="142" t="s">
        <v>227</v>
      </c>
      <c r="AU684" s="142" t="s">
        <v>92</v>
      </c>
      <c r="AY684" s="16" t="s">
        <v>225</v>
      </c>
      <c r="BE684" s="143">
        <f>IF(N684="základní",J684,0)</f>
        <v>0</v>
      </c>
      <c r="BF684" s="143">
        <f>IF(N684="snížená",J684,0)</f>
        <v>0</v>
      </c>
      <c r="BG684" s="143">
        <f>IF(N684="zákl. přenesená",J684,0)</f>
        <v>0</v>
      </c>
      <c r="BH684" s="143">
        <f>IF(N684="sníž. přenesená",J684,0)</f>
        <v>0</v>
      </c>
      <c r="BI684" s="143">
        <f>IF(N684="nulová",J684,0)</f>
        <v>0</v>
      </c>
      <c r="BJ684" s="16" t="s">
        <v>90</v>
      </c>
      <c r="BK684" s="143">
        <f>ROUND(I684*H684,2)</f>
        <v>0</v>
      </c>
      <c r="BL684" s="16" t="s">
        <v>232</v>
      </c>
      <c r="BM684" s="142" t="s">
        <v>947</v>
      </c>
    </row>
    <row r="685" spans="2:65" s="12" customFormat="1" ht="10.199999999999999">
      <c r="B685" s="144"/>
      <c r="D685" s="145" t="s">
        <v>233</v>
      </c>
      <c r="E685" s="146" t="s">
        <v>1</v>
      </c>
      <c r="F685" s="147" t="s">
        <v>948</v>
      </c>
      <c r="H685" s="148">
        <v>4.4279999999999999</v>
      </c>
      <c r="I685" s="149"/>
      <c r="L685" s="144"/>
      <c r="M685" s="150"/>
      <c r="T685" s="151"/>
      <c r="AT685" s="146" t="s">
        <v>233</v>
      </c>
      <c r="AU685" s="146" t="s">
        <v>92</v>
      </c>
      <c r="AV685" s="12" t="s">
        <v>92</v>
      </c>
      <c r="AW685" s="12" t="s">
        <v>31</v>
      </c>
      <c r="AX685" s="12" t="s">
        <v>82</v>
      </c>
      <c r="AY685" s="146" t="s">
        <v>225</v>
      </c>
    </row>
    <row r="686" spans="2:65" s="13" customFormat="1" ht="10.199999999999999">
      <c r="B686" s="152"/>
      <c r="D686" s="145" t="s">
        <v>233</v>
      </c>
      <c r="E686" s="153" t="s">
        <v>1</v>
      </c>
      <c r="F686" s="154" t="s">
        <v>235</v>
      </c>
      <c r="H686" s="155">
        <v>4.4279999999999999</v>
      </c>
      <c r="I686" s="156"/>
      <c r="L686" s="152"/>
      <c r="M686" s="157"/>
      <c r="T686" s="158"/>
      <c r="AT686" s="153" t="s">
        <v>233</v>
      </c>
      <c r="AU686" s="153" t="s">
        <v>92</v>
      </c>
      <c r="AV686" s="13" t="s">
        <v>232</v>
      </c>
      <c r="AW686" s="13" t="s">
        <v>31</v>
      </c>
      <c r="AX686" s="13" t="s">
        <v>90</v>
      </c>
      <c r="AY686" s="153" t="s">
        <v>225</v>
      </c>
    </row>
    <row r="687" spans="2:65" s="1" customFormat="1" ht="24.15" customHeight="1">
      <c r="B687" s="31"/>
      <c r="C687" s="131" t="s">
        <v>600</v>
      </c>
      <c r="D687" s="131" t="s">
        <v>227</v>
      </c>
      <c r="E687" s="132" t="s">
        <v>949</v>
      </c>
      <c r="F687" s="133" t="s">
        <v>950</v>
      </c>
      <c r="G687" s="134" t="s">
        <v>357</v>
      </c>
      <c r="H687" s="135">
        <v>72.400000000000006</v>
      </c>
      <c r="I687" s="136"/>
      <c r="J687" s="137">
        <f>ROUND(I687*H687,2)</f>
        <v>0</v>
      </c>
      <c r="K687" s="133" t="s">
        <v>231</v>
      </c>
      <c r="L687" s="31"/>
      <c r="M687" s="138" t="s">
        <v>1</v>
      </c>
      <c r="N687" s="139" t="s">
        <v>47</v>
      </c>
      <c r="P687" s="140">
        <f>O687*H687</f>
        <v>0</v>
      </c>
      <c r="Q687" s="140">
        <v>0</v>
      </c>
      <c r="R687" s="140">
        <f>Q687*H687</f>
        <v>0</v>
      </c>
      <c r="S687" s="140">
        <v>0</v>
      </c>
      <c r="T687" s="141">
        <f>S687*H687</f>
        <v>0</v>
      </c>
      <c r="AR687" s="142" t="s">
        <v>232</v>
      </c>
      <c r="AT687" s="142" t="s">
        <v>227</v>
      </c>
      <c r="AU687" s="142" t="s">
        <v>92</v>
      </c>
      <c r="AY687" s="16" t="s">
        <v>225</v>
      </c>
      <c r="BE687" s="143">
        <f>IF(N687="základní",J687,0)</f>
        <v>0</v>
      </c>
      <c r="BF687" s="143">
        <f>IF(N687="snížená",J687,0)</f>
        <v>0</v>
      </c>
      <c r="BG687" s="143">
        <f>IF(N687="zákl. přenesená",J687,0)</f>
        <v>0</v>
      </c>
      <c r="BH687" s="143">
        <f>IF(N687="sníž. přenesená",J687,0)</f>
        <v>0</v>
      </c>
      <c r="BI687" s="143">
        <f>IF(N687="nulová",J687,0)</f>
        <v>0</v>
      </c>
      <c r="BJ687" s="16" t="s">
        <v>90</v>
      </c>
      <c r="BK687" s="143">
        <f>ROUND(I687*H687,2)</f>
        <v>0</v>
      </c>
      <c r="BL687" s="16" t="s">
        <v>232</v>
      </c>
      <c r="BM687" s="142" t="s">
        <v>951</v>
      </c>
    </row>
    <row r="688" spans="2:65" s="12" customFormat="1" ht="10.199999999999999">
      <c r="B688" s="144"/>
      <c r="D688" s="145" t="s">
        <v>233</v>
      </c>
      <c r="E688" s="146" t="s">
        <v>1</v>
      </c>
      <c r="F688" s="147" t="s">
        <v>952</v>
      </c>
      <c r="H688" s="148">
        <v>72.400000000000006</v>
      </c>
      <c r="I688" s="149"/>
      <c r="L688" s="144"/>
      <c r="M688" s="150"/>
      <c r="T688" s="151"/>
      <c r="AT688" s="146" t="s">
        <v>233</v>
      </c>
      <c r="AU688" s="146" t="s">
        <v>92</v>
      </c>
      <c r="AV688" s="12" t="s">
        <v>92</v>
      </c>
      <c r="AW688" s="12" t="s">
        <v>31</v>
      </c>
      <c r="AX688" s="12" t="s">
        <v>82</v>
      </c>
      <c r="AY688" s="146" t="s">
        <v>225</v>
      </c>
    </row>
    <row r="689" spans="2:65" s="13" customFormat="1" ht="10.199999999999999">
      <c r="B689" s="152"/>
      <c r="D689" s="145" t="s">
        <v>233</v>
      </c>
      <c r="E689" s="153" t="s">
        <v>1</v>
      </c>
      <c r="F689" s="154" t="s">
        <v>235</v>
      </c>
      <c r="H689" s="155">
        <v>72.400000000000006</v>
      </c>
      <c r="I689" s="156"/>
      <c r="L689" s="152"/>
      <c r="M689" s="157"/>
      <c r="T689" s="158"/>
      <c r="AT689" s="153" t="s">
        <v>233</v>
      </c>
      <c r="AU689" s="153" t="s">
        <v>92</v>
      </c>
      <c r="AV689" s="13" t="s">
        <v>232</v>
      </c>
      <c r="AW689" s="13" t="s">
        <v>31</v>
      </c>
      <c r="AX689" s="13" t="s">
        <v>90</v>
      </c>
      <c r="AY689" s="153" t="s">
        <v>225</v>
      </c>
    </row>
    <row r="690" spans="2:65" s="1" customFormat="1" ht="24.15" customHeight="1">
      <c r="B690" s="31"/>
      <c r="C690" s="131" t="s">
        <v>953</v>
      </c>
      <c r="D690" s="131" t="s">
        <v>227</v>
      </c>
      <c r="E690" s="132" t="s">
        <v>954</v>
      </c>
      <c r="F690" s="133" t="s">
        <v>955</v>
      </c>
      <c r="G690" s="134" t="s">
        <v>230</v>
      </c>
      <c r="H690" s="135">
        <v>28.17</v>
      </c>
      <c r="I690" s="136"/>
      <c r="J690" s="137">
        <f>ROUND(I690*H690,2)</f>
        <v>0</v>
      </c>
      <c r="K690" s="133" t="s">
        <v>231</v>
      </c>
      <c r="L690" s="31"/>
      <c r="M690" s="138" t="s">
        <v>1</v>
      </c>
      <c r="N690" s="139" t="s">
        <v>47</v>
      </c>
      <c r="P690" s="140">
        <f>O690*H690</f>
        <v>0</v>
      </c>
      <c r="Q690" s="140">
        <v>0</v>
      </c>
      <c r="R690" s="140">
        <f>Q690*H690</f>
        <v>0</v>
      </c>
      <c r="S690" s="140">
        <v>0</v>
      </c>
      <c r="T690" s="141">
        <f>S690*H690</f>
        <v>0</v>
      </c>
      <c r="AR690" s="142" t="s">
        <v>232</v>
      </c>
      <c r="AT690" s="142" t="s">
        <v>227</v>
      </c>
      <c r="AU690" s="142" t="s">
        <v>92</v>
      </c>
      <c r="AY690" s="16" t="s">
        <v>225</v>
      </c>
      <c r="BE690" s="143">
        <f>IF(N690="základní",J690,0)</f>
        <v>0</v>
      </c>
      <c r="BF690" s="143">
        <f>IF(N690="snížená",J690,0)</f>
        <v>0</v>
      </c>
      <c r="BG690" s="143">
        <f>IF(N690="zákl. přenesená",J690,0)</f>
        <v>0</v>
      </c>
      <c r="BH690" s="143">
        <f>IF(N690="sníž. přenesená",J690,0)</f>
        <v>0</v>
      </c>
      <c r="BI690" s="143">
        <f>IF(N690="nulová",J690,0)</f>
        <v>0</v>
      </c>
      <c r="BJ690" s="16" t="s">
        <v>90</v>
      </c>
      <c r="BK690" s="143">
        <f>ROUND(I690*H690,2)</f>
        <v>0</v>
      </c>
      <c r="BL690" s="16" t="s">
        <v>232</v>
      </c>
      <c r="BM690" s="142" t="s">
        <v>956</v>
      </c>
    </row>
    <row r="691" spans="2:65" s="12" customFormat="1" ht="10.199999999999999">
      <c r="B691" s="144"/>
      <c r="D691" s="145" t="s">
        <v>233</v>
      </c>
      <c r="E691" s="146" t="s">
        <v>1</v>
      </c>
      <c r="F691" s="147" t="s">
        <v>957</v>
      </c>
      <c r="H691" s="148">
        <v>28.17</v>
      </c>
      <c r="I691" s="149"/>
      <c r="L691" s="144"/>
      <c r="M691" s="150"/>
      <c r="T691" s="151"/>
      <c r="AT691" s="146" t="s">
        <v>233</v>
      </c>
      <c r="AU691" s="146" t="s">
        <v>92</v>
      </c>
      <c r="AV691" s="12" t="s">
        <v>92</v>
      </c>
      <c r="AW691" s="12" t="s">
        <v>31</v>
      </c>
      <c r="AX691" s="12" t="s">
        <v>82</v>
      </c>
      <c r="AY691" s="146" t="s">
        <v>225</v>
      </c>
    </row>
    <row r="692" spans="2:65" s="13" customFormat="1" ht="10.199999999999999">
      <c r="B692" s="152"/>
      <c r="D692" s="145" t="s">
        <v>233</v>
      </c>
      <c r="E692" s="153" t="s">
        <v>1</v>
      </c>
      <c r="F692" s="154" t="s">
        <v>235</v>
      </c>
      <c r="H692" s="155">
        <v>28.17</v>
      </c>
      <c r="I692" s="156"/>
      <c r="L692" s="152"/>
      <c r="M692" s="157"/>
      <c r="T692" s="158"/>
      <c r="AT692" s="153" t="s">
        <v>233</v>
      </c>
      <c r="AU692" s="153" t="s">
        <v>92</v>
      </c>
      <c r="AV692" s="13" t="s">
        <v>232</v>
      </c>
      <c r="AW692" s="13" t="s">
        <v>31</v>
      </c>
      <c r="AX692" s="13" t="s">
        <v>90</v>
      </c>
      <c r="AY692" s="153" t="s">
        <v>225</v>
      </c>
    </row>
    <row r="693" spans="2:65" s="1" customFormat="1" ht="16.5" customHeight="1">
      <c r="B693" s="31"/>
      <c r="C693" s="131" t="s">
        <v>607</v>
      </c>
      <c r="D693" s="131" t="s">
        <v>227</v>
      </c>
      <c r="E693" s="132" t="s">
        <v>958</v>
      </c>
      <c r="F693" s="133" t="s">
        <v>959</v>
      </c>
      <c r="G693" s="134" t="s">
        <v>238</v>
      </c>
      <c r="H693" s="135">
        <v>8.19</v>
      </c>
      <c r="I693" s="136"/>
      <c r="J693" s="137">
        <f>ROUND(I693*H693,2)</f>
        <v>0</v>
      </c>
      <c r="K693" s="133" t="s">
        <v>1</v>
      </c>
      <c r="L693" s="31"/>
      <c r="M693" s="138" t="s">
        <v>1</v>
      </c>
      <c r="N693" s="139" t="s">
        <v>47</v>
      </c>
      <c r="P693" s="140">
        <f>O693*H693</f>
        <v>0</v>
      </c>
      <c r="Q693" s="140">
        <v>0</v>
      </c>
      <c r="R693" s="140">
        <f>Q693*H693</f>
        <v>0</v>
      </c>
      <c r="S693" s="140">
        <v>0</v>
      </c>
      <c r="T693" s="141">
        <f>S693*H693</f>
        <v>0</v>
      </c>
      <c r="AR693" s="142" t="s">
        <v>232</v>
      </c>
      <c r="AT693" s="142" t="s">
        <v>227</v>
      </c>
      <c r="AU693" s="142" t="s">
        <v>92</v>
      </c>
      <c r="AY693" s="16" t="s">
        <v>225</v>
      </c>
      <c r="BE693" s="143">
        <f>IF(N693="základní",J693,0)</f>
        <v>0</v>
      </c>
      <c r="BF693" s="143">
        <f>IF(N693="snížená",J693,0)</f>
        <v>0</v>
      </c>
      <c r="BG693" s="143">
        <f>IF(N693="zákl. přenesená",J693,0)</f>
        <v>0</v>
      </c>
      <c r="BH693" s="143">
        <f>IF(N693="sníž. přenesená",J693,0)</f>
        <v>0</v>
      </c>
      <c r="BI693" s="143">
        <f>IF(N693="nulová",J693,0)</f>
        <v>0</v>
      </c>
      <c r="BJ693" s="16" t="s">
        <v>90</v>
      </c>
      <c r="BK693" s="143">
        <f>ROUND(I693*H693,2)</f>
        <v>0</v>
      </c>
      <c r="BL693" s="16" t="s">
        <v>232</v>
      </c>
      <c r="BM693" s="142" t="s">
        <v>960</v>
      </c>
    </row>
    <row r="694" spans="2:65" s="12" customFormat="1" ht="10.199999999999999">
      <c r="B694" s="144"/>
      <c r="D694" s="145" t="s">
        <v>233</v>
      </c>
      <c r="E694" s="146" t="s">
        <v>1</v>
      </c>
      <c r="F694" s="147" t="s">
        <v>961</v>
      </c>
      <c r="H694" s="148">
        <v>8.19</v>
      </c>
      <c r="I694" s="149"/>
      <c r="L694" s="144"/>
      <c r="M694" s="150"/>
      <c r="T694" s="151"/>
      <c r="AT694" s="146" t="s">
        <v>233</v>
      </c>
      <c r="AU694" s="146" t="s">
        <v>92</v>
      </c>
      <c r="AV694" s="12" t="s">
        <v>92</v>
      </c>
      <c r="AW694" s="12" t="s">
        <v>31</v>
      </c>
      <c r="AX694" s="12" t="s">
        <v>82</v>
      </c>
      <c r="AY694" s="146" t="s">
        <v>225</v>
      </c>
    </row>
    <row r="695" spans="2:65" s="13" customFormat="1" ht="10.199999999999999">
      <c r="B695" s="152"/>
      <c r="D695" s="145" t="s">
        <v>233</v>
      </c>
      <c r="E695" s="153" t="s">
        <v>1</v>
      </c>
      <c r="F695" s="154" t="s">
        <v>235</v>
      </c>
      <c r="H695" s="155">
        <v>8.19</v>
      </c>
      <c r="I695" s="156"/>
      <c r="L695" s="152"/>
      <c r="M695" s="157"/>
      <c r="T695" s="158"/>
      <c r="AT695" s="153" t="s">
        <v>233</v>
      </c>
      <c r="AU695" s="153" t="s">
        <v>92</v>
      </c>
      <c r="AV695" s="13" t="s">
        <v>232</v>
      </c>
      <c r="AW695" s="13" t="s">
        <v>31</v>
      </c>
      <c r="AX695" s="13" t="s">
        <v>90</v>
      </c>
      <c r="AY695" s="153" t="s">
        <v>225</v>
      </c>
    </row>
    <row r="696" spans="2:65" s="1" customFormat="1" ht="24.15" customHeight="1">
      <c r="B696" s="31"/>
      <c r="C696" s="131" t="s">
        <v>962</v>
      </c>
      <c r="D696" s="131" t="s">
        <v>227</v>
      </c>
      <c r="E696" s="132" t="s">
        <v>963</v>
      </c>
      <c r="F696" s="133" t="s">
        <v>964</v>
      </c>
      <c r="G696" s="134" t="s">
        <v>238</v>
      </c>
      <c r="H696" s="135">
        <v>1.077</v>
      </c>
      <c r="I696" s="136"/>
      <c r="J696" s="137">
        <f>ROUND(I696*H696,2)</f>
        <v>0</v>
      </c>
      <c r="K696" s="133" t="s">
        <v>231</v>
      </c>
      <c r="L696" s="31"/>
      <c r="M696" s="138" t="s">
        <v>1</v>
      </c>
      <c r="N696" s="139" t="s">
        <v>47</v>
      </c>
      <c r="P696" s="140">
        <f>O696*H696</f>
        <v>0</v>
      </c>
      <c r="Q696" s="140">
        <v>0</v>
      </c>
      <c r="R696" s="140">
        <f>Q696*H696</f>
        <v>0</v>
      </c>
      <c r="S696" s="140">
        <v>0</v>
      </c>
      <c r="T696" s="141">
        <f>S696*H696</f>
        <v>0</v>
      </c>
      <c r="AR696" s="142" t="s">
        <v>232</v>
      </c>
      <c r="AT696" s="142" t="s">
        <v>227</v>
      </c>
      <c r="AU696" s="142" t="s">
        <v>92</v>
      </c>
      <c r="AY696" s="16" t="s">
        <v>225</v>
      </c>
      <c r="BE696" s="143">
        <f>IF(N696="základní",J696,0)</f>
        <v>0</v>
      </c>
      <c r="BF696" s="143">
        <f>IF(N696="snížená",J696,0)</f>
        <v>0</v>
      </c>
      <c r="BG696" s="143">
        <f>IF(N696="zákl. přenesená",J696,0)</f>
        <v>0</v>
      </c>
      <c r="BH696" s="143">
        <f>IF(N696="sníž. přenesená",J696,0)</f>
        <v>0</v>
      </c>
      <c r="BI696" s="143">
        <f>IF(N696="nulová",J696,0)</f>
        <v>0</v>
      </c>
      <c r="BJ696" s="16" t="s">
        <v>90</v>
      </c>
      <c r="BK696" s="143">
        <f>ROUND(I696*H696,2)</f>
        <v>0</v>
      </c>
      <c r="BL696" s="16" t="s">
        <v>232</v>
      </c>
      <c r="BM696" s="142" t="s">
        <v>965</v>
      </c>
    </row>
    <row r="697" spans="2:65" s="12" customFormat="1" ht="10.199999999999999">
      <c r="B697" s="144"/>
      <c r="D697" s="145" t="s">
        <v>233</v>
      </c>
      <c r="E697" s="146" t="s">
        <v>1</v>
      </c>
      <c r="F697" s="147" t="s">
        <v>966</v>
      </c>
      <c r="H697" s="148">
        <v>0.38500000000000001</v>
      </c>
      <c r="I697" s="149"/>
      <c r="L697" s="144"/>
      <c r="M697" s="150"/>
      <c r="T697" s="151"/>
      <c r="AT697" s="146" t="s">
        <v>233</v>
      </c>
      <c r="AU697" s="146" t="s">
        <v>92</v>
      </c>
      <c r="AV697" s="12" t="s">
        <v>92</v>
      </c>
      <c r="AW697" s="12" t="s">
        <v>31</v>
      </c>
      <c r="AX697" s="12" t="s">
        <v>82</v>
      </c>
      <c r="AY697" s="146" t="s">
        <v>225</v>
      </c>
    </row>
    <row r="698" spans="2:65" s="12" customFormat="1" ht="10.199999999999999">
      <c r="B698" s="144"/>
      <c r="D698" s="145" t="s">
        <v>233</v>
      </c>
      <c r="E698" s="146" t="s">
        <v>1</v>
      </c>
      <c r="F698" s="147" t="s">
        <v>967</v>
      </c>
      <c r="H698" s="148">
        <v>0.4</v>
      </c>
      <c r="I698" s="149"/>
      <c r="L698" s="144"/>
      <c r="M698" s="150"/>
      <c r="T698" s="151"/>
      <c r="AT698" s="146" t="s">
        <v>233</v>
      </c>
      <c r="AU698" s="146" t="s">
        <v>92</v>
      </c>
      <c r="AV698" s="12" t="s">
        <v>92</v>
      </c>
      <c r="AW698" s="12" t="s">
        <v>31</v>
      </c>
      <c r="AX698" s="12" t="s">
        <v>82</v>
      </c>
      <c r="AY698" s="146" t="s">
        <v>225</v>
      </c>
    </row>
    <row r="699" spans="2:65" s="12" customFormat="1" ht="10.199999999999999">
      <c r="B699" s="144"/>
      <c r="D699" s="145" t="s">
        <v>233</v>
      </c>
      <c r="E699" s="146" t="s">
        <v>1</v>
      </c>
      <c r="F699" s="147" t="s">
        <v>968</v>
      </c>
      <c r="H699" s="148">
        <v>0.29199999999999998</v>
      </c>
      <c r="I699" s="149"/>
      <c r="L699" s="144"/>
      <c r="M699" s="150"/>
      <c r="T699" s="151"/>
      <c r="AT699" s="146" t="s">
        <v>233</v>
      </c>
      <c r="AU699" s="146" t="s">
        <v>92</v>
      </c>
      <c r="AV699" s="12" t="s">
        <v>92</v>
      </c>
      <c r="AW699" s="12" t="s">
        <v>31</v>
      </c>
      <c r="AX699" s="12" t="s">
        <v>82</v>
      </c>
      <c r="AY699" s="146" t="s">
        <v>225</v>
      </c>
    </row>
    <row r="700" spans="2:65" s="13" customFormat="1" ht="10.199999999999999">
      <c r="B700" s="152"/>
      <c r="D700" s="145" t="s">
        <v>233</v>
      </c>
      <c r="E700" s="153" t="s">
        <v>1</v>
      </c>
      <c r="F700" s="154" t="s">
        <v>235</v>
      </c>
      <c r="H700" s="155">
        <v>1.077</v>
      </c>
      <c r="I700" s="156"/>
      <c r="L700" s="152"/>
      <c r="M700" s="157"/>
      <c r="T700" s="158"/>
      <c r="AT700" s="153" t="s">
        <v>233</v>
      </c>
      <c r="AU700" s="153" t="s">
        <v>92</v>
      </c>
      <c r="AV700" s="13" t="s">
        <v>232</v>
      </c>
      <c r="AW700" s="13" t="s">
        <v>31</v>
      </c>
      <c r="AX700" s="13" t="s">
        <v>90</v>
      </c>
      <c r="AY700" s="153" t="s">
        <v>225</v>
      </c>
    </row>
    <row r="701" spans="2:65" s="1" customFormat="1" ht="24.15" customHeight="1">
      <c r="B701" s="31"/>
      <c r="C701" s="131" t="s">
        <v>612</v>
      </c>
      <c r="D701" s="131" t="s">
        <v>227</v>
      </c>
      <c r="E701" s="132" t="s">
        <v>969</v>
      </c>
      <c r="F701" s="133" t="s">
        <v>970</v>
      </c>
      <c r="G701" s="134" t="s">
        <v>238</v>
      </c>
      <c r="H701" s="135">
        <v>13.64</v>
      </c>
      <c r="I701" s="136"/>
      <c r="J701" s="137">
        <f>ROUND(I701*H701,2)</f>
        <v>0</v>
      </c>
      <c r="K701" s="133" t="s">
        <v>231</v>
      </c>
      <c r="L701" s="31"/>
      <c r="M701" s="138" t="s">
        <v>1</v>
      </c>
      <c r="N701" s="139" t="s">
        <v>47</v>
      </c>
      <c r="P701" s="140">
        <f>O701*H701</f>
        <v>0</v>
      </c>
      <c r="Q701" s="140">
        <v>0</v>
      </c>
      <c r="R701" s="140">
        <f>Q701*H701</f>
        <v>0</v>
      </c>
      <c r="S701" s="140">
        <v>0</v>
      </c>
      <c r="T701" s="141">
        <f>S701*H701</f>
        <v>0</v>
      </c>
      <c r="AR701" s="142" t="s">
        <v>232</v>
      </c>
      <c r="AT701" s="142" t="s">
        <v>227</v>
      </c>
      <c r="AU701" s="142" t="s">
        <v>92</v>
      </c>
      <c r="AY701" s="16" t="s">
        <v>225</v>
      </c>
      <c r="BE701" s="143">
        <f>IF(N701="základní",J701,0)</f>
        <v>0</v>
      </c>
      <c r="BF701" s="143">
        <f>IF(N701="snížená",J701,0)</f>
        <v>0</v>
      </c>
      <c r="BG701" s="143">
        <f>IF(N701="zákl. přenesená",J701,0)</f>
        <v>0</v>
      </c>
      <c r="BH701" s="143">
        <f>IF(N701="sníž. přenesená",J701,0)</f>
        <v>0</v>
      </c>
      <c r="BI701" s="143">
        <f>IF(N701="nulová",J701,0)</f>
        <v>0</v>
      </c>
      <c r="BJ701" s="16" t="s">
        <v>90</v>
      </c>
      <c r="BK701" s="143">
        <f>ROUND(I701*H701,2)</f>
        <v>0</v>
      </c>
      <c r="BL701" s="16" t="s">
        <v>232</v>
      </c>
      <c r="BM701" s="142" t="s">
        <v>971</v>
      </c>
    </row>
    <row r="702" spans="2:65" s="12" customFormat="1" ht="10.199999999999999">
      <c r="B702" s="144"/>
      <c r="D702" s="145" t="s">
        <v>233</v>
      </c>
      <c r="E702" s="146" t="s">
        <v>1</v>
      </c>
      <c r="F702" s="147" t="s">
        <v>972</v>
      </c>
      <c r="H702" s="148">
        <v>13.64</v>
      </c>
      <c r="I702" s="149"/>
      <c r="L702" s="144"/>
      <c r="M702" s="150"/>
      <c r="T702" s="151"/>
      <c r="AT702" s="146" t="s">
        <v>233</v>
      </c>
      <c r="AU702" s="146" t="s">
        <v>92</v>
      </c>
      <c r="AV702" s="12" t="s">
        <v>92</v>
      </c>
      <c r="AW702" s="12" t="s">
        <v>31</v>
      </c>
      <c r="AX702" s="12" t="s">
        <v>82</v>
      </c>
      <c r="AY702" s="146" t="s">
        <v>225</v>
      </c>
    </row>
    <row r="703" spans="2:65" s="13" customFormat="1" ht="10.199999999999999">
      <c r="B703" s="152"/>
      <c r="D703" s="145" t="s">
        <v>233</v>
      </c>
      <c r="E703" s="153" t="s">
        <v>1</v>
      </c>
      <c r="F703" s="154" t="s">
        <v>235</v>
      </c>
      <c r="H703" s="155">
        <v>13.64</v>
      </c>
      <c r="I703" s="156"/>
      <c r="L703" s="152"/>
      <c r="M703" s="157"/>
      <c r="T703" s="158"/>
      <c r="AT703" s="153" t="s">
        <v>233</v>
      </c>
      <c r="AU703" s="153" t="s">
        <v>92</v>
      </c>
      <c r="AV703" s="13" t="s">
        <v>232</v>
      </c>
      <c r="AW703" s="13" t="s">
        <v>31</v>
      </c>
      <c r="AX703" s="13" t="s">
        <v>90</v>
      </c>
      <c r="AY703" s="153" t="s">
        <v>225</v>
      </c>
    </row>
    <row r="704" spans="2:65" s="1" customFormat="1" ht="24.15" customHeight="1">
      <c r="B704" s="31"/>
      <c r="C704" s="131" t="s">
        <v>973</v>
      </c>
      <c r="D704" s="131" t="s">
        <v>227</v>
      </c>
      <c r="E704" s="132" t="s">
        <v>974</v>
      </c>
      <c r="F704" s="133" t="s">
        <v>975</v>
      </c>
      <c r="G704" s="134" t="s">
        <v>238</v>
      </c>
      <c r="H704" s="135">
        <v>0.11</v>
      </c>
      <c r="I704" s="136"/>
      <c r="J704" s="137">
        <f>ROUND(I704*H704,2)</f>
        <v>0</v>
      </c>
      <c r="K704" s="133" t="s">
        <v>231</v>
      </c>
      <c r="L704" s="31"/>
      <c r="M704" s="138" t="s">
        <v>1</v>
      </c>
      <c r="N704" s="139" t="s">
        <v>47</v>
      </c>
      <c r="P704" s="140">
        <f>O704*H704</f>
        <v>0</v>
      </c>
      <c r="Q704" s="140">
        <v>0</v>
      </c>
      <c r="R704" s="140">
        <f>Q704*H704</f>
        <v>0</v>
      </c>
      <c r="S704" s="140">
        <v>0</v>
      </c>
      <c r="T704" s="141">
        <f>S704*H704</f>
        <v>0</v>
      </c>
      <c r="AR704" s="142" t="s">
        <v>232</v>
      </c>
      <c r="AT704" s="142" t="s">
        <v>227</v>
      </c>
      <c r="AU704" s="142" t="s">
        <v>92</v>
      </c>
      <c r="AY704" s="16" t="s">
        <v>225</v>
      </c>
      <c r="BE704" s="143">
        <f>IF(N704="základní",J704,0)</f>
        <v>0</v>
      </c>
      <c r="BF704" s="143">
        <f>IF(N704="snížená",J704,0)</f>
        <v>0</v>
      </c>
      <c r="BG704" s="143">
        <f>IF(N704="zákl. přenesená",J704,0)</f>
        <v>0</v>
      </c>
      <c r="BH704" s="143">
        <f>IF(N704="sníž. přenesená",J704,0)</f>
        <v>0</v>
      </c>
      <c r="BI704" s="143">
        <f>IF(N704="nulová",J704,0)</f>
        <v>0</v>
      </c>
      <c r="BJ704" s="16" t="s">
        <v>90</v>
      </c>
      <c r="BK704" s="143">
        <f>ROUND(I704*H704,2)</f>
        <v>0</v>
      </c>
      <c r="BL704" s="16" t="s">
        <v>232</v>
      </c>
      <c r="BM704" s="142" t="s">
        <v>976</v>
      </c>
    </row>
    <row r="705" spans="2:65" s="12" customFormat="1" ht="10.199999999999999">
      <c r="B705" s="144"/>
      <c r="D705" s="145" t="s">
        <v>233</v>
      </c>
      <c r="E705" s="146" t="s">
        <v>1</v>
      </c>
      <c r="F705" s="147" t="s">
        <v>977</v>
      </c>
      <c r="H705" s="148">
        <v>0.11</v>
      </c>
      <c r="I705" s="149"/>
      <c r="L705" s="144"/>
      <c r="M705" s="150"/>
      <c r="T705" s="151"/>
      <c r="AT705" s="146" t="s">
        <v>233</v>
      </c>
      <c r="AU705" s="146" t="s">
        <v>92</v>
      </c>
      <c r="AV705" s="12" t="s">
        <v>92</v>
      </c>
      <c r="AW705" s="12" t="s">
        <v>31</v>
      </c>
      <c r="AX705" s="12" t="s">
        <v>82</v>
      </c>
      <c r="AY705" s="146" t="s">
        <v>225</v>
      </c>
    </row>
    <row r="706" spans="2:65" s="13" customFormat="1" ht="10.199999999999999">
      <c r="B706" s="152"/>
      <c r="D706" s="145" t="s">
        <v>233</v>
      </c>
      <c r="E706" s="153" t="s">
        <v>1</v>
      </c>
      <c r="F706" s="154" t="s">
        <v>235</v>
      </c>
      <c r="H706" s="155">
        <v>0.11</v>
      </c>
      <c r="I706" s="156"/>
      <c r="L706" s="152"/>
      <c r="M706" s="157"/>
      <c r="T706" s="158"/>
      <c r="AT706" s="153" t="s">
        <v>233</v>
      </c>
      <c r="AU706" s="153" t="s">
        <v>92</v>
      </c>
      <c r="AV706" s="13" t="s">
        <v>232</v>
      </c>
      <c r="AW706" s="13" t="s">
        <v>31</v>
      </c>
      <c r="AX706" s="13" t="s">
        <v>90</v>
      </c>
      <c r="AY706" s="153" t="s">
        <v>225</v>
      </c>
    </row>
    <row r="707" spans="2:65" s="1" customFormat="1" ht="24.15" customHeight="1">
      <c r="B707" s="31"/>
      <c r="C707" s="131" t="s">
        <v>616</v>
      </c>
      <c r="D707" s="131" t="s">
        <v>227</v>
      </c>
      <c r="E707" s="132" t="s">
        <v>978</v>
      </c>
      <c r="F707" s="133" t="s">
        <v>979</v>
      </c>
      <c r="G707" s="134" t="s">
        <v>238</v>
      </c>
      <c r="H707" s="135">
        <v>12.313000000000001</v>
      </c>
      <c r="I707" s="136"/>
      <c r="J707" s="137">
        <f>ROUND(I707*H707,2)</f>
        <v>0</v>
      </c>
      <c r="K707" s="133" t="s">
        <v>231</v>
      </c>
      <c r="L707" s="31"/>
      <c r="M707" s="138" t="s">
        <v>1</v>
      </c>
      <c r="N707" s="139" t="s">
        <v>47</v>
      </c>
      <c r="P707" s="140">
        <f>O707*H707</f>
        <v>0</v>
      </c>
      <c r="Q707" s="140">
        <v>0</v>
      </c>
      <c r="R707" s="140">
        <f>Q707*H707</f>
        <v>0</v>
      </c>
      <c r="S707" s="140">
        <v>0</v>
      </c>
      <c r="T707" s="141">
        <f>S707*H707</f>
        <v>0</v>
      </c>
      <c r="AR707" s="142" t="s">
        <v>232</v>
      </c>
      <c r="AT707" s="142" t="s">
        <v>227</v>
      </c>
      <c r="AU707" s="142" t="s">
        <v>92</v>
      </c>
      <c r="AY707" s="16" t="s">
        <v>225</v>
      </c>
      <c r="BE707" s="143">
        <f>IF(N707="základní",J707,0)</f>
        <v>0</v>
      </c>
      <c r="BF707" s="143">
        <f>IF(N707="snížená",J707,0)</f>
        <v>0</v>
      </c>
      <c r="BG707" s="143">
        <f>IF(N707="zákl. přenesená",J707,0)</f>
        <v>0</v>
      </c>
      <c r="BH707" s="143">
        <f>IF(N707="sníž. přenesená",J707,0)</f>
        <v>0</v>
      </c>
      <c r="BI707" s="143">
        <f>IF(N707="nulová",J707,0)</f>
        <v>0</v>
      </c>
      <c r="BJ707" s="16" t="s">
        <v>90</v>
      </c>
      <c r="BK707" s="143">
        <f>ROUND(I707*H707,2)</f>
        <v>0</v>
      </c>
      <c r="BL707" s="16" t="s">
        <v>232</v>
      </c>
      <c r="BM707" s="142" t="s">
        <v>980</v>
      </c>
    </row>
    <row r="708" spans="2:65" s="12" customFormat="1" ht="10.199999999999999">
      <c r="B708" s="144"/>
      <c r="D708" s="145" t="s">
        <v>233</v>
      </c>
      <c r="E708" s="146" t="s">
        <v>1</v>
      </c>
      <c r="F708" s="147" t="s">
        <v>981</v>
      </c>
      <c r="H708" s="148">
        <v>4.84</v>
      </c>
      <c r="I708" s="149"/>
      <c r="L708" s="144"/>
      <c r="M708" s="150"/>
      <c r="T708" s="151"/>
      <c r="AT708" s="146" t="s">
        <v>233</v>
      </c>
      <c r="AU708" s="146" t="s">
        <v>92</v>
      </c>
      <c r="AV708" s="12" t="s">
        <v>92</v>
      </c>
      <c r="AW708" s="12" t="s">
        <v>31</v>
      </c>
      <c r="AX708" s="12" t="s">
        <v>82</v>
      </c>
      <c r="AY708" s="146" t="s">
        <v>225</v>
      </c>
    </row>
    <row r="709" spans="2:65" s="12" customFormat="1" ht="10.199999999999999">
      <c r="B709" s="144"/>
      <c r="D709" s="145" t="s">
        <v>233</v>
      </c>
      <c r="E709" s="146" t="s">
        <v>1</v>
      </c>
      <c r="F709" s="147" t="s">
        <v>982</v>
      </c>
      <c r="H709" s="148">
        <v>0.94799999999999995</v>
      </c>
      <c r="I709" s="149"/>
      <c r="L709" s="144"/>
      <c r="M709" s="150"/>
      <c r="T709" s="151"/>
      <c r="AT709" s="146" t="s">
        <v>233</v>
      </c>
      <c r="AU709" s="146" t="s">
        <v>92</v>
      </c>
      <c r="AV709" s="12" t="s">
        <v>92</v>
      </c>
      <c r="AW709" s="12" t="s">
        <v>31</v>
      </c>
      <c r="AX709" s="12" t="s">
        <v>82</v>
      </c>
      <c r="AY709" s="146" t="s">
        <v>225</v>
      </c>
    </row>
    <row r="710" spans="2:65" s="12" customFormat="1" ht="10.199999999999999">
      <c r="B710" s="144"/>
      <c r="D710" s="145" t="s">
        <v>233</v>
      </c>
      <c r="E710" s="146" t="s">
        <v>1</v>
      </c>
      <c r="F710" s="147" t="s">
        <v>983</v>
      </c>
      <c r="H710" s="148">
        <v>0.85499999999999998</v>
      </c>
      <c r="I710" s="149"/>
      <c r="L710" s="144"/>
      <c r="M710" s="150"/>
      <c r="T710" s="151"/>
      <c r="AT710" s="146" t="s">
        <v>233</v>
      </c>
      <c r="AU710" s="146" t="s">
        <v>92</v>
      </c>
      <c r="AV710" s="12" t="s">
        <v>92</v>
      </c>
      <c r="AW710" s="12" t="s">
        <v>31</v>
      </c>
      <c r="AX710" s="12" t="s">
        <v>82</v>
      </c>
      <c r="AY710" s="146" t="s">
        <v>225</v>
      </c>
    </row>
    <row r="711" spans="2:65" s="12" customFormat="1" ht="10.199999999999999">
      <c r="B711" s="144"/>
      <c r="D711" s="145" t="s">
        <v>233</v>
      </c>
      <c r="E711" s="146" t="s">
        <v>1</v>
      </c>
      <c r="F711" s="147" t="s">
        <v>984</v>
      </c>
      <c r="H711" s="148">
        <v>5.67</v>
      </c>
      <c r="I711" s="149"/>
      <c r="L711" s="144"/>
      <c r="M711" s="150"/>
      <c r="T711" s="151"/>
      <c r="AT711" s="146" t="s">
        <v>233</v>
      </c>
      <c r="AU711" s="146" t="s">
        <v>92</v>
      </c>
      <c r="AV711" s="12" t="s">
        <v>92</v>
      </c>
      <c r="AW711" s="12" t="s">
        <v>31</v>
      </c>
      <c r="AX711" s="12" t="s">
        <v>82</v>
      </c>
      <c r="AY711" s="146" t="s">
        <v>225</v>
      </c>
    </row>
    <row r="712" spans="2:65" s="13" customFormat="1" ht="10.199999999999999">
      <c r="B712" s="152"/>
      <c r="D712" s="145" t="s">
        <v>233</v>
      </c>
      <c r="E712" s="153" t="s">
        <v>1</v>
      </c>
      <c r="F712" s="154" t="s">
        <v>235</v>
      </c>
      <c r="H712" s="155">
        <v>12.313000000000001</v>
      </c>
      <c r="I712" s="156"/>
      <c r="L712" s="152"/>
      <c r="M712" s="157"/>
      <c r="T712" s="158"/>
      <c r="AT712" s="153" t="s">
        <v>233</v>
      </c>
      <c r="AU712" s="153" t="s">
        <v>92</v>
      </c>
      <c r="AV712" s="13" t="s">
        <v>232</v>
      </c>
      <c r="AW712" s="13" t="s">
        <v>31</v>
      </c>
      <c r="AX712" s="13" t="s">
        <v>90</v>
      </c>
      <c r="AY712" s="153" t="s">
        <v>225</v>
      </c>
    </row>
    <row r="713" spans="2:65" s="1" customFormat="1" ht="44.25" customHeight="1">
      <c r="B713" s="31"/>
      <c r="C713" s="131" t="s">
        <v>985</v>
      </c>
      <c r="D713" s="131" t="s">
        <v>227</v>
      </c>
      <c r="E713" s="132" t="s">
        <v>986</v>
      </c>
      <c r="F713" s="133" t="s">
        <v>987</v>
      </c>
      <c r="G713" s="134" t="s">
        <v>230</v>
      </c>
      <c r="H713" s="135">
        <v>120.55</v>
      </c>
      <c r="I713" s="136"/>
      <c r="J713" s="137">
        <f>ROUND(I713*H713,2)</f>
        <v>0</v>
      </c>
      <c r="K713" s="133" t="s">
        <v>231</v>
      </c>
      <c r="L713" s="31"/>
      <c r="M713" s="138" t="s">
        <v>1</v>
      </c>
      <c r="N713" s="139" t="s">
        <v>47</v>
      </c>
      <c r="P713" s="140">
        <f>O713*H713</f>
        <v>0</v>
      </c>
      <c r="Q713" s="140">
        <v>0</v>
      </c>
      <c r="R713" s="140">
        <f>Q713*H713</f>
        <v>0</v>
      </c>
      <c r="S713" s="140">
        <v>0</v>
      </c>
      <c r="T713" s="141">
        <f>S713*H713</f>
        <v>0</v>
      </c>
      <c r="AR713" s="142" t="s">
        <v>232</v>
      </c>
      <c r="AT713" s="142" t="s">
        <v>227</v>
      </c>
      <c r="AU713" s="142" t="s">
        <v>92</v>
      </c>
      <c r="AY713" s="16" t="s">
        <v>225</v>
      </c>
      <c r="BE713" s="143">
        <f>IF(N713="základní",J713,0)</f>
        <v>0</v>
      </c>
      <c r="BF713" s="143">
        <f>IF(N713="snížená",J713,0)</f>
        <v>0</v>
      </c>
      <c r="BG713" s="143">
        <f>IF(N713="zákl. přenesená",J713,0)</f>
        <v>0</v>
      </c>
      <c r="BH713" s="143">
        <f>IF(N713="sníž. přenesená",J713,0)</f>
        <v>0</v>
      </c>
      <c r="BI713" s="143">
        <f>IF(N713="nulová",J713,0)</f>
        <v>0</v>
      </c>
      <c r="BJ713" s="16" t="s">
        <v>90</v>
      </c>
      <c r="BK713" s="143">
        <f>ROUND(I713*H713,2)</f>
        <v>0</v>
      </c>
      <c r="BL713" s="16" t="s">
        <v>232</v>
      </c>
      <c r="BM713" s="142" t="s">
        <v>988</v>
      </c>
    </row>
    <row r="714" spans="2:65" s="12" customFormat="1" ht="10.199999999999999">
      <c r="B714" s="144"/>
      <c r="D714" s="145" t="s">
        <v>233</v>
      </c>
      <c r="E714" s="146" t="s">
        <v>1</v>
      </c>
      <c r="F714" s="147" t="s">
        <v>989</v>
      </c>
      <c r="H714" s="148">
        <v>51.05</v>
      </c>
      <c r="I714" s="149"/>
      <c r="L714" s="144"/>
      <c r="M714" s="150"/>
      <c r="T714" s="151"/>
      <c r="AT714" s="146" t="s">
        <v>233</v>
      </c>
      <c r="AU714" s="146" t="s">
        <v>92</v>
      </c>
      <c r="AV714" s="12" t="s">
        <v>92</v>
      </c>
      <c r="AW714" s="12" t="s">
        <v>31</v>
      </c>
      <c r="AX714" s="12" t="s">
        <v>82</v>
      </c>
      <c r="AY714" s="146" t="s">
        <v>225</v>
      </c>
    </row>
    <row r="715" spans="2:65" s="12" customFormat="1" ht="10.199999999999999">
      <c r="B715" s="144"/>
      <c r="D715" s="145" t="s">
        <v>233</v>
      </c>
      <c r="E715" s="146" t="s">
        <v>1</v>
      </c>
      <c r="F715" s="147" t="s">
        <v>990</v>
      </c>
      <c r="H715" s="148">
        <v>39.700000000000003</v>
      </c>
      <c r="I715" s="149"/>
      <c r="L715" s="144"/>
      <c r="M715" s="150"/>
      <c r="T715" s="151"/>
      <c r="AT715" s="146" t="s">
        <v>233</v>
      </c>
      <c r="AU715" s="146" t="s">
        <v>92</v>
      </c>
      <c r="AV715" s="12" t="s">
        <v>92</v>
      </c>
      <c r="AW715" s="12" t="s">
        <v>31</v>
      </c>
      <c r="AX715" s="12" t="s">
        <v>82</v>
      </c>
      <c r="AY715" s="146" t="s">
        <v>225</v>
      </c>
    </row>
    <row r="716" spans="2:65" s="12" customFormat="1" ht="10.199999999999999">
      <c r="B716" s="144"/>
      <c r="D716" s="145" t="s">
        <v>233</v>
      </c>
      <c r="E716" s="146" t="s">
        <v>1</v>
      </c>
      <c r="F716" s="147" t="s">
        <v>991</v>
      </c>
      <c r="H716" s="148">
        <v>29.8</v>
      </c>
      <c r="I716" s="149"/>
      <c r="L716" s="144"/>
      <c r="M716" s="150"/>
      <c r="T716" s="151"/>
      <c r="AT716" s="146" t="s">
        <v>233</v>
      </c>
      <c r="AU716" s="146" t="s">
        <v>92</v>
      </c>
      <c r="AV716" s="12" t="s">
        <v>92</v>
      </c>
      <c r="AW716" s="12" t="s">
        <v>31</v>
      </c>
      <c r="AX716" s="12" t="s">
        <v>82</v>
      </c>
      <c r="AY716" s="146" t="s">
        <v>225</v>
      </c>
    </row>
    <row r="717" spans="2:65" s="13" customFormat="1" ht="10.199999999999999">
      <c r="B717" s="152"/>
      <c r="D717" s="145" t="s">
        <v>233</v>
      </c>
      <c r="E717" s="153" t="s">
        <v>1</v>
      </c>
      <c r="F717" s="154" t="s">
        <v>235</v>
      </c>
      <c r="H717" s="155">
        <v>120.55</v>
      </c>
      <c r="I717" s="156"/>
      <c r="L717" s="152"/>
      <c r="M717" s="157"/>
      <c r="T717" s="158"/>
      <c r="AT717" s="153" t="s">
        <v>233</v>
      </c>
      <c r="AU717" s="153" t="s">
        <v>92</v>
      </c>
      <c r="AV717" s="13" t="s">
        <v>232</v>
      </c>
      <c r="AW717" s="13" t="s">
        <v>31</v>
      </c>
      <c r="AX717" s="13" t="s">
        <v>90</v>
      </c>
      <c r="AY717" s="153" t="s">
        <v>225</v>
      </c>
    </row>
    <row r="718" spans="2:65" s="1" customFormat="1" ht="21.75" customHeight="1">
      <c r="B718" s="31"/>
      <c r="C718" s="131" t="s">
        <v>620</v>
      </c>
      <c r="D718" s="131" t="s">
        <v>227</v>
      </c>
      <c r="E718" s="132" t="s">
        <v>992</v>
      </c>
      <c r="F718" s="133" t="s">
        <v>993</v>
      </c>
      <c r="G718" s="134" t="s">
        <v>230</v>
      </c>
      <c r="H718" s="135">
        <v>20.399999999999999</v>
      </c>
      <c r="I718" s="136"/>
      <c r="J718" s="137">
        <f>ROUND(I718*H718,2)</f>
        <v>0</v>
      </c>
      <c r="K718" s="133" t="s">
        <v>231</v>
      </c>
      <c r="L718" s="31"/>
      <c r="M718" s="138" t="s">
        <v>1</v>
      </c>
      <c r="N718" s="139" t="s">
        <v>47</v>
      </c>
      <c r="P718" s="140">
        <f>O718*H718</f>
        <v>0</v>
      </c>
      <c r="Q718" s="140">
        <v>0</v>
      </c>
      <c r="R718" s="140">
        <f>Q718*H718</f>
        <v>0</v>
      </c>
      <c r="S718" s="140">
        <v>0</v>
      </c>
      <c r="T718" s="141">
        <f>S718*H718</f>
        <v>0</v>
      </c>
      <c r="AR718" s="142" t="s">
        <v>232</v>
      </c>
      <c r="AT718" s="142" t="s">
        <v>227</v>
      </c>
      <c r="AU718" s="142" t="s">
        <v>92</v>
      </c>
      <c r="AY718" s="16" t="s">
        <v>225</v>
      </c>
      <c r="BE718" s="143">
        <f>IF(N718="základní",J718,0)</f>
        <v>0</v>
      </c>
      <c r="BF718" s="143">
        <f>IF(N718="snížená",J718,0)</f>
        <v>0</v>
      </c>
      <c r="BG718" s="143">
        <f>IF(N718="zákl. přenesená",J718,0)</f>
        <v>0</v>
      </c>
      <c r="BH718" s="143">
        <f>IF(N718="sníž. přenesená",J718,0)</f>
        <v>0</v>
      </c>
      <c r="BI718" s="143">
        <f>IF(N718="nulová",J718,0)</f>
        <v>0</v>
      </c>
      <c r="BJ718" s="16" t="s">
        <v>90</v>
      </c>
      <c r="BK718" s="143">
        <f>ROUND(I718*H718,2)</f>
        <v>0</v>
      </c>
      <c r="BL718" s="16" t="s">
        <v>232</v>
      </c>
      <c r="BM718" s="142" t="s">
        <v>994</v>
      </c>
    </row>
    <row r="719" spans="2:65" s="12" customFormat="1" ht="10.199999999999999">
      <c r="B719" s="144"/>
      <c r="D719" s="145" t="s">
        <v>233</v>
      </c>
      <c r="E719" s="146" t="s">
        <v>1</v>
      </c>
      <c r="F719" s="147" t="s">
        <v>995</v>
      </c>
      <c r="H719" s="148">
        <v>20.399999999999999</v>
      </c>
      <c r="I719" s="149"/>
      <c r="L719" s="144"/>
      <c r="M719" s="150"/>
      <c r="T719" s="151"/>
      <c r="AT719" s="146" t="s">
        <v>233</v>
      </c>
      <c r="AU719" s="146" t="s">
        <v>92</v>
      </c>
      <c r="AV719" s="12" t="s">
        <v>92</v>
      </c>
      <c r="AW719" s="12" t="s">
        <v>31</v>
      </c>
      <c r="AX719" s="12" t="s">
        <v>82</v>
      </c>
      <c r="AY719" s="146" t="s">
        <v>225</v>
      </c>
    </row>
    <row r="720" spans="2:65" s="13" customFormat="1" ht="10.199999999999999">
      <c r="B720" s="152"/>
      <c r="D720" s="145" t="s">
        <v>233</v>
      </c>
      <c r="E720" s="153" t="s">
        <v>1</v>
      </c>
      <c r="F720" s="154" t="s">
        <v>235</v>
      </c>
      <c r="H720" s="155">
        <v>20.399999999999999</v>
      </c>
      <c r="I720" s="156"/>
      <c r="L720" s="152"/>
      <c r="M720" s="157"/>
      <c r="T720" s="158"/>
      <c r="AT720" s="153" t="s">
        <v>233</v>
      </c>
      <c r="AU720" s="153" t="s">
        <v>92</v>
      </c>
      <c r="AV720" s="13" t="s">
        <v>232</v>
      </c>
      <c r="AW720" s="13" t="s">
        <v>31</v>
      </c>
      <c r="AX720" s="13" t="s">
        <v>90</v>
      </c>
      <c r="AY720" s="153" t="s">
        <v>225</v>
      </c>
    </row>
    <row r="721" spans="2:65" s="1" customFormat="1" ht="24.15" customHeight="1">
      <c r="B721" s="31"/>
      <c r="C721" s="131" t="s">
        <v>996</v>
      </c>
      <c r="D721" s="131" t="s">
        <v>227</v>
      </c>
      <c r="E721" s="132" t="s">
        <v>997</v>
      </c>
      <c r="F721" s="133" t="s">
        <v>998</v>
      </c>
      <c r="G721" s="134" t="s">
        <v>238</v>
      </c>
      <c r="H721" s="135">
        <v>0.5</v>
      </c>
      <c r="I721" s="136"/>
      <c r="J721" s="137">
        <f>ROUND(I721*H721,2)</f>
        <v>0</v>
      </c>
      <c r="K721" s="133" t="s">
        <v>231</v>
      </c>
      <c r="L721" s="31"/>
      <c r="M721" s="138" t="s">
        <v>1</v>
      </c>
      <c r="N721" s="139" t="s">
        <v>47</v>
      </c>
      <c r="P721" s="140">
        <f>O721*H721</f>
        <v>0</v>
      </c>
      <c r="Q721" s="140">
        <v>0</v>
      </c>
      <c r="R721" s="140">
        <f>Q721*H721</f>
        <v>0</v>
      </c>
      <c r="S721" s="140">
        <v>0</v>
      </c>
      <c r="T721" s="141">
        <f>S721*H721</f>
        <v>0</v>
      </c>
      <c r="AR721" s="142" t="s">
        <v>232</v>
      </c>
      <c r="AT721" s="142" t="s">
        <v>227</v>
      </c>
      <c r="AU721" s="142" t="s">
        <v>92</v>
      </c>
      <c r="AY721" s="16" t="s">
        <v>225</v>
      </c>
      <c r="BE721" s="143">
        <f>IF(N721="základní",J721,0)</f>
        <v>0</v>
      </c>
      <c r="BF721" s="143">
        <f>IF(N721="snížená",J721,0)</f>
        <v>0</v>
      </c>
      <c r="BG721" s="143">
        <f>IF(N721="zákl. přenesená",J721,0)</f>
        <v>0</v>
      </c>
      <c r="BH721" s="143">
        <f>IF(N721="sníž. přenesená",J721,0)</f>
        <v>0</v>
      </c>
      <c r="BI721" s="143">
        <f>IF(N721="nulová",J721,0)</f>
        <v>0</v>
      </c>
      <c r="BJ721" s="16" t="s">
        <v>90</v>
      </c>
      <c r="BK721" s="143">
        <f>ROUND(I721*H721,2)</f>
        <v>0</v>
      </c>
      <c r="BL721" s="16" t="s">
        <v>232</v>
      </c>
      <c r="BM721" s="142" t="s">
        <v>999</v>
      </c>
    </row>
    <row r="722" spans="2:65" s="12" customFormat="1" ht="10.199999999999999">
      <c r="B722" s="144"/>
      <c r="D722" s="145" t="s">
        <v>233</v>
      </c>
      <c r="E722" s="146" t="s">
        <v>1</v>
      </c>
      <c r="F722" s="147" t="s">
        <v>1000</v>
      </c>
      <c r="H722" s="148">
        <v>0.5</v>
      </c>
      <c r="I722" s="149"/>
      <c r="L722" s="144"/>
      <c r="M722" s="150"/>
      <c r="T722" s="151"/>
      <c r="AT722" s="146" t="s">
        <v>233</v>
      </c>
      <c r="AU722" s="146" t="s">
        <v>92</v>
      </c>
      <c r="AV722" s="12" t="s">
        <v>92</v>
      </c>
      <c r="AW722" s="12" t="s">
        <v>31</v>
      </c>
      <c r="AX722" s="12" t="s">
        <v>82</v>
      </c>
      <c r="AY722" s="146" t="s">
        <v>225</v>
      </c>
    </row>
    <row r="723" spans="2:65" s="13" customFormat="1" ht="10.199999999999999">
      <c r="B723" s="152"/>
      <c r="D723" s="145" t="s">
        <v>233</v>
      </c>
      <c r="E723" s="153" t="s">
        <v>1</v>
      </c>
      <c r="F723" s="154" t="s">
        <v>235</v>
      </c>
      <c r="H723" s="155">
        <v>0.5</v>
      </c>
      <c r="I723" s="156"/>
      <c r="L723" s="152"/>
      <c r="M723" s="157"/>
      <c r="T723" s="158"/>
      <c r="AT723" s="153" t="s">
        <v>233</v>
      </c>
      <c r="AU723" s="153" t="s">
        <v>92</v>
      </c>
      <c r="AV723" s="13" t="s">
        <v>232</v>
      </c>
      <c r="AW723" s="13" t="s">
        <v>31</v>
      </c>
      <c r="AX723" s="13" t="s">
        <v>90</v>
      </c>
      <c r="AY723" s="153" t="s">
        <v>225</v>
      </c>
    </row>
    <row r="724" spans="2:65" s="1" customFormat="1" ht="24.15" customHeight="1">
      <c r="B724" s="31"/>
      <c r="C724" s="131" t="s">
        <v>624</v>
      </c>
      <c r="D724" s="131" t="s">
        <v>227</v>
      </c>
      <c r="E724" s="132" t="s">
        <v>1001</v>
      </c>
      <c r="F724" s="133" t="s">
        <v>1002</v>
      </c>
      <c r="G724" s="134" t="s">
        <v>238</v>
      </c>
      <c r="H724" s="135">
        <v>23.327000000000002</v>
      </c>
      <c r="I724" s="136"/>
      <c r="J724" s="137">
        <f>ROUND(I724*H724,2)</f>
        <v>0</v>
      </c>
      <c r="K724" s="133" t="s">
        <v>231</v>
      </c>
      <c r="L724" s="31"/>
      <c r="M724" s="138" t="s">
        <v>1</v>
      </c>
      <c r="N724" s="139" t="s">
        <v>47</v>
      </c>
      <c r="P724" s="140">
        <f>O724*H724</f>
        <v>0</v>
      </c>
      <c r="Q724" s="140">
        <v>0</v>
      </c>
      <c r="R724" s="140">
        <f>Q724*H724</f>
        <v>0</v>
      </c>
      <c r="S724" s="140">
        <v>0</v>
      </c>
      <c r="T724" s="141">
        <f>S724*H724</f>
        <v>0</v>
      </c>
      <c r="AR724" s="142" t="s">
        <v>232</v>
      </c>
      <c r="AT724" s="142" t="s">
        <v>227</v>
      </c>
      <c r="AU724" s="142" t="s">
        <v>92</v>
      </c>
      <c r="AY724" s="16" t="s">
        <v>225</v>
      </c>
      <c r="BE724" s="143">
        <f>IF(N724="základní",J724,0)</f>
        <v>0</v>
      </c>
      <c r="BF724" s="143">
        <f>IF(N724="snížená",J724,0)</f>
        <v>0</v>
      </c>
      <c r="BG724" s="143">
        <f>IF(N724="zákl. přenesená",J724,0)</f>
        <v>0</v>
      </c>
      <c r="BH724" s="143">
        <f>IF(N724="sníž. přenesená",J724,0)</f>
        <v>0</v>
      </c>
      <c r="BI724" s="143">
        <f>IF(N724="nulová",J724,0)</f>
        <v>0</v>
      </c>
      <c r="BJ724" s="16" t="s">
        <v>90</v>
      </c>
      <c r="BK724" s="143">
        <f>ROUND(I724*H724,2)</f>
        <v>0</v>
      </c>
      <c r="BL724" s="16" t="s">
        <v>232</v>
      </c>
      <c r="BM724" s="142" t="s">
        <v>1003</v>
      </c>
    </row>
    <row r="725" spans="2:65" s="12" customFormat="1" ht="10.199999999999999">
      <c r="B725" s="144"/>
      <c r="D725" s="145" t="s">
        <v>233</v>
      </c>
      <c r="E725" s="146" t="s">
        <v>1</v>
      </c>
      <c r="F725" s="147" t="s">
        <v>1004</v>
      </c>
      <c r="H725" s="148">
        <v>3.82</v>
      </c>
      <c r="I725" s="149"/>
      <c r="L725" s="144"/>
      <c r="M725" s="150"/>
      <c r="T725" s="151"/>
      <c r="AT725" s="146" t="s">
        <v>233</v>
      </c>
      <c r="AU725" s="146" t="s">
        <v>92</v>
      </c>
      <c r="AV725" s="12" t="s">
        <v>92</v>
      </c>
      <c r="AW725" s="12" t="s">
        <v>31</v>
      </c>
      <c r="AX725" s="12" t="s">
        <v>82</v>
      </c>
      <c r="AY725" s="146" t="s">
        <v>225</v>
      </c>
    </row>
    <row r="726" spans="2:65" s="12" customFormat="1" ht="10.199999999999999">
      <c r="B726" s="144"/>
      <c r="D726" s="145" t="s">
        <v>233</v>
      </c>
      <c r="E726" s="146" t="s">
        <v>1</v>
      </c>
      <c r="F726" s="147" t="s">
        <v>1005</v>
      </c>
      <c r="H726" s="148">
        <v>19.507000000000001</v>
      </c>
      <c r="I726" s="149"/>
      <c r="L726" s="144"/>
      <c r="M726" s="150"/>
      <c r="T726" s="151"/>
      <c r="AT726" s="146" t="s">
        <v>233</v>
      </c>
      <c r="AU726" s="146" t="s">
        <v>92</v>
      </c>
      <c r="AV726" s="12" t="s">
        <v>92</v>
      </c>
      <c r="AW726" s="12" t="s">
        <v>31</v>
      </c>
      <c r="AX726" s="12" t="s">
        <v>82</v>
      </c>
      <c r="AY726" s="146" t="s">
        <v>225</v>
      </c>
    </row>
    <row r="727" spans="2:65" s="13" customFormat="1" ht="10.199999999999999">
      <c r="B727" s="152"/>
      <c r="D727" s="145" t="s">
        <v>233</v>
      </c>
      <c r="E727" s="153" t="s">
        <v>1</v>
      </c>
      <c r="F727" s="154" t="s">
        <v>235</v>
      </c>
      <c r="H727" s="155">
        <v>23.327000000000002</v>
      </c>
      <c r="I727" s="156"/>
      <c r="L727" s="152"/>
      <c r="M727" s="157"/>
      <c r="T727" s="158"/>
      <c r="AT727" s="153" t="s">
        <v>233</v>
      </c>
      <c r="AU727" s="153" t="s">
        <v>92</v>
      </c>
      <c r="AV727" s="13" t="s">
        <v>232</v>
      </c>
      <c r="AW727" s="13" t="s">
        <v>31</v>
      </c>
      <c r="AX727" s="13" t="s">
        <v>90</v>
      </c>
      <c r="AY727" s="153" t="s">
        <v>225</v>
      </c>
    </row>
    <row r="728" spans="2:65" s="1" customFormat="1" ht="37.799999999999997" customHeight="1">
      <c r="B728" s="31"/>
      <c r="C728" s="131" t="s">
        <v>1006</v>
      </c>
      <c r="D728" s="131" t="s">
        <v>227</v>
      </c>
      <c r="E728" s="132" t="s">
        <v>1007</v>
      </c>
      <c r="F728" s="133" t="s">
        <v>1008</v>
      </c>
      <c r="G728" s="134" t="s">
        <v>230</v>
      </c>
      <c r="H728" s="135">
        <v>1.073</v>
      </c>
      <c r="I728" s="136"/>
      <c r="J728" s="137">
        <f>ROUND(I728*H728,2)</f>
        <v>0</v>
      </c>
      <c r="K728" s="133" t="s">
        <v>231</v>
      </c>
      <c r="L728" s="31"/>
      <c r="M728" s="138" t="s">
        <v>1</v>
      </c>
      <c r="N728" s="139" t="s">
        <v>47</v>
      </c>
      <c r="P728" s="140">
        <f>O728*H728</f>
        <v>0</v>
      </c>
      <c r="Q728" s="140">
        <v>0</v>
      </c>
      <c r="R728" s="140">
        <f>Q728*H728</f>
        <v>0</v>
      </c>
      <c r="S728" s="140">
        <v>0</v>
      </c>
      <c r="T728" s="141">
        <f>S728*H728</f>
        <v>0</v>
      </c>
      <c r="AR728" s="142" t="s">
        <v>232</v>
      </c>
      <c r="AT728" s="142" t="s">
        <v>227</v>
      </c>
      <c r="AU728" s="142" t="s">
        <v>92</v>
      </c>
      <c r="AY728" s="16" t="s">
        <v>225</v>
      </c>
      <c r="BE728" s="143">
        <f>IF(N728="základní",J728,0)</f>
        <v>0</v>
      </c>
      <c r="BF728" s="143">
        <f>IF(N728="snížená",J728,0)</f>
        <v>0</v>
      </c>
      <c r="BG728" s="143">
        <f>IF(N728="zákl. přenesená",J728,0)</f>
        <v>0</v>
      </c>
      <c r="BH728" s="143">
        <f>IF(N728="sníž. přenesená",J728,0)</f>
        <v>0</v>
      </c>
      <c r="BI728" s="143">
        <f>IF(N728="nulová",J728,0)</f>
        <v>0</v>
      </c>
      <c r="BJ728" s="16" t="s">
        <v>90</v>
      </c>
      <c r="BK728" s="143">
        <f>ROUND(I728*H728,2)</f>
        <v>0</v>
      </c>
      <c r="BL728" s="16" t="s">
        <v>232</v>
      </c>
      <c r="BM728" s="142" t="s">
        <v>1009</v>
      </c>
    </row>
    <row r="729" spans="2:65" s="12" customFormat="1" ht="10.199999999999999">
      <c r="B729" s="144"/>
      <c r="D729" s="145" t="s">
        <v>233</v>
      </c>
      <c r="E729" s="146" t="s">
        <v>1</v>
      </c>
      <c r="F729" s="147" t="s">
        <v>1010</v>
      </c>
      <c r="H729" s="148">
        <v>0.66</v>
      </c>
      <c r="I729" s="149"/>
      <c r="L729" s="144"/>
      <c r="M729" s="150"/>
      <c r="T729" s="151"/>
      <c r="AT729" s="146" t="s">
        <v>233</v>
      </c>
      <c r="AU729" s="146" t="s">
        <v>92</v>
      </c>
      <c r="AV729" s="12" t="s">
        <v>92</v>
      </c>
      <c r="AW729" s="12" t="s">
        <v>31</v>
      </c>
      <c r="AX729" s="12" t="s">
        <v>82</v>
      </c>
      <c r="AY729" s="146" t="s">
        <v>225</v>
      </c>
    </row>
    <row r="730" spans="2:65" s="12" customFormat="1" ht="10.199999999999999">
      <c r="B730" s="144"/>
      <c r="D730" s="145" t="s">
        <v>233</v>
      </c>
      <c r="E730" s="146" t="s">
        <v>1</v>
      </c>
      <c r="F730" s="147" t="s">
        <v>1011</v>
      </c>
      <c r="H730" s="148">
        <v>0.41299999999999998</v>
      </c>
      <c r="I730" s="149"/>
      <c r="L730" s="144"/>
      <c r="M730" s="150"/>
      <c r="T730" s="151"/>
      <c r="AT730" s="146" t="s">
        <v>233</v>
      </c>
      <c r="AU730" s="146" t="s">
        <v>92</v>
      </c>
      <c r="AV730" s="12" t="s">
        <v>92</v>
      </c>
      <c r="AW730" s="12" t="s">
        <v>31</v>
      </c>
      <c r="AX730" s="12" t="s">
        <v>82</v>
      </c>
      <c r="AY730" s="146" t="s">
        <v>225</v>
      </c>
    </row>
    <row r="731" spans="2:65" s="13" customFormat="1" ht="10.199999999999999">
      <c r="B731" s="152"/>
      <c r="D731" s="145" t="s">
        <v>233</v>
      </c>
      <c r="E731" s="153" t="s">
        <v>1</v>
      </c>
      <c r="F731" s="154" t="s">
        <v>235</v>
      </c>
      <c r="H731" s="155">
        <v>1.073</v>
      </c>
      <c r="I731" s="156"/>
      <c r="L731" s="152"/>
      <c r="M731" s="157"/>
      <c r="T731" s="158"/>
      <c r="AT731" s="153" t="s">
        <v>233</v>
      </c>
      <c r="AU731" s="153" t="s">
        <v>92</v>
      </c>
      <c r="AV731" s="13" t="s">
        <v>232</v>
      </c>
      <c r="AW731" s="13" t="s">
        <v>31</v>
      </c>
      <c r="AX731" s="13" t="s">
        <v>90</v>
      </c>
      <c r="AY731" s="153" t="s">
        <v>225</v>
      </c>
    </row>
    <row r="732" spans="2:65" s="1" customFormat="1" ht="37.799999999999997" customHeight="1">
      <c r="B732" s="31"/>
      <c r="C732" s="131" t="s">
        <v>628</v>
      </c>
      <c r="D732" s="131" t="s">
        <v>227</v>
      </c>
      <c r="E732" s="132" t="s">
        <v>1012</v>
      </c>
      <c r="F732" s="133" t="s">
        <v>1013</v>
      </c>
      <c r="G732" s="134" t="s">
        <v>230</v>
      </c>
      <c r="H732" s="135">
        <v>33.18</v>
      </c>
      <c r="I732" s="136"/>
      <c r="J732" s="137">
        <f>ROUND(I732*H732,2)</f>
        <v>0</v>
      </c>
      <c r="K732" s="133" t="s">
        <v>231</v>
      </c>
      <c r="L732" s="31"/>
      <c r="M732" s="138" t="s">
        <v>1</v>
      </c>
      <c r="N732" s="139" t="s">
        <v>47</v>
      </c>
      <c r="P732" s="140">
        <f>O732*H732</f>
        <v>0</v>
      </c>
      <c r="Q732" s="140">
        <v>0</v>
      </c>
      <c r="R732" s="140">
        <f>Q732*H732</f>
        <v>0</v>
      </c>
      <c r="S732" s="140">
        <v>0</v>
      </c>
      <c r="T732" s="141">
        <f>S732*H732</f>
        <v>0</v>
      </c>
      <c r="AR732" s="142" t="s">
        <v>232</v>
      </c>
      <c r="AT732" s="142" t="s">
        <v>227</v>
      </c>
      <c r="AU732" s="142" t="s">
        <v>92</v>
      </c>
      <c r="AY732" s="16" t="s">
        <v>225</v>
      </c>
      <c r="BE732" s="143">
        <f>IF(N732="základní",J732,0)</f>
        <v>0</v>
      </c>
      <c r="BF732" s="143">
        <f>IF(N732="snížená",J732,0)</f>
        <v>0</v>
      </c>
      <c r="BG732" s="143">
        <f>IF(N732="zákl. přenesená",J732,0)</f>
        <v>0</v>
      </c>
      <c r="BH732" s="143">
        <f>IF(N732="sníž. přenesená",J732,0)</f>
        <v>0</v>
      </c>
      <c r="BI732" s="143">
        <f>IF(N732="nulová",J732,0)</f>
        <v>0</v>
      </c>
      <c r="BJ732" s="16" t="s">
        <v>90</v>
      </c>
      <c r="BK732" s="143">
        <f>ROUND(I732*H732,2)</f>
        <v>0</v>
      </c>
      <c r="BL732" s="16" t="s">
        <v>232</v>
      </c>
      <c r="BM732" s="142" t="s">
        <v>1014</v>
      </c>
    </row>
    <row r="733" spans="2:65" s="12" customFormat="1" ht="10.199999999999999">
      <c r="B733" s="144"/>
      <c r="D733" s="145" t="s">
        <v>233</v>
      </c>
      <c r="E733" s="146" t="s">
        <v>1</v>
      </c>
      <c r="F733" s="147" t="s">
        <v>1015</v>
      </c>
      <c r="H733" s="148">
        <v>14.68</v>
      </c>
      <c r="I733" s="149"/>
      <c r="L733" s="144"/>
      <c r="M733" s="150"/>
      <c r="T733" s="151"/>
      <c r="AT733" s="146" t="s">
        <v>233</v>
      </c>
      <c r="AU733" s="146" t="s">
        <v>92</v>
      </c>
      <c r="AV733" s="12" t="s">
        <v>92</v>
      </c>
      <c r="AW733" s="12" t="s">
        <v>31</v>
      </c>
      <c r="AX733" s="12" t="s">
        <v>82</v>
      </c>
      <c r="AY733" s="146" t="s">
        <v>225</v>
      </c>
    </row>
    <row r="734" spans="2:65" s="12" customFormat="1" ht="10.199999999999999">
      <c r="B734" s="144"/>
      <c r="D734" s="145" t="s">
        <v>233</v>
      </c>
      <c r="E734" s="146" t="s">
        <v>1</v>
      </c>
      <c r="F734" s="147" t="s">
        <v>1016</v>
      </c>
      <c r="H734" s="148">
        <v>18.5</v>
      </c>
      <c r="I734" s="149"/>
      <c r="L734" s="144"/>
      <c r="M734" s="150"/>
      <c r="T734" s="151"/>
      <c r="AT734" s="146" t="s">
        <v>233</v>
      </c>
      <c r="AU734" s="146" t="s">
        <v>92</v>
      </c>
      <c r="AV734" s="12" t="s">
        <v>92</v>
      </c>
      <c r="AW734" s="12" t="s">
        <v>31</v>
      </c>
      <c r="AX734" s="12" t="s">
        <v>82</v>
      </c>
      <c r="AY734" s="146" t="s">
        <v>225</v>
      </c>
    </row>
    <row r="735" spans="2:65" s="13" customFormat="1" ht="10.199999999999999">
      <c r="B735" s="152"/>
      <c r="D735" s="145" t="s">
        <v>233</v>
      </c>
      <c r="E735" s="153" t="s">
        <v>1</v>
      </c>
      <c r="F735" s="154" t="s">
        <v>235</v>
      </c>
      <c r="H735" s="155">
        <v>33.18</v>
      </c>
      <c r="I735" s="156"/>
      <c r="L735" s="152"/>
      <c r="M735" s="157"/>
      <c r="T735" s="158"/>
      <c r="AT735" s="153" t="s">
        <v>233</v>
      </c>
      <c r="AU735" s="153" t="s">
        <v>92</v>
      </c>
      <c r="AV735" s="13" t="s">
        <v>232</v>
      </c>
      <c r="AW735" s="13" t="s">
        <v>31</v>
      </c>
      <c r="AX735" s="13" t="s">
        <v>90</v>
      </c>
      <c r="AY735" s="153" t="s">
        <v>225</v>
      </c>
    </row>
    <row r="736" spans="2:65" s="1" customFormat="1" ht="37.799999999999997" customHeight="1">
      <c r="B736" s="31"/>
      <c r="C736" s="131" t="s">
        <v>1017</v>
      </c>
      <c r="D736" s="131" t="s">
        <v>227</v>
      </c>
      <c r="E736" s="132" t="s">
        <v>1018</v>
      </c>
      <c r="F736" s="133" t="s">
        <v>1019</v>
      </c>
      <c r="G736" s="134" t="s">
        <v>230</v>
      </c>
      <c r="H736" s="135">
        <v>9.0299999999999994</v>
      </c>
      <c r="I736" s="136"/>
      <c r="J736" s="137">
        <f>ROUND(I736*H736,2)</f>
        <v>0</v>
      </c>
      <c r="K736" s="133" t="s">
        <v>231</v>
      </c>
      <c r="L736" s="31"/>
      <c r="M736" s="138" t="s">
        <v>1</v>
      </c>
      <c r="N736" s="139" t="s">
        <v>47</v>
      </c>
      <c r="P736" s="140">
        <f>O736*H736</f>
        <v>0</v>
      </c>
      <c r="Q736" s="140">
        <v>0</v>
      </c>
      <c r="R736" s="140">
        <f>Q736*H736</f>
        <v>0</v>
      </c>
      <c r="S736" s="140">
        <v>0</v>
      </c>
      <c r="T736" s="141">
        <f>S736*H736</f>
        <v>0</v>
      </c>
      <c r="AR736" s="142" t="s">
        <v>232</v>
      </c>
      <c r="AT736" s="142" t="s">
        <v>227</v>
      </c>
      <c r="AU736" s="142" t="s">
        <v>92</v>
      </c>
      <c r="AY736" s="16" t="s">
        <v>225</v>
      </c>
      <c r="BE736" s="143">
        <f>IF(N736="základní",J736,0)</f>
        <v>0</v>
      </c>
      <c r="BF736" s="143">
        <f>IF(N736="snížená",J736,0)</f>
        <v>0</v>
      </c>
      <c r="BG736" s="143">
        <f>IF(N736="zákl. přenesená",J736,0)</f>
        <v>0</v>
      </c>
      <c r="BH736" s="143">
        <f>IF(N736="sníž. přenesená",J736,0)</f>
        <v>0</v>
      </c>
      <c r="BI736" s="143">
        <f>IF(N736="nulová",J736,0)</f>
        <v>0</v>
      </c>
      <c r="BJ736" s="16" t="s">
        <v>90</v>
      </c>
      <c r="BK736" s="143">
        <f>ROUND(I736*H736,2)</f>
        <v>0</v>
      </c>
      <c r="BL736" s="16" t="s">
        <v>232</v>
      </c>
      <c r="BM736" s="142" t="s">
        <v>1020</v>
      </c>
    </row>
    <row r="737" spans="2:65" s="1" customFormat="1" ht="37.799999999999997" customHeight="1">
      <c r="B737" s="31"/>
      <c r="C737" s="131" t="s">
        <v>633</v>
      </c>
      <c r="D737" s="131" t="s">
        <v>227</v>
      </c>
      <c r="E737" s="132" t="s">
        <v>1021</v>
      </c>
      <c r="F737" s="133" t="s">
        <v>1022</v>
      </c>
      <c r="G737" s="134" t="s">
        <v>230</v>
      </c>
      <c r="H737" s="135">
        <v>21.236000000000001</v>
      </c>
      <c r="I737" s="136"/>
      <c r="J737" s="137">
        <f>ROUND(I737*H737,2)</f>
        <v>0</v>
      </c>
      <c r="K737" s="133" t="s">
        <v>231</v>
      </c>
      <c r="L737" s="31"/>
      <c r="M737" s="138" t="s">
        <v>1</v>
      </c>
      <c r="N737" s="139" t="s">
        <v>47</v>
      </c>
      <c r="P737" s="140">
        <f>O737*H737</f>
        <v>0</v>
      </c>
      <c r="Q737" s="140">
        <v>0</v>
      </c>
      <c r="R737" s="140">
        <f>Q737*H737</f>
        <v>0</v>
      </c>
      <c r="S737" s="140">
        <v>0</v>
      </c>
      <c r="T737" s="141">
        <f>S737*H737</f>
        <v>0</v>
      </c>
      <c r="AR737" s="142" t="s">
        <v>232</v>
      </c>
      <c r="AT737" s="142" t="s">
        <v>227</v>
      </c>
      <c r="AU737" s="142" t="s">
        <v>92</v>
      </c>
      <c r="AY737" s="16" t="s">
        <v>225</v>
      </c>
      <c r="BE737" s="143">
        <f>IF(N737="základní",J737,0)</f>
        <v>0</v>
      </c>
      <c r="BF737" s="143">
        <f>IF(N737="snížená",J737,0)</f>
        <v>0</v>
      </c>
      <c r="BG737" s="143">
        <f>IF(N737="zákl. přenesená",J737,0)</f>
        <v>0</v>
      </c>
      <c r="BH737" s="143">
        <f>IF(N737="sníž. přenesená",J737,0)</f>
        <v>0</v>
      </c>
      <c r="BI737" s="143">
        <f>IF(N737="nulová",J737,0)</f>
        <v>0</v>
      </c>
      <c r="BJ737" s="16" t="s">
        <v>90</v>
      </c>
      <c r="BK737" s="143">
        <f>ROUND(I737*H737,2)</f>
        <v>0</v>
      </c>
      <c r="BL737" s="16" t="s">
        <v>232</v>
      </c>
      <c r="BM737" s="142" t="s">
        <v>1023</v>
      </c>
    </row>
    <row r="738" spans="2:65" s="12" customFormat="1" ht="10.199999999999999">
      <c r="B738" s="144"/>
      <c r="D738" s="145" t="s">
        <v>233</v>
      </c>
      <c r="E738" s="146" t="s">
        <v>1</v>
      </c>
      <c r="F738" s="147" t="s">
        <v>1024</v>
      </c>
      <c r="H738" s="148">
        <v>3.331</v>
      </c>
      <c r="I738" s="149"/>
      <c r="L738" s="144"/>
      <c r="M738" s="150"/>
      <c r="T738" s="151"/>
      <c r="AT738" s="146" t="s">
        <v>233</v>
      </c>
      <c r="AU738" s="146" t="s">
        <v>92</v>
      </c>
      <c r="AV738" s="12" t="s">
        <v>92</v>
      </c>
      <c r="AW738" s="12" t="s">
        <v>31</v>
      </c>
      <c r="AX738" s="12" t="s">
        <v>82</v>
      </c>
      <c r="AY738" s="146" t="s">
        <v>225</v>
      </c>
    </row>
    <row r="739" spans="2:65" s="12" customFormat="1" ht="10.199999999999999">
      <c r="B739" s="144"/>
      <c r="D739" s="145" t="s">
        <v>233</v>
      </c>
      <c r="E739" s="146" t="s">
        <v>1</v>
      </c>
      <c r="F739" s="147" t="s">
        <v>1025</v>
      </c>
      <c r="H739" s="148">
        <v>15.147</v>
      </c>
      <c r="I739" s="149"/>
      <c r="L739" s="144"/>
      <c r="M739" s="150"/>
      <c r="T739" s="151"/>
      <c r="AT739" s="146" t="s">
        <v>233</v>
      </c>
      <c r="AU739" s="146" t="s">
        <v>92</v>
      </c>
      <c r="AV739" s="12" t="s">
        <v>92</v>
      </c>
      <c r="AW739" s="12" t="s">
        <v>31</v>
      </c>
      <c r="AX739" s="12" t="s">
        <v>82</v>
      </c>
      <c r="AY739" s="146" t="s">
        <v>225</v>
      </c>
    </row>
    <row r="740" spans="2:65" s="12" customFormat="1" ht="10.199999999999999">
      <c r="B740" s="144"/>
      <c r="D740" s="145" t="s">
        <v>233</v>
      </c>
      <c r="E740" s="146" t="s">
        <v>1</v>
      </c>
      <c r="F740" s="147" t="s">
        <v>1026</v>
      </c>
      <c r="H740" s="148">
        <v>2.758</v>
      </c>
      <c r="I740" s="149"/>
      <c r="L740" s="144"/>
      <c r="M740" s="150"/>
      <c r="T740" s="151"/>
      <c r="AT740" s="146" t="s">
        <v>233</v>
      </c>
      <c r="AU740" s="146" t="s">
        <v>92</v>
      </c>
      <c r="AV740" s="12" t="s">
        <v>92</v>
      </c>
      <c r="AW740" s="12" t="s">
        <v>31</v>
      </c>
      <c r="AX740" s="12" t="s">
        <v>82</v>
      </c>
      <c r="AY740" s="146" t="s">
        <v>225</v>
      </c>
    </row>
    <row r="741" spans="2:65" s="13" customFormat="1" ht="10.199999999999999">
      <c r="B741" s="152"/>
      <c r="D741" s="145" t="s">
        <v>233</v>
      </c>
      <c r="E741" s="153" t="s">
        <v>1</v>
      </c>
      <c r="F741" s="154" t="s">
        <v>235</v>
      </c>
      <c r="H741" s="155">
        <v>21.236000000000001</v>
      </c>
      <c r="I741" s="156"/>
      <c r="L741" s="152"/>
      <c r="M741" s="157"/>
      <c r="T741" s="158"/>
      <c r="AT741" s="153" t="s">
        <v>233</v>
      </c>
      <c r="AU741" s="153" t="s">
        <v>92</v>
      </c>
      <c r="AV741" s="13" t="s">
        <v>232</v>
      </c>
      <c r="AW741" s="13" t="s">
        <v>31</v>
      </c>
      <c r="AX741" s="13" t="s">
        <v>90</v>
      </c>
      <c r="AY741" s="153" t="s">
        <v>225</v>
      </c>
    </row>
    <row r="742" spans="2:65" s="1" customFormat="1" ht="37.799999999999997" customHeight="1">
      <c r="B742" s="31"/>
      <c r="C742" s="131" t="s">
        <v>1027</v>
      </c>
      <c r="D742" s="131" t="s">
        <v>227</v>
      </c>
      <c r="E742" s="132" t="s">
        <v>1028</v>
      </c>
      <c r="F742" s="133" t="s">
        <v>1029</v>
      </c>
      <c r="G742" s="134" t="s">
        <v>230</v>
      </c>
      <c r="H742" s="135">
        <v>6.3979999999999997</v>
      </c>
      <c r="I742" s="136"/>
      <c r="J742" s="137">
        <f>ROUND(I742*H742,2)</f>
        <v>0</v>
      </c>
      <c r="K742" s="133" t="s">
        <v>231</v>
      </c>
      <c r="L742" s="31"/>
      <c r="M742" s="138" t="s">
        <v>1</v>
      </c>
      <c r="N742" s="139" t="s">
        <v>47</v>
      </c>
      <c r="P742" s="140">
        <f>O742*H742</f>
        <v>0</v>
      </c>
      <c r="Q742" s="140">
        <v>0</v>
      </c>
      <c r="R742" s="140">
        <f>Q742*H742</f>
        <v>0</v>
      </c>
      <c r="S742" s="140">
        <v>0</v>
      </c>
      <c r="T742" s="141">
        <f>S742*H742</f>
        <v>0</v>
      </c>
      <c r="AR742" s="142" t="s">
        <v>232</v>
      </c>
      <c r="AT742" s="142" t="s">
        <v>227</v>
      </c>
      <c r="AU742" s="142" t="s">
        <v>92</v>
      </c>
      <c r="AY742" s="16" t="s">
        <v>225</v>
      </c>
      <c r="BE742" s="143">
        <f>IF(N742="základní",J742,0)</f>
        <v>0</v>
      </c>
      <c r="BF742" s="143">
        <f>IF(N742="snížená",J742,0)</f>
        <v>0</v>
      </c>
      <c r="BG742" s="143">
        <f>IF(N742="zákl. přenesená",J742,0)</f>
        <v>0</v>
      </c>
      <c r="BH742" s="143">
        <f>IF(N742="sníž. přenesená",J742,0)</f>
        <v>0</v>
      </c>
      <c r="BI742" s="143">
        <f>IF(N742="nulová",J742,0)</f>
        <v>0</v>
      </c>
      <c r="BJ742" s="16" t="s">
        <v>90</v>
      </c>
      <c r="BK742" s="143">
        <f>ROUND(I742*H742,2)</f>
        <v>0</v>
      </c>
      <c r="BL742" s="16" t="s">
        <v>232</v>
      </c>
      <c r="BM742" s="142" t="s">
        <v>1030</v>
      </c>
    </row>
    <row r="743" spans="2:65" s="12" customFormat="1" ht="10.199999999999999">
      <c r="B743" s="144"/>
      <c r="D743" s="145" t="s">
        <v>233</v>
      </c>
      <c r="E743" s="146" t="s">
        <v>1</v>
      </c>
      <c r="F743" s="147" t="s">
        <v>1031</v>
      </c>
      <c r="H743" s="148">
        <v>6.3979999999999997</v>
      </c>
      <c r="I743" s="149"/>
      <c r="L743" s="144"/>
      <c r="M743" s="150"/>
      <c r="T743" s="151"/>
      <c r="AT743" s="146" t="s">
        <v>233</v>
      </c>
      <c r="AU743" s="146" t="s">
        <v>92</v>
      </c>
      <c r="AV743" s="12" t="s">
        <v>92</v>
      </c>
      <c r="AW743" s="12" t="s">
        <v>31</v>
      </c>
      <c r="AX743" s="12" t="s">
        <v>82</v>
      </c>
      <c r="AY743" s="146" t="s">
        <v>225</v>
      </c>
    </row>
    <row r="744" spans="2:65" s="13" customFormat="1" ht="10.199999999999999">
      <c r="B744" s="152"/>
      <c r="D744" s="145" t="s">
        <v>233</v>
      </c>
      <c r="E744" s="153" t="s">
        <v>1</v>
      </c>
      <c r="F744" s="154" t="s">
        <v>235</v>
      </c>
      <c r="H744" s="155">
        <v>6.3979999999999997</v>
      </c>
      <c r="I744" s="156"/>
      <c r="L744" s="152"/>
      <c r="M744" s="157"/>
      <c r="T744" s="158"/>
      <c r="AT744" s="153" t="s">
        <v>233</v>
      </c>
      <c r="AU744" s="153" t="s">
        <v>92</v>
      </c>
      <c r="AV744" s="13" t="s">
        <v>232</v>
      </c>
      <c r="AW744" s="13" t="s">
        <v>31</v>
      </c>
      <c r="AX744" s="13" t="s">
        <v>90</v>
      </c>
      <c r="AY744" s="153" t="s">
        <v>225</v>
      </c>
    </row>
    <row r="745" spans="2:65" s="1" customFormat="1" ht="55.5" customHeight="1">
      <c r="B745" s="31"/>
      <c r="C745" s="131" t="s">
        <v>639</v>
      </c>
      <c r="D745" s="131" t="s">
        <v>227</v>
      </c>
      <c r="E745" s="132" t="s">
        <v>1032</v>
      </c>
      <c r="F745" s="133" t="s">
        <v>1033</v>
      </c>
      <c r="G745" s="134" t="s">
        <v>414</v>
      </c>
      <c r="H745" s="135">
        <v>16</v>
      </c>
      <c r="I745" s="136"/>
      <c r="J745" s="137">
        <f>ROUND(I745*H745,2)</f>
        <v>0</v>
      </c>
      <c r="K745" s="133" t="s">
        <v>231</v>
      </c>
      <c r="L745" s="31"/>
      <c r="M745" s="138" t="s">
        <v>1</v>
      </c>
      <c r="N745" s="139" t="s">
        <v>47</v>
      </c>
      <c r="P745" s="140">
        <f>O745*H745</f>
        <v>0</v>
      </c>
      <c r="Q745" s="140">
        <v>0</v>
      </c>
      <c r="R745" s="140">
        <f>Q745*H745</f>
        <v>0</v>
      </c>
      <c r="S745" s="140">
        <v>0</v>
      </c>
      <c r="T745" s="141">
        <f>S745*H745</f>
        <v>0</v>
      </c>
      <c r="AR745" s="142" t="s">
        <v>232</v>
      </c>
      <c r="AT745" s="142" t="s">
        <v>227</v>
      </c>
      <c r="AU745" s="142" t="s">
        <v>92</v>
      </c>
      <c r="AY745" s="16" t="s">
        <v>225</v>
      </c>
      <c r="BE745" s="143">
        <f>IF(N745="základní",J745,0)</f>
        <v>0</v>
      </c>
      <c r="BF745" s="143">
        <f>IF(N745="snížená",J745,0)</f>
        <v>0</v>
      </c>
      <c r="BG745" s="143">
        <f>IF(N745="zákl. přenesená",J745,0)</f>
        <v>0</v>
      </c>
      <c r="BH745" s="143">
        <f>IF(N745="sníž. přenesená",J745,0)</f>
        <v>0</v>
      </c>
      <c r="BI745" s="143">
        <f>IF(N745="nulová",J745,0)</f>
        <v>0</v>
      </c>
      <c r="BJ745" s="16" t="s">
        <v>90</v>
      </c>
      <c r="BK745" s="143">
        <f>ROUND(I745*H745,2)</f>
        <v>0</v>
      </c>
      <c r="BL745" s="16" t="s">
        <v>232</v>
      </c>
      <c r="BM745" s="142" t="s">
        <v>1034</v>
      </c>
    </row>
    <row r="746" spans="2:65" s="12" customFormat="1" ht="10.199999999999999">
      <c r="B746" s="144"/>
      <c r="D746" s="145" t="s">
        <v>233</v>
      </c>
      <c r="E746" s="146" t="s">
        <v>1</v>
      </c>
      <c r="F746" s="147" t="s">
        <v>1035</v>
      </c>
      <c r="H746" s="148">
        <v>16</v>
      </c>
      <c r="I746" s="149"/>
      <c r="L746" s="144"/>
      <c r="M746" s="150"/>
      <c r="T746" s="151"/>
      <c r="AT746" s="146" t="s">
        <v>233</v>
      </c>
      <c r="AU746" s="146" t="s">
        <v>92</v>
      </c>
      <c r="AV746" s="12" t="s">
        <v>92</v>
      </c>
      <c r="AW746" s="12" t="s">
        <v>31</v>
      </c>
      <c r="AX746" s="12" t="s">
        <v>82</v>
      </c>
      <c r="AY746" s="146" t="s">
        <v>225</v>
      </c>
    </row>
    <row r="747" spans="2:65" s="13" customFormat="1" ht="10.199999999999999">
      <c r="B747" s="152"/>
      <c r="D747" s="145" t="s">
        <v>233</v>
      </c>
      <c r="E747" s="153" t="s">
        <v>1</v>
      </c>
      <c r="F747" s="154" t="s">
        <v>235</v>
      </c>
      <c r="H747" s="155">
        <v>16</v>
      </c>
      <c r="I747" s="156"/>
      <c r="L747" s="152"/>
      <c r="M747" s="157"/>
      <c r="T747" s="158"/>
      <c r="AT747" s="153" t="s">
        <v>233</v>
      </c>
      <c r="AU747" s="153" t="s">
        <v>92</v>
      </c>
      <c r="AV747" s="13" t="s">
        <v>232</v>
      </c>
      <c r="AW747" s="13" t="s">
        <v>31</v>
      </c>
      <c r="AX747" s="13" t="s">
        <v>90</v>
      </c>
      <c r="AY747" s="153" t="s">
        <v>225</v>
      </c>
    </row>
    <row r="748" spans="2:65" s="1" customFormat="1" ht="55.5" customHeight="1">
      <c r="B748" s="31"/>
      <c r="C748" s="131" t="s">
        <v>1036</v>
      </c>
      <c r="D748" s="131" t="s">
        <v>227</v>
      </c>
      <c r="E748" s="132" t="s">
        <v>1037</v>
      </c>
      <c r="F748" s="133" t="s">
        <v>1038</v>
      </c>
      <c r="G748" s="134" t="s">
        <v>414</v>
      </c>
      <c r="H748" s="135">
        <v>1</v>
      </c>
      <c r="I748" s="136"/>
      <c r="J748" s="137">
        <f>ROUND(I748*H748,2)</f>
        <v>0</v>
      </c>
      <c r="K748" s="133" t="s">
        <v>231</v>
      </c>
      <c r="L748" s="31"/>
      <c r="M748" s="138" t="s">
        <v>1</v>
      </c>
      <c r="N748" s="139" t="s">
        <v>47</v>
      </c>
      <c r="P748" s="140">
        <f>O748*H748</f>
        <v>0</v>
      </c>
      <c r="Q748" s="140">
        <v>0</v>
      </c>
      <c r="R748" s="140">
        <f>Q748*H748</f>
        <v>0</v>
      </c>
      <c r="S748" s="140">
        <v>0</v>
      </c>
      <c r="T748" s="141">
        <f>S748*H748</f>
        <v>0</v>
      </c>
      <c r="AR748" s="142" t="s">
        <v>232</v>
      </c>
      <c r="AT748" s="142" t="s">
        <v>227</v>
      </c>
      <c r="AU748" s="142" t="s">
        <v>92</v>
      </c>
      <c r="AY748" s="16" t="s">
        <v>225</v>
      </c>
      <c r="BE748" s="143">
        <f>IF(N748="základní",J748,0)</f>
        <v>0</v>
      </c>
      <c r="BF748" s="143">
        <f>IF(N748="snížená",J748,0)</f>
        <v>0</v>
      </c>
      <c r="BG748" s="143">
        <f>IF(N748="zákl. přenesená",J748,0)</f>
        <v>0</v>
      </c>
      <c r="BH748" s="143">
        <f>IF(N748="sníž. přenesená",J748,0)</f>
        <v>0</v>
      </c>
      <c r="BI748" s="143">
        <f>IF(N748="nulová",J748,0)</f>
        <v>0</v>
      </c>
      <c r="BJ748" s="16" t="s">
        <v>90</v>
      </c>
      <c r="BK748" s="143">
        <f>ROUND(I748*H748,2)</f>
        <v>0</v>
      </c>
      <c r="BL748" s="16" t="s">
        <v>232</v>
      </c>
      <c r="BM748" s="142" t="s">
        <v>1039</v>
      </c>
    </row>
    <row r="749" spans="2:65" s="12" customFormat="1" ht="10.199999999999999">
      <c r="B749" s="144"/>
      <c r="D749" s="145" t="s">
        <v>233</v>
      </c>
      <c r="E749" s="146" t="s">
        <v>1</v>
      </c>
      <c r="F749" s="147" t="s">
        <v>1040</v>
      </c>
      <c r="H749" s="148">
        <v>1</v>
      </c>
      <c r="I749" s="149"/>
      <c r="L749" s="144"/>
      <c r="M749" s="150"/>
      <c r="T749" s="151"/>
      <c r="AT749" s="146" t="s">
        <v>233</v>
      </c>
      <c r="AU749" s="146" t="s">
        <v>92</v>
      </c>
      <c r="AV749" s="12" t="s">
        <v>92</v>
      </c>
      <c r="AW749" s="12" t="s">
        <v>31</v>
      </c>
      <c r="AX749" s="12" t="s">
        <v>82</v>
      </c>
      <c r="AY749" s="146" t="s">
        <v>225</v>
      </c>
    </row>
    <row r="750" spans="2:65" s="13" customFormat="1" ht="10.199999999999999">
      <c r="B750" s="152"/>
      <c r="D750" s="145" t="s">
        <v>233</v>
      </c>
      <c r="E750" s="153" t="s">
        <v>1</v>
      </c>
      <c r="F750" s="154" t="s">
        <v>235</v>
      </c>
      <c r="H750" s="155">
        <v>1</v>
      </c>
      <c r="I750" s="156"/>
      <c r="L750" s="152"/>
      <c r="M750" s="157"/>
      <c r="T750" s="158"/>
      <c r="AT750" s="153" t="s">
        <v>233</v>
      </c>
      <c r="AU750" s="153" t="s">
        <v>92</v>
      </c>
      <c r="AV750" s="13" t="s">
        <v>232</v>
      </c>
      <c r="AW750" s="13" t="s">
        <v>31</v>
      </c>
      <c r="AX750" s="13" t="s">
        <v>90</v>
      </c>
      <c r="AY750" s="153" t="s">
        <v>225</v>
      </c>
    </row>
    <row r="751" spans="2:65" s="1" customFormat="1" ht="16.5" customHeight="1">
      <c r="B751" s="31"/>
      <c r="C751" s="131" t="s">
        <v>642</v>
      </c>
      <c r="D751" s="131" t="s">
        <v>227</v>
      </c>
      <c r="E751" s="132" t="s">
        <v>1041</v>
      </c>
      <c r="F751" s="133" t="s">
        <v>1042</v>
      </c>
      <c r="G751" s="134" t="s">
        <v>414</v>
      </c>
      <c r="H751" s="135">
        <v>3</v>
      </c>
      <c r="I751" s="136"/>
      <c r="J751" s="137">
        <f>ROUND(I751*H751,2)</f>
        <v>0</v>
      </c>
      <c r="K751" s="133" t="s">
        <v>1</v>
      </c>
      <c r="L751" s="31"/>
      <c r="M751" s="138" t="s">
        <v>1</v>
      </c>
      <c r="N751" s="139" t="s">
        <v>47</v>
      </c>
      <c r="P751" s="140">
        <f>O751*H751</f>
        <v>0</v>
      </c>
      <c r="Q751" s="140">
        <v>0</v>
      </c>
      <c r="R751" s="140">
        <f>Q751*H751</f>
        <v>0</v>
      </c>
      <c r="S751" s="140">
        <v>0</v>
      </c>
      <c r="T751" s="141">
        <f>S751*H751</f>
        <v>0</v>
      </c>
      <c r="AR751" s="142" t="s">
        <v>232</v>
      </c>
      <c r="AT751" s="142" t="s">
        <v>227</v>
      </c>
      <c r="AU751" s="142" t="s">
        <v>92</v>
      </c>
      <c r="AY751" s="16" t="s">
        <v>225</v>
      </c>
      <c r="BE751" s="143">
        <f>IF(N751="základní",J751,0)</f>
        <v>0</v>
      </c>
      <c r="BF751" s="143">
        <f>IF(N751="snížená",J751,0)</f>
        <v>0</v>
      </c>
      <c r="BG751" s="143">
        <f>IF(N751="zákl. přenesená",J751,0)</f>
        <v>0</v>
      </c>
      <c r="BH751" s="143">
        <f>IF(N751="sníž. přenesená",J751,0)</f>
        <v>0</v>
      </c>
      <c r="BI751" s="143">
        <f>IF(N751="nulová",J751,0)</f>
        <v>0</v>
      </c>
      <c r="BJ751" s="16" t="s">
        <v>90</v>
      </c>
      <c r="BK751" s="143">
        <f>ROUND(I751*H751,2)</f>
        <v>0</v>
      </c>
      <c r="BL751" s="16" t="s">
        <v>232</v>
      </c>
      <c r="BM751" s="142" t="s">
        <v>1043</v>
      </c>
    </row>
    <row r="752" spans="2:65" s="1" customFormat="1" ht="37.799999999999997" customHeight="1">
      <c r="B752" s="31"/>
      <c r="C752" s="131" t="s">
        <v>1044</v>
      </c>
      <c r="D752" s="131" t="s">
        <v>227</v>
      </c>
      <c r="E752" s="132" t="s">
        <v>1045</v>
      </c>
      <c r="F752" s="133" t="s">
        <v>1046</v>
      </c>
      <c r="G752" s="134" t="s">
        <v>357</v>
      </c>
      <c r="H752" s="135">
        <v>15</v>
      </c>
      <c r="I752" s="136"/>
      <c r="J752" s="137">
        <f>ROUND(I752*H752,2)</f>
        <v>0</v>
      </c>
      <c r="K752" s="133" t="s">
        <v>231</v>
      </c>
      <c r="L752" s="31"/>
      <c r="M752" s="138" t="s">
        <v>1</v>
      </c>
      <c r="N752" s="139" t="s">
        <v>47</v>
      </c>
      <c r="P752" s="140">
        <f>O752*H752</f>
        <v>0</v>
      </c>
      <c r="Q752" s="140">
        <v>0</v>
      </c>
      <c r="R752" s="140">
        <f>Q752*H752</f>
        <v>0</v>
      </c>
      <c r="S752" s="140">
        <v>0</v>
      </c>
      <c r="T752" s="141">
        <f>S752*H752</f>
        <v>0</v>
      </c>
      <c r="AR752" s="142" t="s">
        <v>232</v>
      </c>
      <c r="AT752" s="142" t="s">
        <v>227</v>
      </c>
      <c r="AU752" s="142" t="s">
        <v>92</v>
      </c>
      <c r="AY752" s="16" t="s">
        <v>225</v>
      </c>
      <c r="BE752" s="143">
        <f>IF(N752="základní",J752,0)</f>
        <v>0</v>
      </c>
      <c r="BF752" s="143">
        <f>IF(N752="snížená",J752,0)</f>
        <v>0</v>
      </c>
      <c r="BG752" s="143">
        <f>IF(N752="zákl. přenesená",J752,0)</f>
        <v>0</v>
      </c>
      <c r="BH752" s="143">
        <f>IF(N752="sníž. přenesená",J752,0)</f>
        <v>0</v>
      </c>
      <c r="BI752" s="143">
        <f>IF(N752="nulová",J752,0)</f>
        <v>0</v>
      </c>
      <c r="BJ752" s="16" t="s">
        <v>90</v>
      </c>
      <c r="BK752" s="143">
        <f>ROUND(I752*H752,2)</f>
        <v>0</v>
      </c>
      <c r="BL752" s="16" t="s">
        <v>232</v>
      </c>
      <c r="BM752" s="142" t="s">
        <v>1047</v>
      </c>
    </row>
    <row r="753" spans="2:65" s="1" customFormat="1" ht="49.05" customHeight="1">
      <c r="B753" s="31"/>
      <c r="C753" s="131" t="s">
        <v>647</v>
      </c>
      <c r="D753" s="131" t="s">
        <v>227</v>
      </c>
      <c r="E753" s="132" t="s">
        <v>1048</v>
      </c>
      <c r="F753" s="133" t="s">
        <v>1049</v>
      </c>
      <c r="G753" s="134" t="s">
        <v>357</v>
      </c>
      <c r="H753" s="135">
        <v>18.5</v>
      </c>
      <c r="I753" s="136"/>
      <c r="J753" s="137">
        <f>ROUND(I753*H753,2)</f>
        <v>0</v>
      </c>
      <c r="K753" s="133" t="s">
        <v>231</v>
      </c>
      <c r="L753" s="31"/>
      <c r="M753" s="138" t="s">
        <v>1</v>
      </c>
      <c r="N753" s="139" t="s">
        <v>47</v>
      </c>
      <c r="P753" s="140">
        <f>O753*H753</f>
        <v>0</v>
      </c>
      <c r="Q753" s="140">
        <v>0</v>
      </c>
      <c r="R753" s="140">
        <f>Q753*H753</f>
        <v>0</v>
      </c>
      <c r="S753" s="140">
        <v>0</v>
      </c>
      <c r="T753" s="141">
        <f>S753*H753</f>
        <v>0</v>
      </c>
      <c r="AR753" s="142" t="s">
        <v>232</v>
      </c>
      <c r="AT753" s="142" t="s">
        <v>227</v>
      </c>
      <c r="AU753" s="142" t="s">
        <v>92</v>
      </c>
      <c r="AY753" s="16" t="s">
        <v>225</v>
      </c>
      <c r="BE753" s="143">
        <f>IF(N753="základní",J753,0)</f>
        <v>0</v>
      </c>
      <c r="BF753" s="143">
        <f>IF(N753="snížená",J753,0)</f>
        <v>0</v>
      </c>
      <c r="BG753" s="143">
        <f>IF(N753="zákl. přenesená",J753,0)</f>
        <v>0</v>
      </c>
      <c r="BH753" s="143">
        <f>IF(N753="sníž. přenesená",J753,0)</f>
        <v>0</v>
      </c>
      <c r="BI753" s="143">
        <f>IF(N753="nulová",J753,0)</f>
        <v>0</v>
      </c>
      <c r="BJ753" s="16" t="s">
        <v>90</v>
      </c>
      <c r="BK753" s="143">
        <f>ROUND(I753*H753,2)</f>
        <v>0</v>
      </c>
      <c r="BL753" s="16" t="s">
        <v>232</v>
      </c>
      <c r="BM753" s="142" t="s">
        <v>1050</v>
      </c>
    </row>
    <row r="754" spans="2:65" s="12" customFormat="1" ht="10.199999999999999">
      <c r="B754" s="144"/>
      <c r="D754" s="145" t="s">
        <v>233</v>
      </c>
      <c r="E754" s="146" t="s">
        <v>1</v>
      </c>
      <c r="F754" s="147" t="s">
        <v>1051</v>
      </c>
      <c r="H754" s="148">
        <v>17.600000000000001</v>
      </c>
      <c r="I754" s="149"/>
      <c r="L754" s="144"/>
      <c r="M754" s="150"/>
      <c r="T754" s="151"/>
      <c r="AT754" s="146" t="s">
        <v>233</v>
      </c>
      <c r="AU754" s="146" t="s">
        <v>92</v>
      </c>
      <c r="AV754" s="12" t="s">
        <v>92</v>
      </c>
      <c r="AW754" s="12" t="s">
        <v>31</v>
      </c>
      <c r="AX754" s="12" t="s">
        <v>82</v>
      </c>
      <c r="AY754" s="146" t="s">
        <v>225</v>
      </c>
    </row>
    <row r="755" spans="2:65" s="12" customFormat="1" ht="10.199999999999999">
      <c r="B755" s="144"/>
      <c r="D755" s="145" t="s">
        <v>233</v>
      </c>
      <c r="E755" s="146" t="s">
        <v>1</v>
      </c>
      <c r="F755" s="147" t="s">
        <v>1052</v>
      </c>
      <c r="H755" s="148">
        <v>0.9</v>
      </c>
      <c r="I755" s="149"/>
      <c r="L755" s="144"/>
      <c r="M755" s="150"/>
      <c r="T755" s="151"/>
      <c r="AT755" s="146" t="s">
        <v>233</v>
      </c>
      <c r="AU755" s="146" t="s">
        <v>92</v>
      </c>
      <c r="AV755" s="12" t="s">
        <v>92</v>
      </c>
      <c r="AW755" s="12" t="s">
        <v>31</v>
      </c>
      <c r="AX755" s="12" t="s">
        <v>82</v>
      </c>
      <c r="AY755" s="146" t="s">
        <v>225</v>
      </c>
    </row>
    <row r="756" spans="2:65" s="13" customFormat="1" ht="10.199999999999999">
      <c r="B756" s="152"/>
      <c r="D756" s="145" t="s">
        <v>233</v>
      </c>
      <c r="E756" s="153" t="s">
        <v>1</v>
      </c>
      <c r="F756" s="154" t="s">
        <v>235</v>
      </c>
      <c r="H756" s="155">
        <v>18.5</v>
      </c>
      <c r="I756" s="156"/>
      <c r="L756" s="152"/>
      <c r="M756" s="157"/>
      <c r="T756" s="158"/>
      <c r="AT756" s="153" t="s">
        <v>233</v>
      </c>
      <c r="AU756" s="153" t="s">
        <v>92</v>
      </c>
      <c r="AV756" s="13" t="s">
        <v>232</v>
      </c>
      <c r="AW756" s="13" t="s">
        <v>31</v>
      </c>
      <c r="AX756" s="13" t="s">
        <v>90</v>
      </c>
      <c r="AY756" s="153" t="s">
        <v>225</v>
      </c>
    </row>
    <row r="757" spans="2:65" s="1" customFormat="1" ht="49.05" customHeight="1">
      <c r="B757" s="31"/>
      <c r="C757" s="131" t="s">
        <v>1053</v>
      </c>
      <c r="D757" s="131" t="s">
        <v>227</v>
      </c>
      <c r="E757" s="132" t="s">
        <v>1054</v>
      </c>
      <c r="F757" s="133" t="s">
        <v>1055</v>
      </c>
      <c r="G757" s="134" t="s">
        <v>357</v>
      </c>
      <c r="H757" s="135">
        <v>23.4</v>
      </c>
      <c r="I757" s="136"/>
      <c r="J757" s="137">
        <f>ROUND(I757*H757,2)</f>
        <v>0</v>
      </c>
      <c r="K757" s="133" t="s">
        <v>231</v>
      </c>
      <c r="L757" s="31"/>
      <c r="M757" s="138" t="s">
        <v>1</v>
      </c>
      <c r="N757" s="139" t="s">
        <v>47</v>
      </c>
      <c r="P757" s="140">
        <f>O757*H757</f>
        <v>0</v>
      </c>
      <c r="Q757" s="140">
        <v>0</v>
      </c>
      <c r="R757" s="140">
        <f>Q757*H757</f>
        <v>0</v>
      </c>
      <c r="S757" s="140">
        <v>0</v>
      </c>
      <c r="T757" s="141">
        <f>S757*H757</f>
        <v>0</v>
      </c>
      <c r="AR757" s="142" t="s">
        <v>232</v>
      </c>
      <c r="AT757" s="142" t="s">
        <v>227</v>
      </c>
      <c r="AU757" s="142" t="s">
        <v>92</v>
      </c>
      <c r="AY757" s="16" t="s">
        <v>225</v>
      </c>
      <c r="BE757" s="143">
        <f>IF(N757="základní",J757,0)</f>
        <v>0</v>
      </c>
      <c r="BF757" s="143">
        <f>IF(N757="snížená",J757,0)</f>
        <v>0</v>
      </c>
      <c r="BG757" s="143">
        <f>IF(N757="zákl. přenesená",J757,0)</f>
        <v>0</v>
      </c>
      <c r="BH757" s="143">
        <f>IF(N757="sníž. přenesená",J757,0)</f>
        <v>0</v>
      </c>
      <c r="BI757" s="143">
        <f>IF(N757="nulová",J757,0)</f>
        <v>0</v>
      </c>
      <c r="BJ757" s="16" t="s">
        <v>90</v>
      </c>
      <c r="BK757" s="143">
        <f>ROUND(I757*H757,2)</f>
        <v>0</v>
      </c>
      <c r="BL757" s="16" t="s">
        <v>232</v>
      </c>
      <c r="BM757" s="142" t="s">
        <v>1056</v>
      </c>
    </row>
    <row r="758" spans="2:65" s="12" customFormat="1" ht="10.199999999999999">
      <c r="B758" s="144"/>
      <c r="D758" s="145" t="s">
        <v>233</v>
      </c>
      <c r="E758" s="146" t="s">
        <v>1</v>
      </c>
      <c r="F758" s="147" t="s">
        <v>1057</v>
      </c>
      <c r="H758" s="148">
        <v>23.4</v>
      </c>
      <c r="I758" s="149"/>
      <c r="L758" s="144"/>
      <c r="M758" s="150"/>
      <c r="T758" s="151"/>
      <c r="AT758" s="146" t="s">
        <v>233</v>
      </c>
      <c r="AU758" s="146" t="s">
        <v>92</v>
      </c>
      <c r="AV758" s="12" t="s">
        <v>92</v>
      </c>
      <c r="AW758" s="12" t="s">
        <v>31</v>
      </c>
      <c r="AX758" s="12" t="s">
        <v>82</v>
      </c>
      <c r="AY758" s="146" t="s">
        <v>225</v>
      </c>
    </row>
    <row r="759" spans="2:65" s="13" customFormat="1" ht="10.199999999999999">
      <c r="B759" s="152"/>
      <c r="D759" s="145" t="s">
        <v>233</v>
      </c>
      <c r="E759" s="153" t="s">
        <v>1</v>
      </c>
      <c r="F759" s="154" t="s">
        <v>235</v>
      </c>
      <c r="H759" s="155">
        <v>23.4</v>
      </c>
      <c r="I759" s="156"/>
      <c r="L759" s="152"/>
      <c r="M759" s="157"/>
      <c r="T759" s="158"/>
      <c r="AT759" s="153" t="s">
        <v>233</v>
      </c>
      <c r="AU759" s="153" t="s">
        <v>92</v>
      </c>
      <c r="AV759" s="13" t="s">
        <v>232</v>
      </c>
      <c r="AW759" s="13" t="s">
        <v>31</v>
      </c>
      <c r="AX759" s="13" t="s">
        <v>90</v>
      </c>
      <c r="AY759" s="153" t="s">
        <v>225</v>
      </c>
    </row>
    <row r="760" spans="2:65" s="1" customFormat="1" ht="37.799999999999997" customHeight="1">
      <c r="B760" s="31"/>
      <c r="C760" s="131" t="s">
        <v>651</v>
      </c>
      <c r="D760" s="131" t="s">
        <v>227</v>
      </c>
      <c r="E760" s="132" t="s">
        <v>1058</v>
      </c>
      <c r="F760" s="133" t="s">
        <v>1059</v>
      </c>
      <c r="G760" s="134" t="s">
        <v>357</v>
      </c>
      <c r="H760" s="135">
        <v>37.5</v>
      </c>
      <c r="I760" s="136"/>
      <c r="J760" s="137">
        <f>ROUND(I760*H760,2)</f>
        <v>0</v>
      </c>
      <c r="K760" s="133" t="s">
        <v>231</v>
      </c>
      <c r="L760" s="31"/>
      <c r="M760" s="138" t="s">
        <v>1</v>
      </c>
      <c r="N760" s="139" t="s">
        <v>47</v>
      </c>
      <c r="P760" s="140">
        <f>O760*H760</f>
        <v>0</v>
      </c>
      <c r="Q760" s="140">
        <v>0</v>
      </c>
      <c r="R760" s="140">
        <f>Q760*H760</f>
        <v>0</v>
      </c>
      <c r="S760" s="140">
        <v>0</v>
      </c>
      <c r="T760" s="141">
        <f>S760*H760</f>
        <v>0</v>
      </c>
      <c r="AR760" s="142" t="s">
        <v>232</v>
      </c>
      <c r="AT760" s="142" t="s">
        <v>227</v>
      </c>
      <c r="AU760" s="142" t="s">
        <v>92</v>
      </c>
      <c r="AY760" s="16" t="s">
        <v>225</v>
      </c>
      <c r="BE760" s="143">
        <f>IF(N760="základní",J760,0)</f>
        <v>0</v>
      </c>
      <c r="BF760" s="143">
        <f>IF(N760="snížená",J760,0)</f>
        <v>0</v>
      </c>
      <c r="BG760" s="143">
        <f>IF(N760="zákl. přenesená",J760,0)</f>
        <v>0</v>
      </c>
      <c r="BH760" s="143">
        <f>IF(N760="sníž. přenesená",J760,0)</f>
        <v>0</v>
      </c>
      <c r="BI760" s="143">
        <f>IF(N760="nulová",J760,0)</f>
        <v>0</v>
      </c>
      <c r="BJ760" s="16" t="s">
        <v>90</v>
      </c>
      <c r="BK760" s="143">
        <f>ROUND(I760*H760,2)</f>
        <v>0</v>
      </c>
      <c r="BL760" s="16" t="s">
        <v>232</v>
      </c>
      <c r="BM760" s="142" t="s">
        <v>1060</v>
      </c>
    </row>
    <row r="761" spans="2:65" s="12" customFormat="1" ht="10.199999999999999">
      <c r="B761" s="144"/>
      <c r="D761" s="145" t="s">
        <v>233</v>
      </c>
      <c r="E761" s="146" t="s">
        <v>1</v>
      </c>
      <c r="F761" s="147" t="s">
        <v>1061</v>
      </c>
      <c r="H761" s="148">
        <v>37.5</v>
      </c>
      <c r="I761" s="149"/>
      <c r="L761" s="144"/>
      <c r="M761" s="150"/>
      <c r="T761" s="151"/>
      <c r="AT761" s="146" t="s">
        <v>233</v>
      </c>
      <c r="AU761" s="146" t="s">
        <v>92</v>
      </c>
      <c r="AV761" s="12" t="s">
        <v>92</v>
      </c>
      <c r="AW761" s="12" t="s">
        <v>31</v>
      </c>
      <c r="AX761" s="12" t="s">
        <v>82</v>
      </c>
      <c r="AY761" s="146" t="s">
        <v>225</v>
      </c>
    </row>
    <row r="762" spans="2:65" s="13" customFormat="1" ht="10.199999999999999">
      <c r="B762" s="152"/>
      <c r="D762" s="145" t="s">
        <v>233</v>
      </c>
      <c r="E762" s="153" t="s">
        <v>1</v>
      </c>
      <c r="F762" s="154" t="s">
        <v>235</v>
      </c>
      <c r="H762" s="155">
        <v>37.5</v>
      </c>
      <c r="I762" s="156"/>
      <c r="L762" s="152"/>
      <c r="M762" s="157"/>
      <c r="T762" s="158"/>
      <c r="AT762" s="153" t="s">
        <v>233</v>
      </c>
      <c r="AU762" s="153" t="s">
        <v>92</v>
      </c>
      <c r="AV762" s="13" t="s">
        <v>232</v>
      </c>
      <c r="AW762" s="13" t="s">
        <v>31</v>
      </c>
      <c r="AX762" s="13" t="s">
        <v>90</v>
      </c>
      <c r="AY762" s="153" t="s">
        <v>225</v>
      </c>
    </row>
    <row r="763" spans="2:65" s="1" customFormat="1" ht="33" customHeight="1">
      <c r="B763" s="31"/>
      <c r="C763" s="131" t="s">
        <v>1062</v>
      </c>
      <c r="D763" s="131" t="s">
        <v>227</v>
      </c>
      <c r="E763" s="132" t="s">
        <v>1063</v>
      </c>
      <c r="F763" s="133" t="s">
        <v>1064</v>
      </c>
      <c r="G763" s="134" t="s">
        <v>230</v>
      </c>
      <c r="H763" s="135">
        <v>31.573</v>
      </c>
      <c r="I763" s="136"/>
      <c r="J763" s="137">
        <f>ROUND(I763*H763,2)</f>
        <v>0</v>
      </c>
      <c r="K763" s="133" t="s">
        <v>231</v>
      </c>
      <c r="L763" s="31"/>
      <c r="M763" s="138" t="s">
        <v>1</v>
      </c>
      <c r="N763" s="139" t="s">
        <v>47</v>
      </c>
      <c r="P763" s="140">
        <f>O763*H763</f>
        <v>0</v>
      </c>
      <c r="Q763" s="140">
        <v>0</v>
      </c>
      <c r="R763" s="140">
        <f>Q763*H763</f>
        <v>0</v>
      </c>
      <c r="S763" s="140">
        <v>0</v>
      </c>
      <c r="T763" s="141">
        <f>S763*H763</f>
        <v>0</v>
      </c>
      <c r="AR763" s="142" t="s">
        <v>232</v>
      </c>
      <c r="AT763" s="142" t="s">
        <v>227</v>
      </c>
      <c r="AU763" s="142" t="s">
        <v>92</v>
      </c>
      <c r="AY763" s="16" t="s">
        <v>225</v>
      </c>
      <c r="BE763" s="143">
        <f>IF(N763="základní",J763,0)</f>
        <v>0</v>
      </c>
      <c r="BF763" s="143">
        <f>IF(N763="snížená",J763,0)</f>
        <v>0</v>
      </c>
      <c r="BG763" s="143">
        <f>IF(N763="zákl. přenesená",J763,0)</f>
        <v>0</v>
      </c>
      <c r="BH763" s="143">
        <f>IF(N763="sníž. přenesená",J763,0)</f>
        <v>0</v>
      </c>
      <c r="BI763" s="143">
        <f>IF(N763="nulová",J763,0)</f>
        <v>0</v>
      </c>
      <c r="BJ763" s="16" t="s">
        <v>90</v>
      </c>
      <c r="BK763" s="143">
        <f>ROUND(I763*H763,2)</f>
        <v>0</v>
      </c>
      <c r="BL763" s="16" t="s">
        <v>232</v>
      </c>
      <c r="BM763" s="142" t="s">
        <v>1065</v>
      </c>
    </row>
    <row r="764" spans="2:65" s="12" customFormat="1" ht="10.199999999999999">
      <c r="B764" s="144"/>
      <c r="D764" s="145" t="s">
        <v>233</v>
      </c>
      <c r="E764" s="146" t="s">
        <v>1</v>
      </c>
      <c r="F764" s="147" t="s">
        <v>1066</v>
      </c>
      <c r="H764" s="148">
        <v>4.2530000000000001</v>
      </c>
      <c r="I764" s="149"/>
      <c r="L764" s="144"/>
      <c r="M764" s="150"/>
      <c r="T764" s="151"/>
      <c r="AT764" s="146" t="s">
        <v>233</v>
      </c>
      <c r="AU764" s="146" t="s">
        <v>92</v>
      </c>
      <c r="AV764" s="12" t="s">
        <v>92</v>
      </c>
      <c r="AW764" s="12" t="s">
        <v>31</v>
      </c>
      <c r="AX764" s="12" t="s">
        <v>82</v>
      </c>
      <c r="AY764" s="146" t="s">
        <v>225</v>
      </c>
    </row>
    <row r="765" spans="2:65" s="12" customFormat="1" ht="20.399999999999999">
      <c r="B765" s="144"/>
      <c r="D765" s="145" t="s">
        <v>233</v>
      </c>
      <c r="E765" s="146" t="s">
        <v>1</v>
      </c>
      <c r="F765" s="147" t="s">
        <v>1067</v>
      </c>
      <c r="H765" s="148">
        <v>27.32</v>
      </c>
      <c r="I765" s="149"/>
      <c r="L765" s="144"/>
      <c r="M765" s="150"/>
      <c r="T765" s="151"/>
      <c r="AT765" s="146" t="s">
        <v>233</v>
      </c>
      <c r="AU765" s="146" t="s">
        <v>92</v>
      </c>
      <c r="AV765" s="12" t="s">
        <v>92</v>
      </c>
      <c r="AW765" s="12" t="s">
        <v>31</v>
      </c>
      <c r="AX765" s="12" t="s">
        <v>82</v>
      </c>
      <c r="AY765" s="146" t="s">
        <v>225</v>
      </c>
    </row>
    <row r="766" spans="2:65" s="13" customFormat="1" ht="10.199999999999999">
      <c r="B766" s="152"/>
      <c r="D766" s="145" t="s">
        <v>233</v>
      </c>
      <c r="E766" s="153" t="s">
        <v>1</v>
      </c>
      <c r="F766" s="154" t="s">
        <v>235</v>
      </c>
      <c r="H766" s="155">
        <v>31.573</v>
      </c>
      <c r="I766" s="156"/>
      <c r="L766" s="152"/>
      <c r="M766" s="157"/>
      <c r="T766" s="158"/>
      <c r="AT766" s="153" t="s">
        <v>233</v>
      </c>
      <c r="AU766" s="153" t="s">
        <v>92</v>
      </c>
      <c r="AV766" s="13" t="s">
        <v>232</v>
      </c>
      <c r="AW766" s="13" t="s">
        <v>31</v>
      </c>
      <c r="AX766" s="13" t="s">
        <v>90</v>
      </c>
      <c r="AY766" s="153" t="s">
        <v>225</v>
      </c>
    </row>
    <row r="767" spans="2:65" s="1" customFormat="1" ht="37.799999999999997" customHeight="1">
      <c r="B767" s="31"/>
      <c r="C767" s="131" t="s">
        <v>656</v>
      </c>
      <c r="D767" s="131" t="s">
        <v>227</v>
      </c>
      <c r="E767" s="132" t="s">
        <v>1068</v>
      </c>
      <c r="F767" s="133" t="s">
        <v>1069</v>
      </c>
      <c r="G767" s="134" t="s">
        <v>230</v>
      </c>
      <c r="H767" s="135">
        <v>258.3</v>
      </c>
      <c r="I767" s="136"/>
      <c r="J767" s="137">
        <f>ROUND(I767*H767,2)</f>
        <v>0</v>
      </c>
      <c r="K767" s="133" t="s">
        <v>231</v>
      </c>
      <c r="L767" s="31"/>
      <c r="M767" s="138" t="s">
        <v>1</v>
      </c>
      <c r="N767" s="139" t="s">
        <v>47</v>
      </c>
      <c r="P767" s="140">
        <f>O767*H767</f>
        <v>0</v>
      </c>
      <c r="Q767" s="140">
        <v>0</v>
      </c>
      <c r="R767" s="140">
        <f>Q767*H767</f>
        <v>0</v>
      </c>
      <c r="S767" s="140">
        <v>0</v>
      </c>
      <c r="T767" s="141">
        <f>S767*H767</f>
        <v>0</v>
      </c>
      <c r="AR767" s="142" t="s">
        <v>232</v>
      </c>
      <c r="AT767" s="142" t="s">
        <v>227</v>
      </c>
      <c r="AU767" s="142" t="s">
        <v>92</v>
      </c>
      <c r="AY767" s="16" t="s">
        <v>225</v>
      </c>
      <c r="BE767" s="143">
        <f>IF(N767="základní",J767,0)</f>
        <v>0</v>
      </c>
      <c r="BF767" s="143">
        <f>IF(N767="snížená",J767,0)</f>
        <v>0</v>
      </c>
      <c r="BG767" s="143">
        <f>IF(N767="zákl. přenesená",J767,0)</f>
        <v>0</v>
      </c>
      <c r="BH767" s="143">
        <f>IF(N767="sníž. přenesená",J767,0)</f>
        <v>0</v>
      </c>
      <c r="BI767" s="143">
        <f>IF(N767="nulová",J767,0)</f>
        <v>0</v>
      </c>
      <c r="BJ767" s="16" t="s">
        <v>90</v>
      </c>
      <c r="BK767" s="143">
        <f>ROUND(I767*H767,2)</f>
        <v>0</v>
      </c>
      <c r="BL767" s="16" t="s">
        <v>232</v>
      </c>
      <c r="BM767" s="142" t="s">
        <v>1070</v>
      </c>
    </row>
    <row r="768" spans="2:65" s="12" customFormat="1" ht="10.199999999999999">
      <c r="B768" s="144"/>
      <c r="D768" s="145" t="s">
        <v>233</v>
      </c>
      <c r="E768" s="146" t="s">
        <v>1</v>
      </c>
      <c r="F768" s="147" t="s">
        <v>1071</v>
      </c>
      <c r="H768" s="148">
        <v>130.5</v>
      </c>
      <c r="I768" s="149"/>
      <c r="L768" s="144"/>
      <c r="M768" s="150"/>
      <c r="T768" s="151"/>
      <c r="AT768" s="146" t="s">
        <v>233</v>
      </c>
      <c r="AU768" s="146" t="s">
        <v>92</v>
      </c>
      <c r="AV768" s="12" t="s">
        <v>92</v>
      </c>
      <c r="AW768" s="12" t="s">
        <v>31</v>
      </c>
      <c r="AX768" s="12" t="s">
        <v>82</v>
      </c>
      <c r="AY768" s="146" t="s">
        <v>225</v>
      </c>
    </row>
    <row r="769" spans="2:65" s="12" customFormat="1" ht="10.199999999999999">
      <c r="B769" s="144"/>
      <c r="D769" s="145" t="s">
        <v>233</v>
      </c>
      <c r="E769" s="146" t="s">
        <v>1</v>
      </c>
      <c r="F769" s="147" t="s">
        <v>1072</v>
      </c>
      <c r="H769" s="148">
        <v>127.8</v>
      </c>
      <c r="I769" s="149"/>
      <c r="L769" s="144"/>
      <c r="M769" s="150"/>
      <c r="T769" s="151"/>
      <c r="AT769" s="146" t="s">
        <v>233</v>
      </c>
      <c r="AU769" s="146" t="s">
        <v>92</v>
      </c>
      <c r="AV769" s="12" t="s">
        <v>92</v>
      </c>
      <c r="AW769" s="12" t="s">
        <v>31</v>
      </c>
      <c r="AX769" s="12" t="s">
        <v>82</v>
      </c>
      <c r="AY769" s="146" t="s">
        <v>225</v>
      </c>
    </row>
    <row r="770" spans="2:65" s="13" customFormat="1" ht="10.199999999999999">
      <c r="B770" s="152"/>
      <c r="D770" s="145" t="s">
        <v>233</v>
      </c>
      <c r="E770" s="153" t="s">
        <v>1</v>
      </c>
      <c r="F770" s="154" t="s">
        <v>235</v>
      </c>
      <c r="H770" s="155">
        <v>258.3</v>
      </c>
      <c r="I770" s="156"/>
      <c r="L770" s="152"/>
      <c r="M770" s="157"/>
      <c r="T770" s="158"/>
      <c r="AT770" s="153" t="s">
        <v>233</v>
      </c>
      <c r="AU770" s="153" t="s">
        <v>92</v>
      </c>
      <c r="AV770" s="13" t="s">
        <v>232</v>
      </c>
      <c r="AW770" s="13" t="s">
        <v>31</v>
      </c>
      <c r="AX770" s="13" t="s">
        <v>90</v>
      </c>
      <c r="AY770" s="153" t="s">
        <v>225</v>
      </c>
    </row>
    <row r="771" spans="2:65" s="1" customFormat="1" ht="44.25" customHeight="1">
      <c r="B771" s="31"/>
      <c r="C771" s="131" t="s">
        <v>1073</v>
      </c>
      <c r="D771" s="131" t="s">
        <v>227</v>
      </c>
      <c r="E771" s="132" t="s">
        <v>1074</v>
      </c>
      <c r="F771" s="133" t="s">
        <v>1075</v>
      </c>
      <c r="G771" s="134" t="s">
        <v>230</v>
      </c>
      <c r="H771" s="135">
        <v>994.78</v>
      </c>
      <c r="I771" s="136"/>
      <c r="J771" s="137">
        <f>ROUND(I771*H771,2)</f>
        <v>0</v>
      </c>
      <c r="K771" s="133" t="s">
        <v>231</v>
      </c>
      <c r="L771" s="31"/>
      <c r="M771" s="138" t="s">
        <v>1</v>
      </c>
      <c r="N771" s="139" t="s">
        <v>47</v>
      </c>
      <c r="P771" s="140">
        <f>O771*H771</f>
        <v>0</v>
      </c>
      <c r="Q771" s="140">
        <v>0</v>
      </c>
      <c r="R771" s="140">
        <f>Q771*H771</f>
        <v>0</v>
      </c>
      <c r="S771" s="140">
        <v>0</v>
      </c>
      <c r="T771" s="141">
        <f>S771*H771</f>
        <v>0</v>
      </c>
      <c r="AR771" s="142" t="s">
        <v>232</v>
      </c>
      <c r="AT771" s="142" t="s">
        <v>227</v>
      </c>
      <c r="AU771" s="142" t="s">
        <v>92</v>
      </c>
      <c r="AY771" s="16" t="s">
        <v>225</v>
      </c>
      <c r="BE771" s="143">
        <f>IF(N771="základní",J771,0)</f>
        <v>0</v>
      </c>
      <c r="BF771" s="143">
        <f>IF(N771="snížená",J771,0)</f>
        <v>0</v>
      </c>
      <c r="BG771" s="143">
        <f>IF(N771="zákl. přenesená",J771,0)</f>
        <v>0</v>
      </c>
      <c r="BH771" s="143">
        <f>IF(N771="sníž. přenesená",J771,0)</f>
        <v>0</v>
      </c>
      <c r="BI771" s="143">
        <f>IF(N771="nulová",J771,0)</f>
        <v>0</v>
      </c>
      <c r="BJ771" s="16" t="s">
        <v>90</v>
      </c>
      <c r="BK771" s="143">
        <f>ROUND(I771*H771,2)</f>
        <v>0</v>
      </c>
      <c r="BL771" s="16" t="s">
        <v>232</v>
      </c>
      <c r="BM771" s="142" t="s">
        <v>1076</v>
      </c>
    </row>
    <row r="772" spans="2:65" s="12" customFormat="1" ht="20.399999999999999">
      <c r="B772" s="144"/>
      <c r="D772" s="145" t="s">
        <v>233</v>
      </c>
      <c r="E772" s="146" t="s">
        <v>1</v>
      </c>
      <c r="F772" s="147" t="s">
        <v>1077</v>
      </c>
      <c r="H772" s="148">
        <v>73.73</v>
      </c>
      <c r="I772" s="149"/>
      <c r="L772" s="144"/>
      <c r="M772" s="150"/>
      <c r="T772" s="151"/>
      <c r="AT772" s="146" t="s">
        <v>233</v>
      </c>
      <c r="AU772" s="146" t="s">
        <v>92</v>
      </c>
      <c r="AV772" s="12" t="s">
        <v>92</v>
      </c>
      <c r="AW772" s="12" t="s">
        <v>31</v>
      </c>
      <c r="AX772" s="12" t="s">
        <v>82</v>
      </c>
      <c r="AY772" s="146" t="s">
        <v>225</v>
      </c>
    </row>
    <row r="773" spans="2:65" s="12" customFormat="1" ht="10.199999999999999">
      <c r="B773" s="144"/>
      <c r="D773" s="145" t="s">
        <v>233</v>
      </c>
      <c r="E773" s="146" t="s">
        <v>1</v>
      </c>
      <c r="F773" s="147" t="s">
        <v>1078</v>
      </c>
      <c r="H773" s="148">
        <v>-14.821999999999999</v>
      </c>
      <c r="I773" s="149"/>
      <c r="L773" s="144"/>
      <c r="M773" s="150"/>
      <c r="T773" s="151"/>
      <c r="AT773" s="146" t="s">
        <v>233</v>
      </c>
      <c r="AU773" s="146" t="s">
        <v>92</v>
      </c>
      <c r="AV773" s="12" t="s">
        <v>92</v>
      </c>
      <c r="AW773" s="12" t="s">
        <v>31</v>
      </c>
      <c r="AX773" s="12" t="s">
        <v>82</v>
      </c>
      <c r="AY773" s="146" t="s">
        <v>225</v>
      </c>
    </row>
    <row r="774" spans="2:65" s="12" customFormat="1" ht="30.6">
      <c r="B774" s="144"/>
      <c r="D774" s="145" t="s">
        <v>233</v>
      </c>
      <c r="E774" s="146" t="s">
        <v>1</v>
      </c>
      <c r="F774" s="147" t="s">
        <v>1079</v>
      </c>
      <c r="H774" s="148">
        <v>363.81</v>
      </c>
      <c r="I774" s="149"/>
      <c r="L774" s="144"/>
      <c r="M774" s="150"/>
      <c r="T774" s="151"/>
      <c r="AT774" s="146" t="s">
        <v>233</v>
      </c>
      <c r="AU774" s="146" t="s">
        <v>92</v>
      </c>
      <c r="AV774" s="12" t="s">
        <v>92</v>
      </c>
      <c r="AW774" s="12" t="s">
        <v>31</v>
      </c>
      <c r="AX774" s="12" t="s">
        <v>82</v>
      </c>
      <c r="AY774" s="146" t="s">
        <v>225</v>
      </c>
    </row>
    <row r="775" spans="2:65" s="12" customFormat="1" ht="20.399999999999999">
      <c r="B775" s="144"/>
      <c r="D775" s="145" t="s">
        <v>233</v>
      </c>
      <c r="E775" s="146" t="s">
        <v>1</v>
      </c>
      <c r="F775" s="147" t="s">
        <v>1080</v>
      </c>
      <c r="H775" s="148">
        <v>18.861000000000001</v>
      </c>
      <c r="I775" s="149"/>
      <c r="L775" s="144"/>
      <c r="M775" s="150"/>
      <c r="T775" s="151"/>
      <c r="AT775" s="146" t="s">
        <v>233</v>
      </c>
      <c r="AU775" s="146" t="s">
        <v>92</v>
      </c>
      <c r="AV775" s="12" t="s">
        <v>92</v>
      </c>
      <c r="AW775" s="12" t="s">
        <v>31</v>
      </c>
      <c r="AX775" s="12" t="s">
        <v>82</v>
      </c>
      <c r="AY775" s="146" t="s">
        <v>225</v>
      </c>
    </row>
    <row r="776" spans="2:65" s="12" customFormat="1" ht="10.199999999999999">
      <c r="B776" s="144"/>
      <c r="D776" s="145" t="s">
        <v>233</v>
      </c>
      <c r="E776" s="146" t="s">
        <v>1</v>
      </c>
      <c r="F776" s="147" t="s">
        <v>1081</v>
      </c>
      <c r="H776" s="148">
        <v>-12.576000000000001</v>
      </c>
      <c r="I776" s="149"/>
      <c r="L776" s="144"/>
      <c r="M776" s="150"/>
      <c r="T776" s="151"/>
      <c r="AT776" s="146" t="s">
        <v>233</v>
      </c>
      <c r="AU776" s="146" t="s">
        <v>92</v>
      </c>
      <c r="AV776" s="12" t="s">
        <v>92</v>
      </c>
      <c r="AW776" s="12" t="s">
        <v>31</v>
      </c>
      <c r="AX776" s="12" t="s">
        <v>82</v>
      </c>
      <c r="AY776" s="146" t="s">
        <v>225</v>
      </c>
    </row>
    <row r="777" spans="2:65" s="12" customFormat="1" ht="20.399999999999999">
      <c r="B777" s="144"/>
      <c r="D777" s="145" t="s">
        <v>233</v>
      </c>
      <c r="E777" s="146" t="s">
        <v>1</v>
      </c>
      <c r="F777" s="147" t="s">
        <v>1082</v>
      </c>
      <c r="H777" s="148">
        <v>389.62</v>
      </c>
      <c r="I777" s="149"/>
      <c r="L777" s="144"/>
      <c r="M777" s="150"/>
      <c r="T777" s="151"/>
      <c r="AT777" s="146" t="s">
        <v>233</v>
      </c>
      <c r="AU777" s="146" t="s">
        <v>92</v>
      </c>
      <c r="AV777" s="12" t="s">
        <v>92</v>
      </c>
      <c r="AW777" s="12" t="s">
        <v>31</v>
      </c>
      <c r="AX777" s="12" t="s">
        <v>82</v>
      </c>
      <c r="AY777" s="146" t="s">
        <v>225</v>
      </c>
    </row>
    <row r="778" spans="2:65" s="12" customFormat="1" ht="10.199999999999999">
      <c r="B778" s="144"/>
      <c r="D778" s="145" t="s">
        <v>233</v>
      </c>
      <c r="E778" s="146" t="s">
        <v>1</v>
      </c>
      <c r="F778" s="147" t="s">
        <v>1083</v>
      </c>
      <c r="H778" s="148">
        <v>-46.591000000000001</v>
      </c>
      <c r="I778" s="149"/>
      <c r="L778" s="144"/>
      <c r="M778" s="150"/>
      <c r="T778" s="151"/>
      <c r="AT778" s="146" t="s">
        <v>233</v>
      </c>
      <c r="AU778" s="146" t="s">
        <v>92</v>
      </c>
      <c r="AV778" s="12" t="s">
        <v>92</v>
      </c>
      <c r="AW778" s="12" t="s">
        <v>31</v>
      </c>
      <c r="AX778" s="12" t="s">
        <v>82</v>
      </c>
      <c r="AY778" s="146" t="s">
        <v>225</v>
      </c>
    </row>
    <row r="779" spans="2:65" s="12" customFormat="1" ht="20.399999999999999">
      <c r="B779" s="144"/>
      <c r="D779" s="145" t="s">
        <v>233</v>
      </c>
      <c r="E779" s="146" t="s">
        <v>1</v>
      </c>
      <c r="F779" s="147" t="s">
        <v>1084</v>
      </c>
      <c r="H779" s="148">
        <v>204.315</v>
      </c>
      <c r="I779" s="149"/>
      <c r="L779" s="144"/>
      <c r="M779" s="150"/>
      <c r="T779" s="151"/>
      <c r="AT779" s="146" t="s">
        <v>233</v>
      </c>
      <c r="AU779" s="146" t="s">
        <v>92</v>
      </c>
      <c r="AV779" s="12" t="s">
        <v>92</v>
      </c>
      <c r="AW779" s="12" t="s">
        <v>31</v>
      </c>
      <c r="AX779" s="12" t="s">
        <v>82</v>
      </c>
      <c r="AY779" s="146" t="s">
        <v>225</v>
      </c>
    </row>
    <row r="780" spans="2:65" s="12" customFormat="1" ht="20.399999999999999">
      <c r="B780" s="144"/>
      <c r="D780" s="145" t="s">
        <v>233</v>
      </c>
      <c r="E780" s="146" t="s">
        <v>1</v>
      </c>
      <c r="F780" s="147" t="s">
        <v>1085</v>
      </c>
      <c r="H780" s="148">
        <v>18.433</v>
      </c>
      <c r="I780" s="149"/>
      <c r="L780" s="144"/>
      <c r="M780" s="150"/>
      <c r="T780" s="151"/>
      <c r="AT780" s="146" t="s">
        <v>233</v>
      </c>
      <c r="AU780" s="146" t="s">
        <v>92</v>
      </c>
      <c r="AV780" s="12" t="s">
        <v>92</v>
      </c>
      <c r="AW780" s="12" t="s">
        <v>31</v>
      </c>
      <c r="AX780" s="12" t="s">
        <v>82</v>
      </c>
      <c r="AY780" s="146" t="s">
        <v>225</v>
      </c>
    </row>
    <row r="781" spans="2:65" s="13" customFormat="1" ht="10.199999999999999">
      <c r="B781" s="152"/>
      <c r="D781" s="145" t="s">
        <v>233</v>
      </c>
      <c r="E781" s="153" t="s">
        <v>1</v>
      </c>
      <c r="F781" s="154" t="s">
        <v>235</v>
      </c>
      <c r="H781" s="155">
        <v>994.78</v>
      </c>
      <c r="I781" s="156"/>
      <c r="L781" s="152"/>
      <c r="M781" s="157"/>
      <c r="T781" s="158"/>
      <c r="AT781" s="153" t="s">
        <v>233</v>
      </c>
      <c r="AU781" s="153" t="s">
        <v>92</v>
      </c>
      <c r="AV781" s="13" t="s">
        <v>232</v>
      </c>
      <c r="AW781" s="13" t="s">
        <v>31</v>
      </c>
      <c r="AX781" s="13" t="s">
        <v>90</v>
      </c>
      <c r="AY781" s="153" t="s">
        <v>225</v>
      </c>
    </row>
    <row r="782" spans="2:65" s="1" customFormat="1" ht="44.25" customHeight="1">
      <c r="B782" s="31"/>
      <c r="C782" s="131" t="s">
        <v>665</v>
      </c>
      <c r="D782" s="131" t="s">
        <v>227</v>
      </c>
      <c r="E782" s="132" t="s">
        <v>1086</v>
      </c>
      <c r="F782" s="133" t="s">
        <v>1087</v>
      </c>
      <c r="G782" s="134" t="s">
        <v>230</v>
      </c>
      <c r="H782" s="135">
        <v>112.163</v>
      </c>
      <c r="I782" s="136"/>
      <c r="J782" s="137">
        <f>ROUND(I782*H782,2)</f>
        <v>0</v>
      </c>
      <c r="K782" s="133" t="s">
        <v>231</v>
      </c>
      <c r="L782" s="31"/>
      <c r="M782" s="138" t="s">
        <v>1</v>
      </c>
      <c r="N782" s="139" t="s">
        <v>47</v>
      </c>
      <c r="P782" s="140">
        <f>O782*H782</f>
        <v>0</v>
      </c>
      <c r="Q782" s="140">
        <v>0</v>
      </c>
      <c r="R782" s="140">
        <f>Q782*H782</f>
        <v>0</v>
      </c>
      <c r="S782" s="140">
        <v>0</v>
      </c>
      <c r="T782" s="141">
        <f>S782*H782</f>
        <v>0</v>
      </c>
      <c r="AR782" s="142" t="s">
        <v>232</v>
      </c>
      <c r="AT782" s="142" t="s">
        <v>227</v>
      </c>
      <c r="AU782" s="142" t="s">
        <v>92</v>
      </c>
      <c r="AY782" s="16" t="s">
        <v>225</v>
      </c>
      <c r="BE782" s="143">
        <f>IF(N782="základní",J782,0)</f>
        <v>0</v>
      </c>
      <c r="BF782" s="143">
        <f>IF(N782="snížená",J782,0)</f>
        <v>0</v>
      </c>
      <c r="BG782" s="143">
        <f>IF(N782="zákl. přenesená",J782,0)</f>
        <v>0</v>
      </c>
      <c r="BH782" s="143">
        <f>IF(N782="sníž. přenesená",J782,0)</f>
        <v>0</v>
      </c>
      <c r="BI782" s="143">
        <f>IF(N782="nulová",J782,0)</f>
        <v>0</v>
      </c>
      <c r="BJ782" s="16" t="s">
        <v>90</v>
      </c>
      <c r="BK782" s="143">
        <f>ROUND(I782*H782,2)</f>
        <v>0</v>
      </c>
      <c r="BL782" s="16" t="s">
        <v>232</v>
      </c>
      <c r="BM782" s="142" t="s">
        <v>1088</v>
      </c>
    </row>
    <row r="783" spans="2:65" s="12" customFormat="1" ht="10.199999999999999">
      <c r="B783" s="144"/>
      <c r="D783" s="145" t="s">
        <v>233</v>
      </c>
      <c r="E783" s="146" t="s">
        <v>1</v>
      </c>
      <c r="F783" s="147" t="s">
        <v>1089</v>
      </c>
      <c r="H783" s="148">
        <v>112.163</v>
      </c>
      <c r="I783" s="149"/>
      <c r="L783" s="144"/>
      <c r="M783" s="150"/>
      <c r="T783" s="151"/>
      <c r="AT783" s="146" t="s">
        <v>233</v>
      </c>
      <c r="AU783" s="146" t="s">
        <v>92</v>
      </c>
      <c r="AV783" s="12" t="s">
        <v>92</v>
      </c>
      <c r="AW783" s="12" t="s">
        <v>31</v>
      </c>
      <c r="AX783" s="12" t="s">
        <v>82</v>
      </c>
      <c r="AY783" s="146" t="s">
        <v>225</v>
      </c>
    </row>
    <row r="784" spans="2:65" s="13" customFormat="1" ht="10.199999999999999">
      <c r="B784" s="152"/>
      <c r="D784" s="145" t="s">
        <v>233</v>
      </c>
      <c r="E784" s="153" t="s">
        <v>1</v>
      </c>
      <c r="F784" s="154" t="s">
        <v>235</v>
      </c>
      <c r="H784" s="155">
        <v>112.163</v>
      </c>
      <c r="I784" s="156"/>
      <c r="L784" s="152"/>
      <c r="M784" s="157"/>
      <c r="T784" s="158"/>
      <c r="AT784" s="153" t="s">
        <v>233</v>
      </c>
      <c r="AU784" s="153" t="s">
        <v>92</v>
      </c>
      <c r="AV784" s="13" t="s">
        <v>232</v>
      </c>
      <c r="AW784" s="13" t="s">
        <v>31</v>
      </c>
      <c r="AX784" s="13" t="s">
        <v>90</v>
      </c>
      <c r="AY784" s="153" t="s">
        <v>225</v>
      </c>
    </row>
    <row r="785" spans="2:65" s="1" customFormat="1" ht="37.799999999999997" customHeight="1">
      <c r="B785" s="31"/>
      <c r="C785" s="131" t="s">
        <v>1090</v>
      </c>
      <c r="D785" s="131" t="s">
        <v>227</v>
      </c>
      <c r="E785" s="132" t="s">
        <v>1091</v>
      </c>
      <c r="F785" s="133" t="s">
        <v>1092</v>
      </c>
      <c r="G785" s="134" t="s">
        <v>230</v>
      </c>
      <c r="H785" s="135">
        <v>48.78</v>
      </c>
      <c r="I785" s="136"/>
      <c r="J785" s="137">
        <f>ROUND(I785*H785,2)</f>
        <v>0</v>
      </c>
      <c r="K785" s="133" t="s">
        <v>231</v>
      </c>
      <c r="L785" s="31"/>
      <c r="M785" s="138" t="s">
        <v>1</v>
      </c>
      <c r="N785" s="139" t="s">
        <v>47</v>
      </c>
      <c r="P785" s="140">
        <f>O785*H785</f>
        <v>0</v>
      </c>
      <c r="Q785" s="140">
        <v>0</v>
      </c>
      <c r="R785" s="140">
        <f>Q785*H785</f>
        <v>0</v>
      </c>
      <c r="S785" s="140">
        <v>0</v>
      </c>
      <c r="T785" s="141">
        <f>S785*H785</f>
        <v>0</v>
      </c>
      <c r="AR785" s="142" t="s">
        <v>232</v>
      </c>
      <c r="AT785" s="142" t="s">
        <v>227</v>
      </c>
      <c r="AU785" s="142" t="s">
        <v>92</v>
      </c>
      <c r="AY785" s="16" t="s">
        <v>225</v>
      </c>
      <c r="BE785" s="143">
        <f>IF(N785="základní",J785,0)</f>
        <v>0</v>
      </c>
      <c r="BF785" s="143">
        <f>IF(N785="snížená",J785,0)</f>
        <v>0</v>
      </c>
      <c r="BG785" s="143">
        <f>IF(N785="zákl. přenesená",J785,0)</f>
        <v>0</v>
      </c>
      <c r="BH785" s="143">
        <f>IF(N785="sníž. přenesená",J785,0)</f>
        <v>0</v>
      </c>
      <c r="BI785" s="143">
        <f>IF(N785="nulová",J785,0)</f>
        <v>0</v>
      </c>
      <c r="BJ785" s="16" t="s">
        <v>90</v>
      </c>
      <c r="BK785" s="143">
        <f>ROUND(I785*H785,2)</f>
        <v>0</v>
      </c>
      <c r="BL785" s="16" t="s">
        <v>232</v>
      </c>
      <c r="BM785" s="142" t="s">
        <v>1093</v>
      </c>
    </row>
    <row r="786" spans="2:65" s="12" customFormat="1" ht="10.199999999999999">
      <c r="B786" s="144"/>
      <c r="D786" s="145" t="s">
        <v>233</v>
      </c>
      <c r="E786" s="146" t="s">
        <v>1</v>
      </c>
      <c r="F786" s="147" t="s">
        <v>1094</v>
      </c>
      <c r="H786" s="148">
        <v>15.12</v>
      </c>
      <c r="I786" s="149"/>
      <c r="L786" s="144"/>
      <c r="M786" s="150"/>
      <c r="T786" s="151"/>
      <c r="AT786" s="146" t="s">
        <v>233</v>
      </c>
      <c r="AU786" s="146" t="s">
        <v>92</v>
      </c>
      <c r="AV786" s="12" t="s">
        <v>92</v>
      </c>
      <c r="AW786" s="12" t="s">
        <v>31</v>
      </c>
      <c r="AX786" s="12" t="s">
        <v>82</v>
      </c>
      <c r="AY786" s="146" t="s">
        <v>225</v>
      </c>
    </row>
    <row r="787" spans="2:65" s="12" customFormat="1" ht="10.199999999999999">
      <c r="B787" s="144"/>
      <c r="D787" s="145" t="s">
        <v>233</v>
      </c>
      <c r="E787" s="146" t="s">
        <v>1</v>
      </c>
      <c r="F787" s="147" t="s">
        <v>1095</v>
      </c>
      <c r="H787" s="148">
        <v>16.920000000000002</v>
      </c>
      <c r="I787" s="149"/>
      <c r="L787" s="144"/>
      <c r="M787" s="150"/>
      <c r="T787" s="151"/>
      <c r="AT787" s="146" t="s">
        <v>233</v>
      </c>
      <c r="AU787" s="146" t="s">
        <v>92</v>
      </c>
      <c r="AV787" s="12" t="s">
        <v>92</v>
      </c>
      <c r="AW787" s="12" t="s">
        <v>31</v>
      </c>
      <c r="AX787" s="12" t="s">
        <v>82</v>
      </c>
      <c r="AY787" s="146" t="s">
        <v>225</v>
      </c>
    </row>
    <row r="788" spans="2:65" s="12" customFormat="1" ht="10.199999999999999">
      <c r="B788" s="144"/>
      <c r="D788" s="145" t="s">
        <v>233</v>
      </c>
      <c r="E788" s="146" t="s">
        <v>1</v>
      </c>
      <c r="F788" s="147" t="s">
        <v>1096</v>
      </c>
      <c r="H788" s="148">
        <v>16.739999999999998</v>
      </c>
      <c r="I788" s="149"/>
      <c r="L788" s="144"/>
      <c r="M788" s="150"/>
      <c r="T788" s="151"/>
      <c r="AT788" s="146" t="s">
        <v>233</v>
      </c>
      <c r="AU788" s="146" t="s">
        <v>92</v>
      </c>
      <c r="AV788" s="12" t="s">
        <v>92</v>
      </c>
      <c r="AW788" s="12" t="s">
        <v>31</v>
      </c>
      <c r="AX788" s="12" t="s">
        <v>82</v>
      </c>
      <c r="AY788" s="146" t="s">
        <v>225</v>
      </c>
    </row>
    <row r="789" spans="2:65" s="13" customFormat="1" ht="10.199999999999999">
      <c r="B789" s="152"/>
      <c r="D789" s="145" t="s">
        <v>233</v>
      </c>
      <c r="E789" s="153" t="s">
        <v>1</v>
      </c>
      <c r="F789" s="154" t="s">
        <v>235</v>
      </c>
      <c r="H789" s="155">
        <v>48.78</v>
      </c>
      <c r="I789" s="156"/>
      <c r="L789" s="152"/>
      <c r="M789" s="157"/>
      <c r="T789" s="158"/>
      <c r="AT789" s="153" t="s">
        <v>233</v>
      </c>
      <c r="AU789" s="153" t="s">
        <v>92</v>
      </c>
      <c r="AV789" s="13" t="s">
        <v>232</v>
      </c>
      <c r="AW789" s="13" t="s">
        <v>31</v>
      </c>
      <c r="AX789" s="13" t="s">
        <v>90</v>
      </c>
      <c r="AY789" s="153" t="s">
        <v>225</v>
      </c>
    </row>
    <row r="790" spans="2:65" s="1" customFormat="1" ht="24.15" customHeight="1">
      <c r="B790" s="31"/>
      <c r="C790" s="131" t="s">
        <v>671</v>
      </c>
      <c r="D790" s="131" t="s">
        <v>227</v>
      </c>
      <c r="E790" s="132" t="s">
        <v>1097</v>
      </c>
      <c r="F790" s="133" t="s">
        <v>1098</v>
      </c>
      <c r="G790" s="134" t="s">
        <v>238</v>
      </c>
      <c r="H790" s="135">
        <v>3.9380000000000002</v>
      </c>
      <c r="I790" s="136"/>
      <c r="J790" s="137">
        <f>ROUND(I790*H790,2)</f>
        <v>0</v>
      </c>
      <c r="K790" s="133" t="s">
        <v>231</v>
      </c>
      <c r="L790" s="31"/>
      <c r="M790" s="138" t="s">
        <v>1</v>
      </c>
      <c r="N790" s="139" t="s">
        <v>47</v>
      </c>
      <c r="P790" s="140">
        <f>O790*H790</f>
        <v>0</v>
      </c>
      <c r="Q790" s="140">
        <v>0</v>
      </c>
      <c r="R790" s="140">
        <f>Q790*H790</f>
        <v>0</v>
      </c>
      <c r="S790" s="140">
        <v>0</v>
      </c>
      <c r="T790" s="141">
        <f>S790*H790</f>
        <v>0</v>
      </c>
      <c r="AR790" s="142" t="s">
        <v>232</v>
      </c>
      <c r="AT790" s="142" t="s">
        <v>227</v>
      </c>
      <c r="AU790" s="142" t="s">
        <v>92</v>
      </c>
      <c r="AY790" s="16" t="s">
        <v>225</v>
      </c>
      <c r="BE790" s="143">
        <f>IF(N790="základní",J790,0)</f>
        <v>0</v>
      </c>
      <c r="BF790" s="143">
        <f>IF(N790="snížená",J790,0)</f>
        <v>0</v>
      </c>
      <c r="BG790" s="143">
        <f>IF(N790="zákl. přenesená",J790,0)</f>
        <v>0</v>
      </c>
      <c r="BH790" s="143">
        <f>IF(N790="sníž. přenesená",J790,0)</f>
        <v>0</v>
      </c>
      <c r="BI790" s="143">
        <f>IF(N790="nulová",J790,0)</f>
        <v>0</v>
      </c>
      <c r="BJ790" s="16" t="s">
        <v>90</v>
      </c>
      <c r="BK790" s="143">
        <f>ROUND(I790*H790,2)</f>
        <v>0</v>
      </c>
      <c r="BL790" s="16" t="s">
        <v>232</v>
      </c>
      <c r="BM790" s="142" t="s">
        <v>1099</v>
      </c>
    </row>
    <row r="791" spans="2:65" s="12" customFormat="1" ht="10.199999999999999">
      <c r="B791" s="144"/>
      <c r="D791" s="145" t="s">
        <v>233</v>
      </c>
      <c r="E791" s="146" t="s">
        <v>1</v>
      </c>
      <c r="F791" s="147" t="s">
        <v>1100</v>
      </c>
      <c r="H791" s="148">
        <v>3.9380000000000002</v>
      </c>
      <c r="I791" s="149"/>
      <c r="L791" s="144"/>
      <c r="M791" s="150"/>
      <c r="T791" s="151"/>
      <c r="AT791" s="146" t="s">
        <v>233</v>
      </c>
      <c r="AU791" s="146" t="s">
        <v>92</v>
      </c>
      <c r="AV791" s="12" t="s">
        <v>92</v>
      </c>
      <c r="AW791" s="12" t="s">
        <v>31</v>
      </c>
      <c r="AX791" s="12" t="s">
        <v>82</v>
      </c>
      <c r="AY791" s="146" t="s">
        <v>225</v>
      </c>
    </row>
    <row r="792" spans="2:65" s="13" customFormat="1" ht="10.199999999999999">
      <c r="B792" s="152"/>
      <c r="D792" s="145" t="s">
        <v>233</v>
      </c>
      <c r="E792" s="153" t="s">
        <v>1</v>
      </c>
      <c r="F792" s="154" t="s">
        <v>235</v>
      </c>
      <c r="H792" s="155">
        <v>3.9380000000000002</v>
      </c>
      <c r="I792" s="156"/>
      <c r="L792" s="152"/>
      <c r="M792" s="157"/>
      <c r="T792" s="158"/>
      <c r="AT792" s="153" t="s">
        <v>233</v>
      </c>
      <c r="AU792" s="153" t="s">
        <v>92</v>
      </c>
      <c r="AV792" s="13" t="s">
        <v>232</v>
      </c>
      <c r="AW792" s="13" t="s">
        <v>31</v>
      </c>
      <c r="AX792" s="13" t="s">
        <v>90</v>
      </c>
      <c r="AY792" s="153" t="s">
        <v>225</v>
      </c>
    </row>
    <row r="793" spans="2:65" s="1" customFormat="1" ht="37.799999999999997" customHeight="1">
      <c r="B793" s="31"/>
      <c r="C793" s="131" t="s">
        <v>1101</v>
      </c>
      <c r="D793" s="131" t="s">
        <v>227</v>
      </c>
      <c r="E793" s="132" t="s">
        <v>1102</v>
      </c>
      <c r="F793" s="133" t="s">
        <v>1103</v>
      </c>
      <c r="G793" s="134" t="s">
        <v>357</v>
      </c>
      <c r="H793" s="135">
        <v>8.8000000000000007</v>
      </c>
      <c r="I793" s="136"/>
      <c r="J793" s="137">
        <f>ROUND(I793*H793,2)</f>
        <v>0</v>
      </c>
      <c r="K793" s="133" t="s">
        <v>231</v>
      </c>
      <c r="L793" s="31"/>
      <c r="M793" s="138" t="s">
        <v>1</v>
      </c>
      <c r="N793" s="139" t="s">
        <v>47</v>
      </c>
      <c r="P793" s="140">
        <f>O793*H793</f>
        <v>0</v>
      </c>
      <c r="Q793" s="140">
        <v>0</v>
      </c>
      <c r="R793" s="140">
        <f>Q793*H793</f>
        <v>0</v>
      </c>
      <c r="S793" s="140">
        <v>0</v>
      </c>
      <c r="T793" s="141">
        <f>S793*H793</f>
        <v>0</v>
      </c>
      <c r="AR793" s="142" t="s">
        <v>232</v>
      </c>
      <c r="AT793" s="142" t="s">
        <v>227</v>
      </c>
      <c r="AU793" s="142" t="s">
        <v>92</v>
      </c>
      <c r="AY793" s="16" t="s">
        <v>225</v>
      </c>
      <c r="BE793" s="143">
        <f>IF(N793="základní",J793,0)</f>
        <v>0</v>
      </c>
      <c r="BF793" s="143">
        <f>IF(N793="snížená",J793,0)</f>
        <v>0</v>
      </c>
      <c r="BG793" s="143">
        <f>IF(N793="zákl. přenesená",J793,0)</f>
        <v>0</v>
      </c>
      <c r="BH793" s="143">
        <f>IF(N793="sníž. přenesená",J793,0)</f>
        <v>0</v>
      </c>
      <c r="BI793" s="143">
        <f>IF(N793="nulová",J793,0)</f>
        <v>0</v>
      </c>
      <c r="BJ793" s="16" t="s">
        <v>90</v>
      </c>
      <c r="BK793" s="143">
        <f>ROUND(I793*H793,2)</f>
        <v>0</v>
      </c>
      <c r="BL793" s="16" t="s">
        <v>232</v>
      </c>
      <c r="BM793" s="142" t="s">
        <v>1104</v>
      </c>
    </row>
    <row r="794" spans="2:65" s="12" customFormat="1" ht="10.199999999999999">
      <c r="B794" s="144"/>
      <c r="D794" s="145" t="s">
        <v>233</v>
      </c>
      <c r="E794" s="146" t="s">
        <v>1</v>
      </c>
      <c r="F794" s="147" t="s">
        <v>1105</v>
      </c>
      <c r="H794" s="148">
        <v>8.8000000000000007</v>
      </c>
      <c r="I794" s="149"/>
      <c r="L794" s="144"/>
      <c r="M794" s="150"/>
      <c r="T794" s="151"/>
      <c r="AT794" s="146" t="s">
        <v>233</v>
      </c>
      <c r="AU794" s="146" t="s">
        <v>92</v>
      </c>
      <c r="AV794" s="12" t="s">
        <v>92</v>
      </c>
      <c r="AW794" s="12" t="s">
        <v>31</v>
      </c>
      <c r="AX794" s="12" t="s">
        <v>82</v>
      </c>
      <c r="AY794" s="146" t="s">
        <v>225</v>
      </c>
    </row>
    <row r="795" spans="2:65" s="13" customFormat="1" ht="10.199999999999999">
      <c r="B795" s="152"/>
      <c r="D795" s="145" t="s">
        <v>233</v>
      </c>
      <c r="E795" s="153" t="s">
        <v>1</v>
      </c>
      <c r="F795" s="154" t="s">
        <v>235</v>
      </c>
      <c r="H795" s="155">
        <v>8.8000000000000007</v>
      </c>
      <c r="I795" s="156"/>
      <c r="L795" s="152"/>
      <c r="M795" s="157"/>
      <c r="T795" s="158"/>
      <c r="AT795" s="153" t="s">
        <v>233</v>
      </c>
      <c r="AU795" s="153" t="s">
        <v>92</v>
      </c>
      <c r="AV795" s="13" t="s">
        <v>232</v>
      </c>
      <c r="AW795" s="13" t="s">
        <v>31</v>
      </c>
      <c r="AX795" s="13" t="s">
        <v>90</v>
      </c>
      <c r="AY795" s="153" t="s">
        <v>225</v>
      </c>
    </row>
    <row r="796" spans="2:65" s="1" customFormat="1" ht="24.15" customHeight="1">
      <c r="B796" s="31"/>
      <c r="C796" s="159" t="s">
        <v>674</v>
      </c>
      <c r="D796" s="159" t="s">
        <v>292</v>
      </c>
      <c r="E796" s="160" t="s">
        <v>1106</v>
      </c>
      <c r="F796" s="161" t="s">
        <v>1107</v>
      </c>
      <c r="G796" s="162" t="s">
        <v>277</v>
      </c>
      <c r="H796" s="163">
        <v>1.4E-2</v>
      </c>
      <c r="I796" s="164"/>
      <c r="J796" s="165">
        <f>ROUND(I796*H796,2)</f>
        <v>0</v>
      </c>
      <c r="K796" s="161" t="s">
        <v>231</v>
      </c>
      <c r="L796" s="166"/>
      <c r="M796" s="167" t="s">
        <v>1</v>
      </c>
      <c r="N796" s="168" t="s">
        <v>47</v>
      </c>
      <c r="P796" s="140">
        <f>O796*H796</f>
        <v>0</v>
      </c>
      <c r="Q796" s="140">
        <v>0</v>
      </c>
      <c r="R796" s="140">
        <f>Q796*H796</f>
        <v>0</v>
      </c>
      <c r="S796" s="140">
        <v>0</v>
      </c>
      <c r="T796" s="141">
        <f>S796*H796</f>
        <v>0</v>
      </c>
      <c r="AR796" s="142" t="s">
        <v>248</v>
      </c>
      <c r="AT796" s="142" t="s">
        <v>292</v>
      </c>
      <c r="AU796" s="142" t="s">
        <v>92</v>
      </c>
      <c r="AY796" s="16" t="s">
        <v>225</v>
      </c>
      <c r="BE796" s="143">
        <f>IF(N796="základní",J796,0)</f>
        <v>0</v>
      </c>
      <c r="BF796" s="143">
        <f>IF(N796="snížená",J796,0)</f>
        <v>0</v>
      </c>
      <c r="BG796" s="143">
        <f>IF(N796="zákl. přenesená",J796,0)</f>
        <v>0</v>
      </c>
      <c r="BH796" s="143">
        <f>IF(N796="sníž. přenesená",J796,0)</f>
        <v>0</v>
      </c>
      <c r="BI796" s="143">
        <f>IF(N796="nulová",J796,0)</f>
        <v>0</v>
      </c>
      <c r="BJ796" s="16" t="s">
        <v>90</v>
      </c>
      <c r="BK796" s="143">
        <f>ROUND(I796*H796,2)</f>
        <v>0</v>
      </c>
      <c r="BL796" s="16" t="s">
        <v>232</v>
      </c>
      <c r="BM796" s="142" t="s">
        <v>1108</v>
      </c>
    </row>
    <row r="797" spans="2:65" s="12" customFormat="1" ht="10.199999999999999">
      <c r="B797" s="144"/>
      <c r="D797" s="145" t="s">
        <v>233</v>
      </c>
      <c r="E797" s="146" t="s">
        <v>1</v>
      </c>
      <c r="F797" s="147" t="s">
        <v>1109</v>
      </c>
      <c r="H797" s="148">
        <v>1.4E-2</v>
      </c>
      <c r="I797" s="149"/>
      <c r="L797" s="144"/>
      <c r="M797" s="150"/>
      <c r="T797" s="151"/>
      <c r="AT797" s="146" t="s">
        <v>233</v>
      </c>
      <c r="AU797" s="146" t="s">
        <v>92</v>
      </c>
      <c r="AV797" s="12" t="s">
        <v>92</v>
      </c>
      <c r="AW797" s="12" t="s">
        <v>31</v>
      </c>
      <c r="AX797" s="12" t="s">
        <v>82</v>
      </c>
      <c r="AY797" s="146" t="s">
        <v>225</v>
      </c>
    </row>
    <row r="798" spans="2:65" s="13" customFormat="1" ht="10.199999999999999">
      <c r="B798" s="152"/>
      <c r="D798" s="145" t="s">
        <v>233</v>
      </c>
      <c r="E798" s="153" t="s">
        <v>1</v>
      </c>
      <c r="F798" s="154" t="s">
        <v>235</v>
      </c>
      <c r="H798" s="155">
        <v>1.4E-2</v>
      </c>
      <c r="I798" s="156"/>
      <c r="L798" s="152"/>
      <c r="M798" s="157"/>
      <c r="T798" s="158"/>
      <c r="AT798" s="153" t="s">
        <v>233</v>
      </c>
      <c r="AU798" s="153" t="s">
        <v>92</v>
      </c>
      <c r="AV798" s="13" t="s">
        <v>232</v>
      </c>
      <c r="AW798" s="13" t="s">
        <v>31</v>
      </c>
      <c r="AX798" s="13" t="s">
        <v>90</v>
      </c>
      <c r="AY798" s="153" t="s">
        <v>225</v>
      </c>
    </row>
    <row r="799" spans="2:65" s="1" customFormat="1" ht="21.75" customHeight="1">
      <c r="B799" s="31"/>
      <c r="C799" s="131" t="s">
        <v>1110</v>
      </c>
      <c r="D799" s="131" t="s">
        <v>227</v>
      </c>
      <c r="E799" s="132" t="s">
        <v>1111</v>
      </c>
      <c r="F799" s="133" t="s">
        <v>1112</v>
      </c>
      <c r="G799" s="134" t="s">
        <v>230</v>
      </c>
      <c r="H799" s="135">
        <v>28.085000000000001</v>
      </c>
      <c r="I799" s="136"/>
      <c r="J799" s="137">
        <f>ROUND(I799*H799,2)</f>
        <v>0</v>
      </c>
      <c r="K799" s="133" t="s">
        <v>1</v>
      </c>
      <c r="L799" s="31"/>
      <c r="M799" s="138" t="s">
        <v>1</v>
      </c>
      <c r="N799" s="139" t="s">
        <v>47</v>
      </c>
      <c r="P799" s="140">
        <f>O799*H799</f>
        <v>0</v>
      </c>
      <c r="Q799" s="140">
        <v>0</v>
      </c>
      <c r="R799" s="140">
        <f>Q799*H799</f>
        <v>0</v>
      </c>
      <c r="S799" s="140">
        <v>0</v>
      </c>
      <c r="T799" s="141">
        <f>S799*H799</f>
        <v>0</v>
      </c>
      <c r="AR799" s="142" t="s">
        <v>232</v>
      </c>
      <c r="AT799" s="142" t="s">
        <v>227</v>
      </c>
      <c r="AU799" s="142" t="s">
        <v>92</v>
      </c>
      <c r="AY799" s="16" t="s">
        <v>225</v>
      </c>
      <c r="BE799" s="143">
        <f>IF(N799="základní",J799,0)</f>
        <v>0</v>
      </c>
      <c r="BF799" s="143">
        <f>IF(N799="snížená",J799,0)</f>
        <v>0</v>
      </c>
      <c r="BG799" s="143">
        <f>IF(N799="zákl. přenesená",J799,0)</f>
        <v>0</v>
      </c>
      <c r="BH799" s="143">
        <f>IF(N799="sníž. přenesená",J799,0)</f>
        <v>0</v>
      </c>
      <c r="BI799" s="143">
        <f>IF(N799="nulová",J799,0)</f>
        <v>0</v>
      </c>
      <c r="BJ799" s="16" t="s">
        <v>90</v>
      </c>
      <c r="BK799" s="143">
        <f>ROUND(I799*H799,2)</f>
        <v>0</v>
      </c>
      <c r="BL799" s="16" t="s">
        <v>232</v>
      </c>
      <c r="BM799" s="142" t="s">
        <v>1113</v>
      </c>
    </row>
    <row r="800" spans="2:65" s="12" customFormat="1" ht="20.399999999999999">
      <c r="B800" s="144"/>
      <c r="D800" s="145" t="s">
        <v>233</v>
      </c>
      <c r="E800" s="146" t="s">
        <v>1</v>
      </c>
      <c r="F800" s="147" t="s">
        <v>1114</v>
      </c>
      <c r="H800" s="148">
        <v>28.085000000000001</v>
      </c>
      <c r="I800" s="149"/>
      <c r="L800" s="144"/>
      <c r="M800" s="150"/>
      <c r="T800" s="151"/>
      <c r="AT800" s="146" t="s">
        <v>233</v>
      </c>
      <c r="AU800" s="146" t="s">
        <v>92</v>
      </c>
      <c r="AV800" s="12" t="s">
        <v>92</v>
      </c>
      <c r="AW800" s="12" t="s">
        <v>31</v>
      </c>
      <c r="AX800" s="12" t="s">
        <v>82</v>
      </c>
      <c r="AY800" s="146" t="s">
        <v>225</v>
      </c>
    </row>
    <row r="801" spans="2:65" s="13" customFormat="1" ht="10.199999999999999">
      <c r="B801" s="152"/>
      <c r="D801" s="145" t="s">
        <v>233</v>
      </c>
      <c r="E801" s="153" t="s">
        <v>1</v>
      </c>
      <c r="F801" s="154" t="s">
        <v>235</v>
      </c>
      <c r="H801" s="155">
        <v>28.085000000000001</v>
      </c>
      <c r="I801" s="156"/>
      <c r="L801" s="152"/>
      <c r="M801" s="157"/>
      <c r="T801" s="158"/>
      <c r="AT801" s="153" t="s">
        <v>233</v>
      </c>
      <c r="AU801" s="153" t="s">
        <v>92</v>
      </c>
      <c r="AV801" s="13" t="s">
        <v>232</v>
      </c>
      <c r="AW801" s="13" t="s">
        <v>31</v>
      </c>
      <c r="AX801" s="13" t="s">
        <v>90</v>
      </c>
      <c r="AY801" s="153" t="s">
        <v>225</v>
      </c>
    </row>
    <row r="802" spans="2:65" s="1" customFormat="1" ht="33" customHeight="1">
      <c r="B802" s="31"/>
      <c r="C802" s="131" t="s">
        <v>690</v>
      </c>
      <c r="D802" s="131" t="s">
        <v>227</v>
      </c>
      <c r="E802" s="132" t="s">
        <v>1115</v>
      </c>
      <c r="F802" s="133" t="s">
        <v>1116</v>
      </c>
      <c r="G802" s="134" t="s">
        <v>230</v>
      </c>
      <c r="H802" s="135">
        <v>39.817999999999998</v>
      </c>
      <c r="I802" s="136"/>
      <c r="J802" s="137">
        <f>ROUND(I802*H802,2)</f>
        <v>0</v>
      </c>
      <c r="K802" s="133" t="s">
        <v>1</v>
      </c>
      <c r="L802" s="31"/>
      <c r="M802" s="138" t="s">
        <v>1</v>
      </c>
      <c r="N802" s="139" t="s">
        <v>47</v>
      </c>
      <c r="P802" s="140">
        <f>O802*H802</f>
        <v>0</v>
      </c>
      <c r="Q802" s="140">
        <v>0</v>
      </c>
      <c r="R802" s="140">
        <f>Q802*H802</f>
        <v>0</v>
      </c>
      <c r="S802" s="140">
        <v>0</v>
      </c>
      <c r="T802" s="141">
        <f>S802*H802</f>
        <v>0</v>
      </c>
      <c r="AR802" s="142" t="s">
        <v>232</v>
      </c>
      <c r="AT802" s="142" t="s">
        <v>227</v>
      </c>
      <c r="AU802" s="142" t="s">
        <v>92</v>
      </c>
      <c r="AY802" s="16" t="s">
        <v>225</v>
      </c>
      <c r="BE802" s="143">
        <f>IF(N802="základní",J802,0)</f>
        <v>0</v>
      </c>
      <c r="BF802" s="143">
        <f>IF(N802="snížená",J802,0)</f>
        <v>0</v>
      </c>
      <c r="BG802" s="143">
        <f>IF(N802="zákl. přenesená",J802,0)</f>
        <v>0</v>
      </c>
      <c r="BH802" s="143">
        <f>IF(N802="sníž. přenesená",J802,0)</f>
        <v>0</v>
      </c>
      <c r="BI802" s="143">
        <f>IF(N802="nulová",J802,0)</f>
        <v>0</v>
      </c>
      <c r="BJ802" s="16" t="s">
        <v>90</v>
      </c>
      <c r="BK802" s="143">
        <f>ROUND(I802*H802,2)</f>
        <v>0</v>
      </c>
      <c r="BL802" s="16" t="s">
        <v>232</v>
      </c>
      <c r="BM802" s="142" t="s">
        <v>1117</v>
      </c>
    </row>
    <row r="803" spans="2:65" s="1" customFormat="1" ht="24.15" customHeight="1">
      <c r="B803" s="31"/>
      <c r="C803" s="131" t="s">
        <v>1118</v>
      </c>
      <c r="D803" s="131" t="s">
        <v>227</v>
      </c>
      <c r="E803" s="132" t="s">
        <v>1119</v>
      </c>
      <c r="F803" s="133" t="s">
        <v>1120</v>
      </c>
      <c r="G803" s="134" t="s">
        <v>357</v>
      </c>
      <c r="H803" s="135">
        <v>11.8</v>
      </c>
      <c r="I803" s="136"/>
      <c r="J803" s="137">
        <f>ROUND(I803*H803,2)</f>
        <v>0</v>
      </c>
      <c r="K803" s="133" t="s">
        <v>1</v>
      </c>
      <c r="L803" s="31"/>
      <c r="M803" s="138" t="s">
        <v>1</v>
      </c>
      <c r="N803" s="139" t="s">
        <v>47</v>
      </c>
      <c r="P803" s="140">
        <f>O803*H803</f>
        <v>0</v>
      </c>
      <c r="Q803" s="140">
        <v>0</v>
      </c>
      <c r="R803" s="140">
        <f>Q803*H803</f>
        <v>0</v>
      </c>
      <c r="S803" s="140">
        <v>0</v>
      </c>
      <c r="T803" s="141">
        <f>S803*H803</f>
        <v>0</v>
      </c>
      <c r="AR803" s="142" t="s">
        <v>232</v>
      </c>
      <c r="AT803" s="142" t="s">
        <v>227</v>
      </c>
      <c r="AU803" s="142" t="s">
        <v>92</v>
      </c>
      <c r="AY803" s="16" t="s">
        <v>225</v>
      </c>
      <c r="BE803" s="143">
        <f>IF(N803="základní",J803,0)</f>
        <v>0</v>
      </c>
      <c r="BF803" s="143">
        <f>IF(N803="snížená",J803,0)</f>
        <v>0</v>
      </c>
      <c r="BG803" s="143">
        <f>IF(N803="zákl. přenesená",J803,0)</f>
        <v>0</v>
      </c>
      <c r="BH803" s="143">
        <f>IF(N803="sníž. přenesená",J803,0)</f>
        <v>0</v>
      </c>
      <c r="BI803" s="143">
        <f>IF(N803="nulová",J803,0)</f>
        <v>0</v>
      </c>
      <c r="BJ803" s="16" t="s">
        <v>90</v>
      </c>
      <c r="BK803" s="143">
        <f>ROUND(I803*H803,2)</f>
        <v>0</v>
      </c>
      <c r="BL803" s="16" t="s">
        <v>232</v>
      </c>
      <c r="BM803" s="142" t="s">
        <v>1121</v>
      </c>
    </row>
    <row r="804" spans="2:65" s="1" customFormat="1" ht="55.5" customHeight="1">
      <c r="B804" s="31"/>
      <c r="C804" s="131" t="s">
        <v>694</v>
      </c>
      <c r="D804" s="131" t="s">
        <v>227</v>
      </c>
      <c r="E804" s="132" t="s">
        <v>1122</v>
      </c>
      <c r="F804" s="133" t="s">
        <v>1123</v>
      </c>
      <c r="G804" s="134" t="s">
        <v>357</v>
      </c>
      <c r="H804" s="135">
        <v>9.5</v>
      </c>
      <c r="I804" s="136"/>
      <c r="J804" s="137">
        <f>ROUND(I804*H804,2)</f>
        <v>0</v>
      </c>
      <c r="K804" s="133" t="s">
        <v>231</v>
      </c>
      <c r="L804" s="31"/>
      <c r="M804" s="138" t="s">
        <v>1</v>
      </c>
      <c r="N804" s="139" t="s">
        <v>47</v>
      </c>
      <c r="P804" s="140">
        <f>O804*H804</f>
        <v>0</v>
      </c>
      <c r="Q804" s="140">
        <v>0</v>
      </c>
      <c r="R804" s="140">
        <f>Q804*H804</f>
        <v>0</v>
      </c>
      <c r="S804" s="140">
        <v>0</v>
      </c>
      <c r="T804" s="141">
        <f>S804*H804</f>
        <v>0</v>
      </c>
      <c r="AR804" s="142" t="s">
        <v>232</v>
      </c>
      <c r="AT804" s="142" t="s">
        <v>227</v>
      </c>
      <c r="AU804" s="142" t="s">
        <v>92</v>
      </c>
      <c r="AY804" s="16" t="s">
        <v>225</v>
      </c>
      <c r="BE804" s="143">
        <f>IF(N804="základní",J804,0)</f>
        <v>0</v>
      </c>
      <c r="BF804" s="143">
        <f>IF(N804="snížená",J804,0)</f>
        <v>0</v>
      </c>
      <c r="BG804" s="143">
        <f>IF(N804="zákl. přenesená",J804,0)</f>
        <v>0</v>
      </c>
      <c r="BH804" s="143">
        <f>IF(N804="sníž. přenesená",J804,0)</f>
        <v>0</v>
      </c>
      <c r="BI804" s="143">
        <f>IF(N804="nulová",J804,0)</f>
        <v>0</v>
      </c>
      <c r="BJ804" s="16" t="s">
        <v>90</v>
      </c>
      <c r="BK804" s="143">
        <f>ROUND(I804*H804,2)</f>
        <v>0</v>
      </c>
      <c r="BL804" s="16" t="s">
        <v>232</v>
      </c>
      <c r="BM804" s="142" t="s">
        <v>1124</v>
      </c>
    </row>
    <row r="805" spans="2:65" s="1" customFormat="1" ht="37.799999999999997" customHeight="1">
      <c r="B805" s="31"/>
      <c r="C805" s="131" t="s">
        <v>1125</v>
      </c>
      <c r="D805" s="131" t="s">
        <v>227</v>
      </c>
      <c r="E805" s="132" t="s">
        <v>1126</v>
      </c>
      <c r="F805" s="133" t="s">
        <v>1127</v>
      </c>
      <c r="G805" s="134" t="s">
        <v>357</v>
      </c>
      <c r="H805" s="135">
        <v>104.8</v>
      </c>
      <c r="I805" s="136"/>
      <c r="J805" s="137">
        <f>ROUND(I805*H805,2)</f>
        <v>0</v>
      </c>
      <c r="K805" s="133" t="s">
        <v>231</v>
      </c>
      <c r="L805" s="31"/>
      <c r="M805" s="138" t="s">
        <v>1</v>
      </c>
      <c r="N805" s="139" t="s">
        <v>47</v>
      </c>
      <c r="P805" s="140">
        <f>O805*H805</f>
        <v>0</v>
      </c>
      <c r="Q805" s="140">
        <v>0</v>
      </c>
      <c r="R805" s="140">
        <f>Q805*H805</f>
        <v>0</v>
      </c>
      <c r="S805" s="140">
        <v>0</v>
      </c>
      <c r="T805" s="141">
        <f>S805*H805</f>
        <v>0</v>
      </c>
      <c r="AR805" s="142" t="s">
        <v>232</v>
      </c>
      <c r="AT805" s="142" t="s">
        <v>227</v>
      </c>
      <c r="AU805" s="142" t="s">
        <v>92</v>
      </c>
      <c r="AY805" s="16" t="s">
        <v>225</v>
      </c>
      <c r="BE805" s="143">
        <f>IF(N805="základní",J805,0)</f>
        <v>0</v>
      </c>
      <c r="BF805" s="143">
        <f>IF(N805="snížená",J805,0)</f>
        <v>0</v>
      </c>
      <c r="BG805" s="143">
        <f>IF(N805="zákl. přenesená",J805,0)</f>
        <v>0</v>
      </c>
      <c r="BH805" s="143">
        <f>IF(N805="sníž. přenesená",J805,0)</f>
        <v>0</v>
      </c>
      <c r="BI805" s="143">
        <f>IF(N805="nulová",J805,0)</f>
        <v>0</v>
      </c>
      <c r="BJ805" s="16" t="s">
        <v>90</v>
      </c>
      <c r="BK805" s="143">
        <f>ROUND(I805*H805,2)</f>
        <v>0</v>
      </c>
      <c r="BL805" s="16" t="s">
        <v>232</v>
      </c>
      <c r="BM805" s="142" t="s">
        <v>1128</v>
      </c>
    </row>
    <row r="806" spans="2:65" s="12" customFormat="1" ht="10.199999999999999">
      <c r="B806" s="144"/>
      <c r="D806" s="145" t="s">
        <v>233</v>
      </c>
      <c r="E806" s="146" t="s">
        <v>1</v>
      </c>
      <c r="F806" s="147" t="s">
        <v>1129</v>
      </c>
      <c r="H806" s="148">
        <v>104.8</v>
      </c>
      <c r="I806" s="149"/>
      <c r="L806" s="144"/>
      <c r="M806" s="150"/>
      <c r="T806" s="151"/>
      <c r="AT806" s="146" t="s">
        <v>233</v>
      </c>
      <c r="AU806" s="146" t="s">
        <v>92</v>
      </c>
      <c r="AV806" s="12" t="s">
        <v>92</v>
      </c>
      <c r="AW806" s="12" t="s">
        <v>31</v>
      </c>
      <c r="AX806" s="12" t="s">
        <v>82</v>
      </c>
      <c r="AY806" s="146" t="s">
        <v>225</v>
      </c>
    </row>
    <row r="807" spans="2:65" s="13" customFormat="1" ht="10.199999999999999">
      <c r="B807" s="152"/>
      <c r="D807" s="145" t="s">
        <v>233</v>
      </c>
      <c r="E807" s="153" t="s">
        <v>1</v>
      </c>
      <c r="F807" s="154" t="s">
        <v>235</v>
      </c>
      <c r="H807" s="155">
        <v>104.8</v>
      </c>
      <c r="I807" s="156"/>
      <c r="L807" s="152"/>
      <c r="M807" s="157"/>
      <c r="T807" s="158"/>
      <c r="AT807" s="153" t="s">
        <v>233</v>
      </c>
      <c r="AU807" s="153" t="s">
        <v>92</v>
      </c>
      <c r="AV807" s="13" t="s">
        <v>232</v>
      </c>
      <c r="AW807" s="13" t="s">
        <v>31</v>
      </c>
      <c r="AX807" s="13" t="s">
        <v>90</v>
      </c>
      <c r="AY807" s="153" t="s">
        <v>225</v>
      </c>
    </row>
    <row r="808" spans="2:65" s="1" customFormat="1" ht="37.799999999999997" customHeight="1">
      <c r="B808" s="31"/>
      <c r="C808" s="131" t="s">
        <v>698</v>
      </c>
      <c r="D808" s="131" t="s">
        <v>227</v>
      </c>
      <c r="E808" s="132" t="s">
        <v>1130</v>
      </c>
      <c r="F808" s="133" t="s">
        <v>1131</v>
      </c>
      <c r="G808" s="134" t="s">
        <v>414</v>
      </c>
      <c r="H808" s="135">
        <v>16</v>
      </c>
      <c r="I808" s="136"/>
      <c r="J808" s="137">
        <f>ROUND(I808*H808,2)</f>
        <v>0</v>
      </c>
      <c r="K808" s="133" t="s">
        <v>231</v>
      </c>
      <c r="L808" s="31"/>
      <c r="M808" s="138" t="s">
        <v>1</v>
      </c>
      <c r="N808" s="139" t="s">
        <v>47</v>
      </c>
      <c r="P808" s="140">
        <f>O808*H808</f>
        <v>0</v>
      </c>
      <c r="Q808" s="140">
        <v>0</v>
      </c>
      <c r="R808" s="140">
        <f>Q808*H808</f>
        <v>0</v>
      </c>
      <c r="S808" s="140">
        <v>0</v>
      </c>
      <c r="T808" s="141">
        <f>S808*H808</f>
        <v>0</v>
      </c>
      <c r="AR808" s="142" t="s">
        <v>232</v>
      </c>
      <c r="AT808" s="142" t="s">
        <v>227</v>
      </c>
      <c r="AU808" s="142" t="s">
        <v>92</v>
      </c>
      <c r="AY808" s="16" t="s">
        <v>225</v>
      </c>
      <c r="BE808" s="143">
        <f>IF(N808="základní",J808,0)</f>
        <v>0</v>
      </c>
      <c r="BF808" s="143">
        <f>IF(N808="snížená",J808,0)</f>
        <v>0</v>
      </c>
      <c r="BG808" s="143">
        <f>IF(N808="zákl. přenesená",J808,0)</f>
        <v>0</v>
      </c>
      <c r="BH808" s="143">
        <f>IF(N808="sníž. přenesená",J808,0)</f>
        <v>0</v>
      </c>
      <c r="BI808" s="143">
        <f>IF(N808="nulová",J808,0)</f>
        <v>0</v>
      </c>
      <c r="BJ808" s="16" t="s">
        <v>90</v>
      </c>
      <c r="BK808" s="143">
        <f>ROUND(I808*H808,2)</f>
        <v>0</v>
      </c>
      <c r="BL808" s="16" t="s">
        <v>232</v>
      </c>
      <c r="BM808" s="142" t="s">
        <v>1132</v>
      </c>
    </row>
    <row r="809" spans="2:65" s="12" customFormat="1" ht="10.199999999999999">
      <c r="B809" s="144"/>
      <c r="D809" s="145" t="s">
        <v>233</v>
      </c>
      <c r="E809" s="146" t="s">
        <v>1</v>
      </c>
      <c r="F809" s="147" t="s">
        <v>1133</v>
      </c>
      <c r="H809" s="148">
        <v>16</v>
      </c>
      <c r="I809" s="149"/>
      <c r="L809" s="144"/>
      <c r="M809" s="150"/>
      <c r="T809" s="151"/>
      <c r="AT809" s="146" t="s">
        <v>233</v>
      </c>
      <c r="AU809" s="146" t="s">
        <v>92</v>
      </c>
      <c r="AV809" s="12" t="s">
        <v>92</v>
      </c>
      <c r="AW809" s="12" t="s">
        <v>31</v>
      </c>
      <c r="AX809" s="12" t="s">
        <v>82</v>
      </c>
      <c r="AY809" s="146" t="s">
        <v>225</v>
      </c>
    </row>
    <row r="810" spans="2:65" s="13" customFormat="1" ht="10.199999999999999">
      <c r="B810" s="152"/>
      <c r="D810" s="145" t="s">
        <v>233</v>
      </c>
      <c r="E810" s="153" t="s">
        <v>1</v>
      </c>
      <c r="F810" s="154" t="s">
        <v>235</v>
      </c>
      <c r="H810" s="155">
        <v>16</v>
      </c>
      <c r="I810" s="156"/>
      <c r="L810" s="152"/>
      <c r="M810" s="157"/>
      <c r="T810" s="158"/>
      <c r="AT810" s="153" t="s">
        <v>233</v>
      </c>
      <c r="AU810" s="153" t="s">
        <v>92</v>
      </c>
      <c r="AV810" s="13" t="s">
        <v>232</v>
      </c>
      <c r="AW810" s="13" t="s">
        <v>31</v>
      </c>
      <c r="AX810" s="13" t="s">
        <v>90</v>
      </c>
      <c r="AY810" s="153" t="s">
        <v>225</v>
      </c>
    </row>
    <row r="811" spans="2:65" s="11" customFormat="1" ht="22.8" customHeight="1">
      <c r="B811" s="119"/>
      <c r="D811" s="120" t="s">
        <v>81</v>
      </c>
      <c r="E811" s="129" t="s">
        <v>1134</v>
      </c>
      <c r="F811" s="129" t="s">
        <v>1135</v>
      </c>
      <c r="I811" s="122"/>
      <c r="J811" s="130">
        <f>BK811</f>
        <v>0</v>
      </c>
      <c r="L811" s="119"/>
      <c r="M811" s="124"/>
      <c r="P811" s="125">
        <f>SUM(P812:P833)</f>
        <v>0</v>
      </c>
      <c r="R811" s="125">
        <f>SUM(R812:R833)</f>
        <v>0</v>
      </c>
      <c r="T811" s="126">
        <f>SUM(T812:T833)</f>
        <v>0</v>
      </c>
      <c r="AR811" s="120" t="s">
        <v>90</v>
      </c>
      <c r="AT811" s="127" t="s">
        <v>81</v>
      </c>
      <c r="AU811" s="127" t="s">
        <v>90</v>
      </c>
      <c r="AY811" s="120" t="s">
        <v>225</v>
      </c>
      <c r="BK811" s="128">
        <f>SUM(BK812:BK833)</f>
        <v>0</v>
      </c>
    </row>
    <row r="812" spans="2:65" s="1" customFormat="1" ht="37.799999999999997" customHeight="1">
      <c r="B812" s="31"/>
      <c r="C812" s="131" t="s">
        <v>1136</v>
      </c>
      <c r="D812" s="131" t="s">
        <v>227</v>
      </c>
      <c r="E812" s="132" t="s">
        <v>1137</v>
      </c>
      <c r="F812" s="133" t="s">
        <v>1138</v>
      </c>
      <c r="G812" s="134" t="s">
        <v>277</v>
      </c>
      <c r="H812" s="135">
        <v>554.65200000000004</v>
      </c>
      <c r="I812" s="136"/>
      <c r="J812" s="137">
        <f>ROUND(I812*H812,2)</f>
        <v>0</v>
      </c>
      <c r="K812" s="133" t="s">
        <v>231</v>
      </c>
      <c r="L812" s="31"/>
      <c r="M812" s="138" t="s">
        <v>1</v>
      </c>
      <c r="N812" s="139" t="s">
        <v>47</v>
      </c>
      <c r="P812" s="140">
        <f>O812*H812</f>
        <v>0</v>
      </c>
      <c r="Q812" s="140">
        <v>0</v>
      </c>
      <c r="R812" s="140">
        <f>Q812*H812</f>
        <v>0</v>
      </c>
      <c r="S812" s="140">
        <v>0</v>
      </c>
      <c r="T812" s="141">
        <f>S812*H812</f>
        <v>0</v>
      </c>
      <c r="AR812" s="142" t="s">
        <v>232</v>
      </c>
      <c r="AT812" s="142" t="s">
        <v>227</v>
      </c>
      <c r="AU812" s="142" t="s">
        <v>92</v>
      </c>
      <c r="AY812" s="16" t="s">
        <v>225</v>
      </c>
      <c r="BE812" s="143">
        <f>IF(N812="základní",J812,0)</f>
        <v>0</v>
      </c>
      <c r="BF812" s="143">
        <f>IF(N812="snížená",J812,0)</f>
        <v>0</v>
      </c>
      <c r="BG812" s="143">
        <f>IF(N812="zákl. přenesená",J812,0)</f>
        <v>0</v>
      </c>
      <c r="BH812" s="143">
        <f>IF(N812="sníž. přenesená",J812,0)</f>
        <v>0</v>
      </c>
      <c r="BI812" s="143">
        <f>IF(N812="nulová",J812,0)</f>
        <v>0</v>
      </c>
      <c r="BJ812" s="16" t="s">
        <v>90</v>
      </c>
      <c r="BK812" s="143">
        <f>ROUND(I812*H812,2)</f>
        <v>0</v>
      </c>
      <c r="BL812" s="16" t="s">
        <v>232</v>
      </c>
      <c r="BM812" s="142" t="s">
        <v>1139</v>
      </c>
    </row>
    <row r="813" spans="2:65" s="1" customFormat="1" ht="33" customHeight="1">
      <c r="B813" s="31"/>
      <c r="C813" s="131" t="s">
        <v>701</v>
      </c>
      <c r="D813" s="131" t="s">
        <v>227</v>
      </c>
      <c r="E813" s="132" t="s">
        <v>1140</v>
      </c>
      <c r="F813" s="133" t="s">
        <v>1141</v>
      </c>
      <c r="G813" s="134" t="s">
        <v>277</v>
      </c>
      <c r="H813" s="135">
        <v>554.65200000000004</v>
      </c>
      <c r="I813" s="136"/>
      <c r="J813" s="137">
        <f>ROUND(I813*H813,2)</f>
        <v>0</v>
      </c>
      <c r="K813" s="133" t="s">
        <v>231</v>
      </c>
      <c r="L813" s="31"/>
      <c r="M813" s="138" t="s">
        <v>1</v>
      </c>
      <c r="N813" s="139" t="s">
        <v>47</v>
      </c>
      <c r="P813" s="140">
        <f>O813*H813</f>
        <v>0</v>
      </c>
      <c r="Q813" s="140">
        <v>0</v>
      </c>
      <c r="R813" s="140">
        <f>Q813*H813</f>
        <v>0</v>
      </c>
      <c r="S813" s="140">
        <v>0</v>
      </c>
      <c r="T813" s="141">
        <f>S813*H813</f>
        <v>0</v>
      </c>
      <c r="AR813" s="142" t="s">
        <v>232</v>
      </c>
      <c r="AT813" s="142" t="s">
        <v>227</v>
      </c>
      <c r="AU813" s="142" t="s">
        <v>92</v>
      </c>
      <c r="AY813" s="16" t="s">
        <v>225</v>
      </c>
      <c r="BE813" s="143">
        <f>IF(N813="základní",J813,0)</f>
        <v>0</v>
      </c>
      <c r="BF813" s="143">
        <f>IF(N813="snížená",J813,0)</f>
        <v>0</v>
      </c>
      <c r="BG813" s="143">
        <f>IF(N813="zákl. přenesená",J813,0)</f>
        <v>0</v>
      </c>
      <c r="BH813" s="143">
        <f>IF(N813="sníž. přenesená",J813,0)</f>
        <v>0</v>
      </c>
      <c r="BI813" s="143">
        <f>IF(N813="nulová",J813,0)</f>
        <v>0</v>
      </c>
      <c r="BJ813" s="16" t="s">
        <v>90</v>
      </c>
      <c r="BK813" s="143">
        <f>ROUND(I813*H813,2)</f>
        <v>0</v>
      </c>
      <c r="BL813" s="16" t="s">
        <v>232</v>
      </c>
      <c r="BM813" s="142" t="s">
        <v>1142</v>
      </c>
    </row>
    <row r="814" spans="2:65" s="1" customFormat="1" ht="44.25" customHeight="1">
      <c r="B814" s="31"/>
      <c r="C814" s="131" t="s">
        <v>1143</v>
      </c>
      <c r="D814" s="131" t="s">
        <v>227</v>
      </c>
      <c r="E814" s="132" t="s">
        <v>1144</v>
      </c>
      <c r="F814" s="133" t="s">
        <v>1145</v>
      </c>
      <c r="G814" s="134" t="s">
        <v>277</v>
      </c>
      <c r="H814" s="135">
        <v>10538.388000000001</v>
      </c>
      <c r="I814" s="136"/>
      <c r="J814" s="137">
        <f>ROUND(I814*H814,2)</f>
        <v>0</v>
      </c>
      <c r="K814" s="133" t="s">
        <v>231</v>
      </c>
      <c r="L814" s="31"/>
      <c r="M814" s="138" t="s">
        <v>1</v>
      </c>
      <c r="N814" s="139" t="s">
        <v>47</v>
      </c>
      <c r="P814" s="140">
        <f>O814*H814</f>
        <v>0</v>
      </c>
      <c r="Q814" s="140">
        <v>0</v>
      </c>
      <c r="R814" s="140">
        <f>Q814*H814</f>
        <v>0</v>
      </c>
      <c r="S814" s="140">
        <v>0</v>
      </c>
      <c r="T814" s="141">
        <f>S814*H814</f>
        <v>0</v>
      </c>
      <c r="AR814" s="142" t="s">
        <v>232</v>
      </c>
      <c r="AT814" s="142" t="s">
        <v>227</v>
      </c>
      <c r="AU814" s="142" t="s">
        <v>92</v>
      </c>
      <c r="AY814" s="16" t="s">
        <v>225</v>
      </c>
      <c r="BE814" s="143">
        <f>IF(N814="základní",J814,0)</f>
        <v>0</v>
      </c>
      <c r="BF814" s="143">
        <f>IF(N814="snížená",J814,0)</f>
        <v>0</v>
      </c>
      <c r="BG814" s="143">
        <f>IF(N814="zákl. přenesená",J814,0)</f>
        <v>0</v>
      </c>
      <c r="BH814" s="143">
        <f>IF(N814="sníž. přenesená",J814,0)</f>
        <v>0</v>
      </c>
      <c r="BI814" s="143">
        <f>IF(N814="nulová",J814,0)</f>
        <v>0</v>
      </c>
      <c r="BJ814" s="16" t="s">
        <v>90</v>
      </c>
      <c r="BK814" s="143">
        <f>ROUND(I814*H814,2)</f>
        <v>0</v>
      </c>
      <c r="BL814" s="16" t="s">
        <v>232</v>
      </c>
      <c r="BM814" s="142" t="s">
        <v>1146</v>
      </c>
    </row>
    <row r="815" spans="2:65" s="12" customFormat="1" ht="10.199999999999999">
      <c r="B815" s="144"/>
      <c r="D815" s="145" t="s">
        <v>233</v>
      </c>
      <c r="E815" s="146" t="s">
        <v>1</v>
      </c>
      <c r="F815" s="147" t="s">
        <v>1147</v>
      </c>
      <c r="H815" s="148">
        <v>10538.388000000001</v>
      </c>
      <c r="I815" s="149"/>
      <c r="L815" s="144"/>
      <c r="M815" s="150"/>
      <c r="T815" s="151"/>
      <c r="AT815" s="146" t="s">
        <v>233</v>
      </c>
      <c r="AU815" s="146" t="s">
        <v>92</v>
      </c>
      <c r="AV815" s="12" t="s">
        <v>92</v>
      </c>
      <c r="AW815" s="12" t="s">
        <v>31</v>
      </c>
      <c r="AX815" s="12" t="s">
        <v>82</v>
      </c>
      <c r="AY815" s="146" t="s">
        <v>225</v>
      </c>
    </row>
    <row r="816" spans="2:65" s="13" customFormat="1" ht="10.199999999999999">
      <c r="B816" s="152"/>
      <c r="D816" s="145" t="s">
        <v>233</v>
      </c>
      <c r="E816" s="153" t="s">
        <v>1</v>
      </c>
      <c r="F816" s="154" t="s">
        <v>235</v>
      </c>
      <c r="H816" s="155">
        <v>10538.388000000001</v>
      </c>
      <c r="I816" s="156"/>
      <c r="L816" s="152"/>
      <c r="M816" s="157"/>
      <c r="T816" s="158"/>
      <c r="AT816" s="153" t="s">
        <v>233</v>
      </c>
      <c r="AU816" s="153" t="s">
        <v>92</v>
      </c>
      <c r="AV816" s="13" t="s">
        <v>232</v>
      </c>
      <c r="AW816" s="13" t="s">
        <v>31</v>
      </c>
      <c r="AX816" s="13" t="s">
        <v>90</v>
      </c>
      <c r="AY816" s="153" t="s">
        <v>225</v>
      </c>
    </row>
    <row r="817" spans="2:65" s="1" customFormat="1" ht="44.25" customHeight="1">
      <c r="B817" s="31"/>
      <c r="C817" s="131" t="s">
        <v>706</v>
      </c>
      <c r="D817" s="131" t="s">
        <v>227</v>
      </c>
      <c r="E817" s="132" t="s">
        <v>1148</v>
      </c>
      <c r="F817" s="133" t="s">
        <v>1149</v>
      </c>
      <c r="G817" s="134" t="s">
        <v>277</v>
      </c>
      <c r="H817" s="135">
        <v>111.949</v>
      </c>
      <c r="I817" s="136"/>
      <c r="J817" s="137">
        <f>ROUND(I817*H817,2)</f>
        <v>0</v>
      </c>
      <c r="K817" s="133" t="s">
        <v>231</v>
      </c>
      <c r="L817" s="31"/>
      <c r="M817" s="138" t="s">
        <v>1</v>
      </c>
      <c r="N817" s="139" t="s">
        <v>47</v>
      </c>
      <c r="P817" s="140">
        <f>O817*H817</f>
        <v>0</v>
      </c>
      <c r="Q817" s="140">
        <v>0</v>
      </c>
      <c r="R817" s="140">
        <f>Q817*H817</f>
        <v>0</v>
      </c>
      <c r="S817" s="140">
        <v>0</v>
      </c>
      <c r="T817" s="141">
        <f>S817*H817</f>
        <v>0</v>
      </c>
      <c r="AR817" s="142" t="s">
        <v>232</v>
      </c>
      <c r="AT817" s="142" t="s">
        <v>227</v>
      </c>
      <c r="AU817" s="142" t="s">
        <v>92</v>
      </c>
      <c r="AY817" s="16" t="s">
        <v>225</v>
      </c>
      <c r="BE817" s="143">
        <f>IF(N817="základní",J817,0)</f>
        <v>0</v>
      </c>
      <c r="BF817" s="143">
        <f>IF(N817="snížená",J817,0)</f>
        <v>0</v>
      </c>
      <c r="BG817" s="143">
        <f>IF(N817="zákl. přenesená",J817,0)</f>
        <v>0</v>
      </c>
      <c r="BH817" s="143">
        <f>IF(N817="sníž. přenesená",J817,0)</f>
        <v>0</v>
      </c>
      <c r="BI817" s="143">
        <f>IF(N817="nulová",J817,0)</f>
        <v>0</v>
      </c>
      <c r="BJ817" s="16" t="s">
        <v>90</v>
      </c>
      <c r="BK817" s="143">
        <f>ROUND(I817*H817,2)</f>
        <v>0</v>
      </c>
      <c r="BL817" s="16" t="s">
        <v>232</v>
      </c>
      <c r="BM817" s="142" t="s">
        <v>1150</v>
      </c>
    </row>
    <row r="818" spans="2:65" s="12" customFormat="1" ht="20.399999999999999">
      <c r="B818" s="144"/>
      <c r="D818" s="145" t="s">
        <v>233</v>
      </c>
      <c r="E818" s="146" t="s">
        <v>1</v>
      </c>
      <c r="F818" s="147" t="s">
        <v>1151</v>
      </c>
      <c r="H818" s="148">
        <v>111.949</v>
      </c>
      <c r="I818" s="149"/>
      <c r="L818" s="144"/>
      <c r="M818" s="150"/>
      <c r="T818" s="151"/>
      <c r="AT818" s="146" t="s">
        <v>233</v>
      </c>
      <c r="AU818" s="146" t="s">
        <v>92</v>
      </c>
      <c r="AV818" s="12" t="s">
        <v>92</v>
      </c>
      <c r="AW818" s="12" t="s">
        <v>31</v>
      </c>
      <c r="AX818" s="12" t="s">
        <v>82</v>
      </c>
      <c r="AY818" s="146" t="s">
        <v>225</v>
      </c>
    </row>
    <row r="819" spans="2:65" s="13" customFormat="1" ht="10.199999999999999">
      <c r="B819" s="152"/>
      <c r="D819" s="145" t="s">
        <v>233</v>
      </c>
      <c r="E819" s="153" t="s">
        <v>1</v>
      </c>
      <c r="F819" s="154" t="s">
        <v>235</v>
      </c>
      <c r="H819" s="155">
        <v>111.949</v>
      </c>
      <c r="I819" s="156"/>
      <c r="L819" s="152"/>
      <c r="M819" s="157"/>
      <c r="T819" s="158"/>
      <c r="AT819" s="153" t="s">
        <v>233</v>
      </c>
      <c r="AU819" s="153" t="s">
        <v>92</v>
      </c>
      <c r="AV819" s="13" t="s">
        <v>232</v>
      </c>
      <c r="AW819" s="13" t="s">
        <v>31</v>
      </c>
      <c r="AX819" s="13" t="s">
        <v>90</v>
      </c>
      <c r="AY819" s="153" t="s">
        <v>225</v>
      </c>
    </row>
    <row r="820" spans="2:65" s="1" customFormat="1" ht="37.799999999999997" customHeight="1">
      <c r="B820" s="31"/>
      <c r="C820" s="131" t="s">
        <v>1152</v>
      </c>
      <c r="D820" s="131" t="s">
        <v>227</v>
      </c>
      <c r="E820" s="132" t="s">
        <v>1153</v>
      </c>
      <c r="F820" s="133" t="s">
        <v>1154</v>
      </c>
      <c r="G820" s="134" t="s">
        <v>277</v>
      </c>
      <c r="H820" s="135">
        <v>265.86200000000002</v>
      </c>
      <c r="I820" s="136"/>
      <c r="J820" s="137">
        <f>ROUND(I820*H820,2)</f>
        <v>0</v>
      </c>
      <c r="K820" s="133" t="s">
        <v>231</v>
      </c>
      <c r="L820" s="31"/>
      <c r="M820" s="138" t="s">
        <v>1</v>
      </c>
      <c r="N820" s="139" t="s">
        <v>47</v>
      </c>
      <c r="P820" s="140">
        <f>O820*H820</f>
        <v>0</v>
      </c>
      <c r="Q820" s="140">
        <v>0</v>
      </c>
      <c r="R820" s="140">
        <f>Q820*H820</f>
        <v>0</v>
      </c>
      <c r="S820" s="140">
        <v>0</v>
      </c>
      <c r="T820" s="141">
        <f>S820*H820</f>
        <v>0</v>
      </c>
      <c r="AR820" s="142" t="s">
        <v>232</v>
      </c>
      <c r="AT820" s="142" t="s">
        <v>227</v>
      </c>
      <c r="AU820" s="142" t="s">
        <v>92</v>
      </c>
      <c r="AY820" s="16" t="s">
        <v>225</v>
      </c>
      <c r="BE820" s="143">
        <f>IF(N820="základní",J820,0)</f>
        <v>0</v>
      </c>
      <c r="BF820" s="143">
        <f>IF(N820="snížená",J820,0)</f>
        <v>0</v>
      </c>
      <c r="BG820" s="143">
        <f>IF(N820="zákl. přenesená",J820,0)</f>
        <v>0</v>
      </c>
      <c r="BH820" s="143">
        <f>IF(N820="sníž. přenesená",J820,0)</f>
        <v>0</v>
      </c>
      <c r="BI820" s="143">
        <f>IF(N820="nulová",J820,0)</f>
        <v>0</v>
      </c>
      <c r="BJ820" s="16" t="s">
        <v>90</v>
      </c>
      <c r="BK820" s="143">
        <f>ROUND(I820*H820,2)</f>
        <v>0</v>
      </c>
      <c r="BL820" s="16" t="s">
        <v>232</v>
      </c>
      <c r="BM820" s="142" t="s">
        <v>1155</v>
      </c>
    </row>
    <row r="821" spans="2:65" s="12" customFormat="1" ht="20.399999999999999">
      <c r="B821" s="144"/>
      <c r="D821" s="145" t="s">
        <v>233</v>
      </c>
      <c r="E821" s="146" t="s">
        <v>1</v>
      </c>
      <c r="F821" s="147" t="s">
        <v>1156</v>
      </c>
      <c r="H821" s="148">
        <v>265.86200000000002</v>
      </c>
      <c r="I821" s="149"/>
      <c r="L821" s="144"/>
      <c r="M821" s="150"/>
      <c r="T821" s="151"/>
      <c r="AT821" s="146" t="s">
        <v>233</v>
      </c>
      <c r="AU821" s="146" t="s">
        <v>92</v>
      </c>
      <c r="AV821" s="12" t="s">
        <v>92</v>
      </c>
      <c r="AW821" s="12" t="s">
        <v>31</v>
      </c>
      <c r="AX821" s="12" t="s">
        <v>82</v>
      </c>
      <c r="AY821" s="146" t="s">
        <v>225</v>
      </c>
    </row>
    <row r="822" spans="2:65" s="13" customFormat="1" ht="10.199999999999999">
      <c r="B822" s="152"/>
      <c r="D822" s="145" t="s">
        <v>233</v>
      </c>
      <c r="E822" s="153" t="s">
        <v>1</v>
      </c>
      <c r="F822" s="154" t="s">
        <v>235</v>
      </c>
      <c r="H822" s="155">
        <v>265.86200000000002</v>
      </c>
      <c r="I822" s="156"/>
      <c r="L822" s="152"/>
      <c r="M822" s="157"/>
      <c r="T822" s="158"/>
      <c r="AT822" s="153" t="s">
        <v>233</v>
      </c>
      <c r="AU822" s="153" t="s">
        <v>92</v>
      </c>
      <c r="AV822" s="13" t="s">
        <v>232</v>
      </c>
      <c r="AW822" s="13" t="s">
        <v>31</v>
      </c>
      <c r="AX822" s="13" t="s">
        <v>90</v>
      </c>
      <c r="AY822" s="153" t="s">
        <v>225</v>
      </c>
    </row>
    <row r="823" spans="2:65" s="1" customFormat="1" ht="44.25" customHeight="1">
      <c r="B823" s="31"/>
      <c r="C823" s="131" t="s">
        <v>710</v>
      </c>
      <c r="D823" s="131" t="s">
        <v>227</v>
      </c>
      <c r="E823" s="132" t="s">
        <v>1157</v>
      </c>
      <c r="F823" s="133" t="s">
        <v>1158</v>
      </c>
      <c r="G823" s="134" t="s">
        <v>277</v>
      </c>
      <c r="H823" s="135">
        <v>128.81</v>
      </c>
      <c r="I823" s="136"/>
      <c r="J823" s="137">
        <f>ROUND(I823*H823,2)</f>
        <v>0</v>
      </c>
      <c r="K823" s="133" t="s">
        <v>231</v>
      </c>
      <c r="L823" s="31"/>
      <c r="M823" s="138" t="s">
        <v>1</v>
      </c>
      <c r="N823" s="139" t="s">
        <v>47</v>
      </c>
      <c r="P823" s="140">
        <f>O823*H823</f>
        <v>0</v>
      </c>
      <c r="Q823" s="140">
        <v>0</v>
      </c>
      <c r="R823" s="140">
        <f>Q823*H823</f>
        <v>0</v>
      </c>
      <c r="S823" s="140">
        <v>0</v>
      </c>
      <c r="T823" s="141">
        <f>S823*H823</f>
        <v>0</v>
      </c>
      <c r="AR823" s="142" t="s">
        <v>232</v>
      </c>
      <c r="AT823" s="142" t="s">
        <v>227</v>
      </c>
      <c r="AU823" s="142" t="s">
        <v>92</v>
      </c>
      <c r="AY823" s="16" t="s">
        <v>225</v>
      </c>
      <c r="BE823" s="143">
        <f>IF(N823="základní",J823,0)</f>
        <v>0</v>
      </c>
      <c r="BF823" s="143">
        <f>IF(N823="snížená",J823,0)</f>
        <v>0</v>
      </c>
      <c r="BG823" s="143">
        <f>IF(N823="zákl. přenesená",J823,0)</f>
        <v>0</v>
      </c>
      <c r="BH823" s="143">
        <f>IF(N823="sníž. přenesená",J823,0)</f>
        <v>0</v>
      </c>
      <c r="BI823" s="143">
        <f>IF(N823="nulová",J823,0)</f>
        <v>0</v>
      </c>
      <c r="BJ823" s="16" t="s">
        <v>90</v>
      </c>
      <c r="BK823" s="143">
        <f>ROUND(I823*H823,2)</f>
        <v>0</v>
      </c>
      <c r="BL823" s="16" t="s">
        <v>232</v>
      </c>
      <c r="BM823" s="142" t="s">
        <v>1159</v>
      </c>
    </row>
    <row r="824" spans="2:65" s="12" customFormat="1" ht="10.199999999999999">
      <c r="B824" s="144"/>
      <c r="D824" s="145" t="s">
        <v>233</v>
      </c>
      <c r="E824" s="146" t="s">
        <v>1</v>
      </c>
      <c r="F824" s="147" t="s">
        <v>1160</v>
      </c>
      <c r="H824" s="148">
        <v>128.81</v>
      </c>
      <c r="I824" s="149"/>
      <c r="L824" s="144"/>
      <c r="M824" s="150"/>
      <c r="T824" s="151"/>
      <c r="AT824" s="146" t="s">
        <v>233</v>
      </c>
      <c r="AU824" s="146" t="s">
        <v>92</v>
      </c>
      <c r="AV824" s="12" t="s">
        <v>92</v>
      </c>
      <c r="AW824" s="12" t="s">
        <v>31</v>
      </c>
      <c r="AX824" s="12" t="s">
        <v>82</v>
      </c>
      <c r="AY824" s="146" t="s">
        <v>225</v>
      </c>
    </row>
    <row r="825" spans="2:65" s="13" customFormat="1" ht="10.199999999999999">
      <c r="B825" s="152"/>
      <c r="D825" s="145" t="s">
        <v>233</v>
      </c>
      <c r="E825" s="153" t="s">
        <v>1</v>
      </c>
      <c r="F825" s="154" t="s">
        <v>235</v>
      </c>
      <c r="H825" s="155">
        <v>128.81</v>
      </c>
      <c r="I825" s="156"/>
      <c r="L825" s="152"/>
      <c r="M825" s="157"/>
      <c r="T825" s="158"/>
      <c r="AT825" s="153" t="s">
        <v>233</v>
      </c>
      <c r="AU825" s="153" t="s">
        <v>92</v>
      </c>
      <c r="AV825" s="13" t="s">
        <v>232</v>
      </c>
      <c r="AW825" s="13" t="s">
        <v>31</v>
      </c>
      <c r="AX825" s="13" t="s">
        <v>90</v>
      </c>
      <c r="AY825" s="153" t="s">
        <v>225</v>
      </c>
    </row>
    <row r="826" spans="2:65" s="1" customFormat="1" ht="44.25" customHeight="1">
      <c r="B826" s="31"/>
      <c r="C826" s="131" t="s">
        <v>1161</v>
      </c>
      <c r="D826" s="131" t="s">
        <v>227</v>
      </c>
      <c r="E826" s="132" t="s">
        <v>1162</v>
      </c>
      <c r="F826" s="133" t="s">
        <v>1163</v>
      </c>
      <c r="G826" s="134" t="s">
        <v>277</v>
      </c>
      <c r="H826" s="135">
        <v>0.58499999999999996</v>
      </c>
      <c r="I826" s="136"/>
      <c r="J826" s="137">
        <f>ROUND(I826*H826,2)</f>
        <v>0</v>
      </c>
      <c r="K826" s="133" t="s">
        <v>231</v>
      </c>
      <c r="L826" s="31"/>
      <c r="M826" s="138" t="s">
        <v>1</v>
      </c>
      <c r="N826" s="139" t="s">
        <v>47</v>
      </c>
      <c r="P826" s="140">
        <f>O826*H826</f>
        <v>0</v>
      </c>
      <c r="Q826" s="140">
        <v>0</v>
      </c>
      <c r="R826" s="140">
        <f>Q826*H826</f>
        <v>0</v>
      </c>
      <c r="S826" s="140">
        <v>0</v>
      </c>
      <c r="T826" s="141">
        <f>S826*H826</f>
        <v>0</v>
      </c>
      <c r="AR826" s="142" t="s">
        <v>232</v>
      </c>
      <c r="AT826" s="142" t="s">
        <v>227</v>
      </c>
      <c r="AU826" s="142" t="s">
        <v>92</v>
      </c>
      <c r="AY826" s="16" t="s">
        <v>225</v>
      </c>
      <c r="BE826" s="143">
        <f>IF(N826="základní",J826,0)</f>
        <v>0</v>
      </c>
      <c r="BF826" s="143">
        <f>IF(N826="snížená",J826,0)</f>
        <v>0</v>
      </c>
      <c r="BG826" s="143">
        <f>IF(N826="zákl. přenesená",J826,0)</f>
        <v>0</v>
      </c>
      <c r="BH826" s="143">
        <f>IF(N826="sníž. přenesená",J826,0)</f>
        <v>0</v>
      </c>
      <c r="BI826" s="143">
        <f>IF(N826="nulová",J826,0)</f>
        <v>0</v>
      </c>
      <c r="BJ826" s="16" t="s">
        <v>90</v>
      </c>
      <c r="BK826" s="143">
        <f>ROUND(I826*H826,2)</f>
        <v>0</v>
      </c>
      <c r="BL826" s="16" t="s">
        <v>232</v>
      </c>
      <c r="BM826" s="142" t="s">
        <v>1164</v>
      </c>
    </row>
    <row r="827" spans="2:65" s="12" customFormat="1" ht="10.199999999999999">
      <c r="B827" s="144"/>
      <c r="D827" s="145" t="s">
        <v>233</v>
      </c>
      <c r="E827" s="146" t="s">
        <v>1</v>
      </c>
      <c r="F827" s="147" t="s">
        <v>1165</v>
      </c>
      <c r="H827" s="148">
        <v>0.58499999999999996</v>
      </c>
      <c r="I827" s="149"/>
      <c r="L827" s="144"/>
      <c r="M827" s="150"/>
      <c r="T827" s="151"/>
      <c r="AT827" s="146" t="s">
        <v>233</v>
      </c>
      <c r="AU827" s="146" t="s">
        <v>92</v>
      </c>
      <c r="AV827" s="12" t="s">
        <v>92</v>
      </c>
      <c r="AW827" s="12" t="s">
        <v>31</v>
      </c>
      <c r="AX827" s="12" t="s">
        <v>82</v>
      </c>
      <c r="AY827" s="146" t="s">
        <v>225</v>
      </c>
    </row>
    <row r="828" spans="2:65" s="13" customFormat="1" ht="10.199999999999999">
      <c r="B828" s="152"/>
      <c r="D828" s="145" t="s">
        <v>233</v>
      </c>
      <c r="E828" s="153" t="s">
        <v>1</v>
      </c>
      <c r="F828" s="154" t="s">
        <v>235</v>
      </c>
      <c r="H828" s="155">
        <v>0.58499999999999996</v>
      </c>
      <c r="I828" s="156"/>
      <c r="L828" s="152"/>
      <c r="M828" s="157"/>
      <c r="T828" s="158"/>
      <c r="AT828" s="153" t="s">
        <v>233</v>
      </c>
      <c r="AU828" s="153" t="s">
        <v>92</v>
      </c>
      <c r="AV828" s="13" t="s">
        <v>232</v>
      </c>
      <c r="AW828" s="13" t="s">
        <v>31</v>
      </c>
      <c r="AX828" s="13" t="s">
        <v>90</v>
      </c>
      <c r="AY828" s="153" t="s">
        <v>225</v>
      </c>
    </row>
    <row r="829" spans="2:65" s="1" customFormat="1" ht="37.799999999999997" customHeight="1">
      <c r="B829" s="31"/>
      <c r="C829" s="131" t="s">
        <v>715</v>
      </c>
      <c r="D829" s="131" t="s">
        <v>227</v>
      </c>
      <c r="E829" s="132" t="s">
        <v>1166</v>
      </c>
      <c r="F829" s="133" t="s">
        <v>1167</v>
      </c>
      <c r="G829" s="134" t="s">
        <v>277</v>
      </c>
      <c r="H829" s="135">
        <v>40.564</v>
      </c>
      <c r="I829" s="136"/>
      <c r="J829" s="137">
        <f>ROUND(I829*H829,2)</f>
        <v>0</v>
      </c>
      <c r="K829" s="133" t="s">
        <v>231</v>
      </c>
      <c r="L829" s="31"/>
      <c r="M829" s="138" t="s">
        <v>1</v>
      </c>
      <c r="N829" s="139" t="s">
        <v>47</v>
      </c>
      <c r="P829" s="140">
        <f>O829*H829</f>
        <v>0</v>
      </c>
      <c r="Q829" s="140">
        <v>0</v>
      </c>
      <c r="R829" s="140">
        <f>Q829*H829</f>
        <v>0</v>
      </c>
      <c r="S829" s="140">
        <v>0</v>
      </c>
      <c r="T829" s="141">
        <f>S829*H829</f>
        <v>0</v>
      </c>
      <c r="AR829" s="142" t="s">
        <v>232</v>
      </c>
      <c r="AT829" s="142" t="s">
        <v>227</v>
      </c>
      <c r="AU829" s="142" t="s">
        <v>92</v>
      </c>
      <c r="AY829" s="16" t="s">
        <v>225</v>
      </c>
      <c r="BE829" s="143">
        <f>IF(N829="základní",J829,0)</f>
        <v>0</v>
      </c>
      <c r="BF829" s="143">
        <f>IF(N829="snížená",J829,0)</f>
        <v>0</v>
      </c>
      <c r="BG829" s="143">
        <f>IF(N829="zákl. přenesená",J829,0)</f>
        <v>0</v>
      </c>
      <c r="BH829" s="143">
        <f>IF(N829="sníž. přenesená",J829,0)</f>
        <v>0</v>
      </c>
      <c r="BI829" s="143">
        <f>IF(N829="nulová",J829,0)</f>
        <v>0</v>
      </c>
      <c r="BJ829" s="16" t="s">
        <v>90</v>
      </c>
      <c r="BK829" s="143">
        <f>ROUND(I829*H829,2)</f>
        <v>0</v>
      </c>
      <c r="BL829" s="16" t="s">
        <v>232</v>
      </c>
      <c r="BM829" s="142" t="s">
        <v>1168</v>
      </c>
    </row>
    <row r="830" spans="2:65" s="1" customFormat="1" ht="44.25" customHeight="1">
      <c r="B830" s="31"/>
      <c r="C830" s="131" t="s">
        <v>1169</v>
      </c>
      <c r="D830" s="131" t="s">
        <v>227</v>
      </c>
      <c r="E830" s="132" t="s">
        <v>1170</v>
      </c>
      <c r="F830" s="133" t="s">
        <v>1171</v>
      </c>
      <c r="G830" s="134" t="s">
        <v>277</v>
      </c>
      <c r="H830" s="135">
        <v>0.88200000000000001</v>
      </c>
      <c r="I830" s="136"/>
      <c r="J830" s="137">
        <f>ROUND(I830*H830,2)</f>
        <v>0</v>
      </c>
      <c r="K830" s="133" t="s">
        <v>231</v>
      </c>
      <c r="L830" s="31"/>
      <c r="M830" s="138" t="s">
        <v>1</v>
      </c>
      <c r="N830" s="139" t="s">
        <v>47</v>
      </c>
      <c r="P830" s="140">
        <f>O830*H830</f>
        <v>0</v>
      </c>
      <c r="Q830" s="140">
        <v>0</v>
      </c>
      <c r="R830" s="140">
        <f>Q830*H830</f>
        <v>0</v>
      </c>
      <c r="S830" s="140">
        <v>0</v>
      </c>
      <c r="T830" s="141">
        <f>S830*H830</f>
        <v>0</v>
      </c>
      <c r="AR830" s="142" t="s">
        <v>232</v>
      </c>
      <c r="AT830" s="142" t="s">
        <v>227</v>
      </c>
      <c r="AU830" s="142" t="s">
        <v>92</v>
      </c>
      <c r="AY830" s="16" t="s">
        <v>225</v>
      </c>
      <c r="BE830" s="143">
        <f>IF(N830="základní",J830,0)</f>
        <v>0</v>
      </c>
      <c r="BF830" s="143">
        <f>IF(N830="snížená",J830,0)</f>
        <v>0</v>
      </c>
      <c r="BG830" s="143">
        <f>IF(N830="zákl. přenesená",J830,0)</f>
        <v>0</v>
      </c>
      <c r="BH830" s="143">
        <f>IF(N830="sníž. přenesená",J830,0)</f>
        <v>0</v>
      </c>
      <c r="BI830" s="143">
        <f>IF(N830="nulová",J830,0)</f>
        <v>0</v>
      </c>
      <c r="BJ830" s="16" t="s">
        <v>90</v>
      </c>
      <c r="BK830" s="143">
        <f>ROUND(I830*H830,2)</f>
        <v>0</v>
      </c>
      <c r="BL830" s="16" t="s">
        <v>232</v>
      </c>
      <c r="BM830" s="142" t="s">
        <v>1172</v>
      </c>
    </row>
    <row r="831" spans="2:65" s="1" customFormat="1" ht="44.25" customHeight="1">
      <c r="B831" s="31"/>
      <c r="C831" s="131" t="s">
        <v>720</v>
      </c>
      <c r="D831" s="131" t="s">
        <v>227</v>
      </c>
      <c r="E831" s="132" t="s">
        <v>1173</v>
      </c>
      <c r="F831" s="133" t="s">
        <v>1174</v>
      </c>
      <c r="G831" s="134" t="s">
        <v>277</v>
      </c>
      <c r="H831" s="135">
        <v>6</v>
      </c>
      <c r="I831" s="136"/>
      <c r="J831" s="137">
        <f>ROUND(I831*H831,2)</f>
        <v>0</v>
      </c>
      <c r="K831" s="133" t="s">
        <v>231</v>
      </c>
      <c r="L831" s="31"/>
      <c r="M831" s="138" t="s">
        <v>1</v>
      </c>
      <c r="N831" s="139" t="s">
        <v>47</v>
      </c>
      <c r="P831" s="140">
        <f>O831*H831</f>
        <v>0</v>
      </c>
      <c r="Q831" s="140">
        <v>0</v>
      </c>
      <c r="R831" s="140">
        <f>Q831*H831</f>
        <v>0</v>
      </c>
      <c r="S831" s="140">
        <v>0</v>
      </c>
      <c r="T831" s="141">
        <f>S831*H831</f>
        <v>0</v>
      </c>
      <c r="AR831" s="142" t="s">
        <v>232</v>
      </c>
      <c r="AT831" s="142" t="s">
        <v>227</v>
      </c>
      <c r="AU831" s="142" t="s">
        <v>92</v>
      </c>
      <c r="AY831" s="16" t="s">
        <v>225</v>
      </c>
      <c r="BE831" s="143">
        <f>IF(N831="základní",J831,0)</f>
        <v>0</v>
      </c>
      <c r="BF831" s="143">
        <f>IF(N831="snížená",J831,0)</f>
        <v>0</v>
      </c>
      <c r="BG831" s="143">
        <f>IF(N831="zákl. přenesená",J831,0)</f>
        <v>0</v>
      </c>
      <c r="BH831" s="143">
        <f>IF(N831="sníž. přenesená",J831,0)</f>
        <v>0</v>
      </c>
      <c r="BI831" s="143">
        <f>IF(N831="nulová",J831,0)</f>
        <v>0</v>
      </c>
      <c r="BJ831" s="16" t="s">
        <v>90</v>
      </c>
      <c r="BK831" s="143">
        <f>ROUND(I831*H831,2)</f>
        <v>0</v>
      </c>
      <c r="BL831" s="16" t="s">
        <v>232</v>
      </c>
      <c r="BM831" s="142" t="s">
        <v>1175</v>
      </c>
    </row>
    <row r="832" spans="2:65" s="12" customFormat="1" ht="10.199999999999999">
      <c r="B832" s="144"/>
      <c r="D832" s="145" t="s">
        <v>233</v>
      </c>
      <c r="E832" s="146" t="s">
        <v>1</v>
      </c>
      <c r="F832" s="147" t="s">
        <v>243</v>
      </c>
      <c r="H832" s="148">
        <v>6</v>
      </c>
      <c r="I832" s="149"/>
      <c r="L832" s="144"/>
      <c r="M832" s="150"/>
      <c r="T832" s="151"/>
      <c r="AT832" s="146" t="s">
        <v>233</v>
      </c>
      <c r="AU832" s="146" t="s">
        <v>92</v>
      </c>
      <c r="AV832" s="12" t="s">
        <v>92</v>
      </c>
      <c r="AW832" s="12" t="s">
        <v>31</v>
      </c>
      <c r="AX832" s="12" t="s">
        <v>82</v>
      </c>
      <c r="AY832" s="146" t="s">
        <v>225</v>
      </c>
    </row>
    <row r="833" spans="2:65" s="13" customFormat="1" ht="10.199999999999999">
      <c r="B833" s="152"/>
      <c r="D833" s="145" t="s">
        <v>233</v>
      </c>
      <c r="E833" s="153" t="s">
        <v>1</v>
      </c>
      <c r="F833" s="154" t="s">
        <v>235</v>
      </c>
      <c r="H833" s="155">
        <v>6</v>
      </c>
      <c r="I833" s="156"/>
      <c r="L833" s="152"/>
      <c r="M833" s="157"/>
      <c r="T833" s="158"/>
      <c r="AT833" s="153" t="s">
        <v>233</v>
      </c>
      <c r="AU833" s="153" t="s">
        <v>92</v>
      </c>
      <c r="AV833" s="13" t="s">
        <v>232</v>
      </c>
      <c r="AW833" s="13" t="s">
        <v>31</v>
      </c>
      <c r="AX833" s="13" t="s">
        <v>90</v>
      </c>
      <c r="AY833" s="153" t="s">
        <v>225</v>
      </c>
    </row>
    <row r="834" spans="2:65" s="11" customFormat="1" ht="22.8" customHeight="1">
      <c r="B834" s="119"/>
      <c r="D834" s="120" t="s">
        <v>81</v>
      </c>
      <c r="E834" s="129" t="s">
        <v>1176</v>
      </c>
      <c r="F834" s="129" t="s">
        <v>1177</v>
      </c>
      <c r="I834" s="122"/>
      <c r="J834" s="130">
        <f>BK834</f>
        <v>0</v>
      </c>
      <c r="L834" s="119"/>
      <c r="M834" s="124"/>
      <c r="P834" s="125">
        <f>P835</f>
        <v>0</v>
      </c>
      <c r="R834" s="125">
        <f>R835</f>
        <v>0</v>
      </c>
      <c r="T834" s="126">
        <f>T835</f>
        <v>0</v>
      </c>
      <c r="AR834" s="120" t="s">
        <v>90</v>
      </c>
      <c r="AT834" s="127" t="s">
        <v>81</v>
      </c>
      <c r="AU834" s="127" t="s">
        <v>90</v>
      </c>
      <c r="AY834" s="120" t="s">
        <v>225</v>
      </c>
      <c r="BK834" s="128">
        <f>BK835</f>
        <v>0</v>
      </c>
    </row>
    <row r="835" spans="2:65" s="1" customFormat="1" ht="66.75" customHeight="1">
      <c r="B835" s="31"/>
      <c r="C835" s="131" t="s">
        <v>1178</v>
      </c>
      <c r="D835" s="131" t="s">
        <v>227</v>
      </c>
      <c r="E835" s="132" t="s">
        <v>1179</v>
      </c>
      <c r="F835" s="133" t="s">
        <v>1180</v>
      </c>
      <c r="G835" s="134" t="s">
        <v>277</v>
      </c>
      <c r="H835" s="135">
        <v>478.63799999999998</v>
      </c>
      <c r="I835" s="136"/>
      <c r="J835" s="137">
        <f>ROUND(I835*H835,2)</f>
        <v>0</v>
      </c>
      <c r="K835" s="133" t="s">
        <v>231</v>
      </c>
      <c r="L835" s="31"/>
      <c r="M835" s="138" t="s">
        <v>1</v>
      </c>
      <c r="N835" s="139" t="s">
        <v>47</v>
      </c>
      <c r="P835" s="140">
        <f>O835*H835</f>
        <v>0</v>
      </c>
      <c r="Q835" s="140">
        <v>0</v>
      </c>
      <c r="R835" s="140">
        <f>Q835*H835</f>
        <v>0</v>
      </c>
      <c r="S835" s="140">
        <v>0</v>
      </c>
      <c r="T835" s="141">
        <f>S835*H835</f>
        <v>0</v>
      </c>
      <c r="AR835" s="142" t="s">
        <v>232</v>
      </c>
      <c r="AT835" s="142" t="s">
        <v>227</v>
      </c>
      <c r="AU835" s="142" t="s">
        <v>92</v>
      </c>
      <c r="AY835" s="16" t="s">
        <v>225</v>
      </c>
      <c r="BE835" s="143">
        <f>IF(N835="základní",J835,0)</f>
        <v>0</v>
      </c>
      <c r="BF835" s="143">
        <f>IF(N835="snížená",J835,0)</f>
        <v>0</v>
      </c>
      <c r="BG835" s="143">
        <f>IF(N835="zákl. přenesená",J835,0)</f>
        <v>0</v>
      </c>
      <c r="BH835" s="143">
        <f>IF(N835="sníž. přenesená",J835,0)</f>
        <v>0</v>
      </c>
      <c r="BI835" s="143">
        <f>IF(N835="nulová",J835,0)</f>
        <v>0</v>
      </c>
      <c r="BJ835" s="16" t="s">
        <v>90</v>
      </c>
      <c r="BK835" s="143">
        <f>ROUND(I835*H835,2)</f>
        <v>0</v>
      </c>
      <c r="BL835" s="16" t="s">
        <v>232</v>
      </c>
      <c r="BM835" s="142" t="s">
        <v>1181</v>
      </c>
    </row>
    <row r="836" spans="2:65" s="11" customFormat="1" ht="25.95" customHeight="1">
      <c r="B836" s="119"/>
      <c r="D836" s="120" t="s">
        <v>81</v>
      </c>
      <c r="E836" s="121" t="s">
        <v>1182</v>
      </c>
      <c r="F836" s="121" t="s">
        <v>1183</v>
      </c>
      <c r="I836" s="122"/>
      <c r="J836" s="123">
        <f>BK836</f>
        <v>0</v>
      </c>
      <c r="L836" s="119"/>
      <c r="M836" s="124"/>
      <c r="P836" s="125">
        <f>P837+P889+P891+P997+P1028+P1116+P1154+P1170+P1179+P1182+P1234+P1398+P1569+P1668+P1730+P1812+P1835+P1846+P1891+P1955+P1998+P2018+P2069+P2075+P2105+P2134</f>
        <v>0</v>
      </c>
      <c r="R836" s="125">
        <f>R837+R889+R891+R997+R1028+R1116+R1154+R1170+R1179+R1182+R1234+R1398+R1569+R1668+R1730+R1812+R1835+R1846+R1891+R1955+R1998+R2018+R2069+R2075+R2105+R2134</f>
        <v>0</v>
      </c>
      <c r="T836" s="126">
        <f>T837+T889+T891+T997+T1028+T1116+T1154+T1170+T1179+T1182+T1234+T1398+T1569+T1668+T1730+T1812+T1835+T1846+T1891+T1955+T1998+T2018+T2069+T2075+T2105+T2134</f>
        <v>0</v>
      </c>
      <c r="AR836" s="120" t="s">
        <v>92</v>
      </c>
      <c r="AT836" s="127" t="s">
        <v>81</v>
      </c>
      <c r="AU836" s="127" t="s">
        <v>82</v>
      </c>
      <c r="AY836" s="120" t="s">
        <v>225</v>
      </c>
      <c r="BK836" s="128">
        <f>BK837+BK889+BK891+BK997+BK1028+BK1116+BK1154+BK1170+BK1179+BK1182+BK1234+BK1398+BK1569+BK1668+BK1730+BK1812+BK1835+BK1846+BK1891+BK1955+BK1998+BK2018+BK2069+BK2075+BK2105+BK2134</f>
        <v>0</v>
      </c>
    </row>
    <row r="837" spans="2:65" s="11" customFormat="1" ht="22.8" customHeight="1">
      <c r="B837" s="119"/>
      <c r="D837" s="120" t="s">
        <v>81</v>
      </c>
      <c r="E837" s="129" t="s">
        <v>1184</v>
      </c>
      <c r="F837" s="129" t="s">
        <v>1185</v>
      </c>
      <c r="I837" s="122"/>
      <c r="J837" s="130">
        <f>BK837</f>
        <v>0</v>
      </c>
      <c r="L837" s="119"/>
      <c r="M837" s="124"/>
      <c r="P837" s="125">
        <f>SUM(P838:P888)</f>
        <v>0</v>
      </c>
      <c r="R837" s="125">
        <f>SUM(R838:R888)</f>
        <v>0</v>
      </c>
      <c r="T837" s="126">
        <f>SUM(T838:T888)</f>
        <v>0</v>
      </c>
      <c r="AR837" s="120" t="s">
        <v>92</v>
      </c>
      <c r="AT837" s="127" t="s">
        <v>81</v>
      </c>
      <c r="AU837" s="127" t="s">
        <v>90</v>
      </c>
      <c r="AY837" s="120" t="s">
        <v>225</v>
      </c>
      <c r="BK837" s="128">
        <f>SUM(BK838:BK888)</f>
        <v>0</v>
      </c>
    </row>
    <row r="838" spans="2:65" s="1" customFormat="1" ht="33" customHeight="1">
      <c r="B838" s="31"/>
      <c r="C838" s="131" t="s">
        <v>726</v>
      </c>
      <c r="D838" s="131" t="s">
        <v>227</v>
      </c>
      <c r="E838" s="132" t="s">
        <v>1186</v>
      </c>
      <c r="F838" s="133" t="s">
        <v>1187</v>
      </c>
      <c r="G838" s="134" t="s">
        <v>230</v>
      </c>
      <c r="H838" s="135">
        <v>138.102</v>
      </c>
      <c r="I838" s="136"/>
      <c r="J838" s="137">
        <f>ROUND(I838*H838,2)</f>
        <v>0</v>
      </c>
      <c r="K838" s="133" t="s">
        <v>231</v>
      </c>
      <c r="L838" s="31"/>
      <c r="M838" s="138" t="s">
        <v>1</v>
      </c>
      <c r="N838" s="139" t="s">
        <v>47</v>
      </c>
      <c r="P838" s="140">
        <f>O838*H838</f>
        <v>0</v>
      </c>
      <c r="Q838" s="140">
        <v>0</v>
      </c>
      <c r="R838" s="140">
        <f>Q838*H838</f>
        <v>0</v>
      </c>
      <c r="S838" s="140">
        <v>0</v>
      </c>
      <c r="T838" s="141">
        <f>S838*H838</f>
        <v>0</v>
      </c>
      <c r="AR838" s="142" t="s">
        <v>265</v>
      </c>
      <c r="AT838" s="142" t="s">
        <v>227</v>
      </c>
      <c r="AU838" s="142" t="s">
        <v>92</v>
      </c>
      <c r="AY838" s="16" t="s">
        <v>225</v>
      </c>
      <c r="BE838" s="143">
        <f>IF(N838="základní",J838,0)</f>
        <v>0</v>
      </c>
      <c r="BF838" s="143">
        <f>IF(N838="snížená",J838,0)</f>
        <v>0</v>
      </c>
      <c r="BG838" s="143">
        <f>IF(N838="zákl. přenesená",J838,0)</f>
        <v>0</v>
      </c>
      <c r="BH838" s="143">
        <f>IF(N838="sníž. přenesená",J838,0)</f>
        <v>0</v>
      </c>
      <c r="BI838" s="143">
        <f>IF(N838="nulová",J838,0)</f>
        <v>0</v>
      </c>
      <c r="BJ838" s="16" t="s">
        <v>90</v>
      </c>
      <c r="BK838" s="143">
        <f>ROUND(I838*H838,2)</f>
        <v>0</v>
      </c>
      <c r="BL838" s="16" t="s">
        <v>265</v>
      </c>
      <c r="BM838" s="142" t="s">
        <v>1188</v>
      </c>
    </row>
    <row r="839" spans="2:65" s="12" customFormat="1" ht="10.199999999999999">
      <c r="B839" s="144"/>
      <c r="D839" s="145" t="s">
        <v>233</v>
      </c>
      <c r="E839" s="146" t="s">
        <v>1</v>
      </c>
      <c r="F839" s="147" t="s">
        <v>533</v>
      </c>
      <c r="H839" s="148">
        <v>9.7829999999999995</v>
      </c>
      <c r="I839" s="149"/>
      <c r="L839" s="144"/>
      <c r="M839" s="150"/>
      <c r="T839" s="151"/>
      <c r="AT839" s="146" t="s">
        <v>233</v>
      </c>
      <c r="AU839" s="146" t="s">
        <v>92</v>
      </c>
      <c r="AV839" s="12" t="s">
        <v>92</v>
      </c>
      <c r="AW839" s="12" t="s">
        <v>31</v>
      </c>
      <c r="AX839" s="12" t="s">
        <v>82</v>
      </c>
      <c r="AY839" s="146" t="s">
        <v>225</v>
      </c>
    </row>
    <row r="840" spans="2:65" s="12" customFormat="1" ht="10.199999999999999">
      <c r="B840" s="144"/>
      <c r="D840" s="145" t="s">
        <v>233</v>
      </c>
      <c r="E840" s="146" t="s">
        <v>1</v>
      </c>
      <c r="F840" s="147" t="s">
        <v>806</v>
      </c>
      <c r="H840" s="148">
        <v>8.76</v>
      </c>
      <c r="I840" s="149"/>
      <c r="L840" s="144"/>
      <c r="M840" s="150"/>
      <c r="T840" s="151"/>
      <c r="AT840" s="146" t="s">
        <v>233</v>
      </c>
      <c r="AU840" s="146" t="s">
        <v>92</v>
      </c>
      <c r="AV840" s="12" t="s">
        <v>92</v>
      </c>
      <c r="AW840" s="12" t="s">
        <v>31</v>
      </c>
      <c r="AX840" s="12" t="s">
        <v>82</v>
      </c>
      <c r="AY840" s="146" t="s">
        <v>225</v>
      </c>
    </row>
    <row r="841" spans="2:65" s="12" customFormat="1" ht="10.199999999999999">
      <c r="B841" s="144"/>
      <c r="D841" s="145" t="s">
        <v>233</v>
      </c>
      <c r="E841" s="146" t="s">
        <v>1</v>
      </c>
      <c r="F841" s="147" t="s">
        <v>1189</v>
      </c>
      <c r="H841" s="148">
        <v>15.65</v>
      </c>
      <c r="I841" s="149"/>
      <c r="L841" s="144"/>
      <c r="M841" s="150"/>
      <c r="T841" s="151"/>
      <c r="AT841" s="146" t="s">
        <v>233</v>
      </c>
      <c r="AU841" s="146" t="s">
        <v>92</v>
      </c>
      <c r="AV841" s="12" t="s">
        <v>92</v>
      </c>
      <c r="AW841" s="12" t="s">
        <v>31</v>
      </c>
      <c r="AX841" s="12" t="s">
        <v>82</v>
      </c>
      <c r="AY841" s="146" t="s">
        <v>225</v>
      </c>
    </row>
    <row r="842" spans="2:65" s="12" customFormat="1" ht="10.199999999999999">
      <c r="B842" s="144"/>
      <c r="D842" s="145" t="s">
        <v>233</v>
      </c>
      <c r="E842" s="146" t="s">
        <v>1</v>
      </c>
      <c r="F842" s="147" t="s">
        <v>810</v>
      </c>
      <c r="H842" s="148">
        <v>12.4</v>
      </c>
      <c r="I842" s="149"/>
      <c r="L842" s="144"/>
      <c r="M842" s="150"/>
      <c r="T842" s="151"/>
      <c r="AT842" s="146" t="s">
        <v>233</v>
      </c>
      <c r="AU842" s="146" t="s">
        <v>92</v>
      </c>
      <c r="AV842" s="12" t="s">
        <v>92</v>
      </c>
      <c r="AW842" s="12" t="s">
        <v>31</v>
      </c>
      <c r="AX842" s="12" t="s">
        <v>82</v>
      </c>
      <c r="AY842" s="146" t="s">
        <v>225</v>
      </c>
    </row>
    <row r="843" spans="2:65" s="12" customFormat="1" ht="10.199999999999999">
      <c r="B843" s="144"/>
      <c r="D843" s="145" t="s">
        <v>233</v>
      </c>
      <c r="E843" s="146" t="s">
        <v>1</v>
      </c>
      <c r="F843" s="147" t="s">
        <v>1190</v>
      </c>
      <c r="H843" s="148">
        <v>91.509</v>
      </c>
      <c r="I843" s="149"/>
      <c r="L843" s="144"/>
      <c r="M843" s="150"/>
      <c r="T843" s="151"/>
      <c r="AT843" s="146" t="s">
        <v>233</v>
      </c>
      <c r="AU843" s="146" t="s">
        <v>92</v>
      </c>
      <c r="AV843" s="12" t="s">
        <v>92</v>
      </c>
      <c r="AW843" s="12" t="s">
        <v>31</v>
      </c>
      <c r="AX843" s="12" t="s">
        <v>82</v>
      </c>
      <c r="AY843" s="146" t="s">
        <v>225</v>
      </c>
    </row>
    <row r="844" spans="2:65" s="13" customFormat="1" ht="10.199999999999999">
      <c r="B844" s="152"/>
      <c r="D844" s="145" t="s">
        <v>233</v>
      </c>
      <c r="E844" s="153" t="s">
        <v>1</v>
      </c>
      <c r="F844" s="154" t="s">
        <v>235</v>
      </c>
      <c r="H844" s="155">
        <v>138.102</v>
      </c>
      <c r="I844" s="156"/>
      <c r="L844" s="152"/>
      <c r="M844" s="157"/>
      <c r="T844" s="158"/>
      <c r="AT844" s="153" t="s">
        <v>233</v>
      </c>
      <c r="AU844" s="153" t="s">
        <v>92</v>
      </c>
      <c r="AV844" s="13" t="s">
        <v>232</v>
      </c>
      <c r="AW844" s="13" t="s">
        <v>31</v>
      </c>
      <c r="AX844" s="13" t="s">
        <v>90</v>
      </c>
      <c r="AY844" s="153" t="s">
        <v>225</v>
      </c>
    </row>
    <row r="845" spans="2:65" s="1" customFormat="1" ht="16.5" customHeight="1">
      <c r="B845" s="31"/>
      <c r="C845" s="159" t="s">
        <v>1191</v>
      </c>
      <c r="D845" s="159" t="s">
        <v>292</v>
      </c>
      <c r="E845" s="160" t="s">
        <v>1192</v>
      </c>
      <c r="F845" s="161" t="s">
        <v>1193</v>
      </c>
      <c r="G845" s="162" t="s">
        <v>277</v>
      </c>
      <c r="H845" s="163">
        <v>4.1000000000000002E-2</v>
      </c>
      <c r="I845" s="164"/>
      <c r="J845" s="165">
        <f>ROUND(I845*H845,2)</f>
        <v>0</v>
      </c>
      <c r="K845" s="161" t="s">
        <v>231</v>
      </c>
      <c r="L845" s="166"/>
      <c r="M845" s="167" t="s">
        <v>1</v>
      </c>
      <c r="N845" s="168" t="s">
        <v>47</v>
      </c>
      <c r="P845" s="140">
        <f>O845*H845</f>
        <v>0</v>
      </c>
      <c r="Q845" s="140">
        <v>0</v>
      </c>
      <c r="R845" s="140">
        <f>Q845*H845</f>
        <v>0</v>
      </c>
      <c r="S845" s="140">
        <v>0</v>
      </c>
      <c r="T845" s="141">
        <f>S845*H845</f>
        <v>0</v>
      </c>
      <c r="AR845" s="142" t="s">
        <v>307</v>
      </c>
      <c r="AT845" s="142" t="s">
        <v>292</v>
      </c>
      <c r="AU845" s="142" t="s">
        <v>92</v>
      </c>
      <c r="AY845" s="16" t="s">
        <v>225</v>
      </c>
      <c r="BE845" s="143">
        <f>IF(N845="základní",J845,0)</f>
        <v>0</v>
      </c>
      <c r="BF845" s="143">
        <f>IF(N845="snížená",J845,0)</f>
        <v>0</v>
      </c>
      <c r="BG845" s="143">
        <f>IF(N845="zákl. přenesená",J845,0)</f>
        <v>0</v>
      </c>
      <c r="BH845" s="143">
        <f>IF(N845="sníž. přenesená",J845,0)</f>
        <v>0</v>
      </c>
      <c r="BI845" s="143">
        <f>IF(N845="nulová",J845,0)</f>
        <v>0</v>
      </c>
      <c r="BJ845" s="16" t="s">
        <v>90</v>
      </c>
      <c r="BK845" s="143">
        <f>ROUND(I845*H845,2)</f>
        <v>0</v>
      </c>
      <c r="BL845" s="16" t="s">
        <v>265</v>
      </c>
      <c r="BM845" s="142" t="s">
        <v>1194</v>
      </c>
    </row>
    <row r="846" spans="2:65" s="12" customFormat="1" ht="10.199999999999999">
      <c r="B846" s="144"/>
      <c r="D846" s="145" t="s">
        <v>233</v>
      </c>
      <c r="E846" s="146" t="s">
        <v>1</v>
      </c>
      <c r="F846" s="147" t="s">
        <v>1195</v>
      </c>
      <c r="H846" s="148">
        <v>4.1000000000000002E-2</v>
      </c>
      <c r="I846" s="149"/>
      <c r="L846" s="144"/>
      <c r="M846" s="150"/>
      <c r="T846" s="151"/>
      <c r="AT846" s="146" t="s">
        <v>233</v>
      </c>
      <c r="AU846" s="146" t="s">
        <v>92</v>
      </c>
      <c r="AV846" s="12" t="s">
        <v>92</v>
      </c>
      <c r="AW846" s="12" t="s">
        <v>31</v>
      </c>
      <c r="AX846" s="12" t="s">
        <v>82</v>
      </c>
      <c r="AY846" s="146" t="s">
        <v>225</v>
      </c>
    </row>
    <row r="847" spans="2:65" s="13" customFormat="1" ht="10.199999999999999">
      <c r="B847" s="152"/>
      <c r="D847" s="145" t="s">
        <v>233</v>
      </c>
      <c r="E847" s="153" t="s">
        <v>1</v>
      </c>
      <c r="F847" s="154" t="s">
        <v>235</v>
      </c>
      <c r="H847" s="155">
        <v>4.1000000000000002E-2</v>
      </c>
      <c r="I847" s="156"/>
      <c r="L847" s="152"/>
      <c r="M847" s="157"/>
      <c r="T847" s="158"/>
      <c r="AT847" s="153" t="s">
        <v>233</v>
      </c>
      <c r="AU847" s="153" t="s">
        <v>92</v>
      </c>
      <c r="AV847" s="13" t="s">
        <v>232</v>
      </c>
      <c r="AW847" s="13" t="s">
        <v>31</v>
      </c>
      <c r="AX847" s="13" t="s">
        <v>90</v>
      </c>
      <c r="AY847" s="153" t="s">
        <v>225</v>
      </c>
    </row>
    <row r="848" spans="2:65" s="1" customFormat="1" ht="33" customHeight="1">
      <c r="B848" s="31"/>
      <c r="C848" s="131" t="s">
        <v>730</v>
      </c>
      <c r="D848" s="131" t="s">
        <v>227</v>
      </c>
      <c r="E848" s="132" t="s">
        <v>1196</v>
      </c>
      <c r="F848" s="133" t="s">
        <v>1197</v>
      </c>
      <c r="G848" s="134" t="s">
        <v>230</v>
      </c>
      <c r="H848" s="135">
        <v>35.302999999999997</v>
      </c>
      <c r="I848" s="136"/>
      <c r="J848" s="137">
        <f>ROUND(I848*H848,2)</f>
        <v>0</v>
      </c>
      <c r="K848" s="133" t="s">
        <v>231</v>
      </c>
      <c r="L848" s="31"/>
      <c r="M848" s="138" t="s">
        <v>1</v>
      </c>
      <c r="N848" s="139" t="s">
        <v>47</v>
      </c>
      <c r="P848" s="140">
        <f>O848*H848</f>
        <v>0</v>
      </c>
      <c r="Q848" s="140">
        <v>0</v>
      </c>
      <c r="R848" s="140">
        <f>Q848*H848</f>
        <v>0</v>
      </c>
      <c r="S848" s="140">
        <v>0</v>
      </c>
      <c r="T848" s="141">
        <f>S848*H848</f>
        <v>0</v>
      </c>
      <c r="AR848" s="142" t="s">
        <v>265</v>
      </c>
      <c r="AT848" s="142" t="s">
        <v>227</v>
      </c>
      <c r="AU848" s="142" t="s">
        <v>92</v>
      </c>
      <c r="AY848" s="16" t="s">
        <v>225</v>
      </c>
      <c r="BE848" s="143">
        <f>IF(N848="základní",J848,0)</f>
        <v>0</v>
      </c>
      <c r="BF848" s="143">
        <f>IF(N848="snížená",J848,0)</f>
        <v>0</v>
      </c>
      <c r="BG848" s="143">
        <f>IF(N848="zákl. přenesená",J848,0)</f>
        <v>0</v>
      </c>
      <c r="BH848" s="143">
        <f>IF(N848="sníž. přenesená",J848,0)</f>
        <v>0</v>
      </c>
      <c r="BI848" s="143">
        <f>IF(N848="nulová",J848,0)</f>
        <v>0</v>
      </c>
      <c r="BJ848" s="16" t="s">
        <v>90</v>
      </c>
      <c r="BK848" s="143">
        <f>ROUND(I848*H848,2)</f>
        <v>0</v>
      </c>
      <c r="BL848" s="16" t="s">
        <v>265</v>
      </c>
      <c r="BM848" s="142" t="s">
        <v>1198</v>
      </c>
    </row>
    <row r="849" spans="2:65" s="12" customFormat="1" ht="10.199999999999999">
      <c r="B849" s="144"/>
      <c r="D849" s="145" t="s">
        <v>233</v>
      </c>
      <c r="E849" s="146" t="s">
        <v>1</v>
      </c>
      <c r="F849" s="147" t="s">
        <v>1199</v>
      </c>
      <c r="H849" s="148">
        <v>35.302999999999997</v>
      </c>
      <c r="I849" s="149"/>
      <c r="L849" s="144"/>
      <c r="M849" s="150"/>
      <c r="T849" s="151"/>
      <c r="AT849" s="146" t="s">
        <v>233</v>
      </c>
      <c r="AU849" s="146" t="s">
        <v>92</v>
      </c>
      <c r="AV849" s="12" t="s">
        <v>92</v>
      </c>
      <c r="AW849" s="12" t="s">
        <v>31</v>
      </c>
      <c r="AX849" s="12" t="s">
        <v>82</v>
      </c>
      <c r="AY849" s="146" t="s">
        <v>225</v>
      </c>
    </row>
    <row r="850" spans="2:65" s="13" customFormat="1" ht="10.199999999999999">
      <c r="B850" s="152"/>
      <c r="D850" s="145" t="s">
        <v>233</v>
      </c>
      <c r="E850" s="153" t="s">
        <v>1</v>
      </c>
      <c r="F850" s="154" t="s">
        <v>235</v>
      </c>
      <c r="H850" s="155">
        <v>35.302999999999997</v>
      </c>
      <c r="I850" s="156"/>
      <c r="L850" s="152"/>
      <c r="M850" s="157"/>
      <c r="T850" s="158"/>
      <c r="AT850" s="153" t="s">
        <v>233</v>
      </c>
      <c r="AU850" s="153" t="s">
        <v>92</v>
      </c>
      <c r="AV850" s="13" t="s">
        <v>232</v>
      </c>
      <c r="AW850" s="13" t="s">
        <v>31</v>
      </c>
      <c r="AX850" s="13" t="s">
        <v>90</v>
      </c>
      <c r="AY850" s="153" t="s">
        <v>225</v>
      </c>
    </row>
    <row r="851" spans="2:65" s="1" customFormat="1" ht="16.5" customHeight="1">
      <c r="B851" s="31"/>
      <c r="C851" s="159" t="s">
        <v>1200</v>
      </c>
      <c r="D851" s="159" t="s">
        <v>292</v>
      </c>
      <c r="E851" s="160" t="s">
        <v>1201</v>
      </c>
      <c r="F851" s="161" t="s">
        <v>1202</v>
      </c>
      <c r="G851" s="162" t="s">
        <v>277</v>
      </c>
      <c r="H851" s="163">
        <v>6.6000000000000003E-2</v>
      </c>
      <c r="I851" s="164"/>
      <c r="J851" s="165">
        <f>ROUND(I851*H851,2)</f>
        <v>0</v>
      </c>
      <c r="K851" s="161" t="s">
        <v>231</v>
      </c>
      <c r="L851" s="166"/>
      <c r="M851" s="167" t="s">
        <v>1</v>
      </c>
      <c r="N851" s="168" t="s">
        <v>47</v>
      </c>
      <c r="P851" s="140">
        <f>O851*H851</f>
        <v>0</v>
      </c>
      <c r="Q851" s="140">
        <v>0</v>
      </c>
      <c r="R851" s="140">
        <f>Q851*H851</f>
        <v>0</v>
      </c>
      <c r="S851" s="140">
        <v>0</v>
      </c>
      <c r="T851" s="141">
        <f>S851*H851</f>
        <v>0</v>
      </c>
      <c r="AR851" s="142" t="s">
        <v>307</v>
      </c>
      <c r="AT851" s="142" t="s">
        <v>292</v>
      </c>
      <c r="AU851" s="142" t="s">
        <v>92</v>
      </c>
      <c r="AY851" s="16" t="s">
        <v>225</v>
      </c>
      <c r="BE851" s="143">
        <f>IF(N851="základní",J851,0)</f>
        <v>0</v>
      </c>
      <c r="BF851" s="143">
        <f>IF(N851="snížená",J851,0)</f>
        <v>0</v>
      </c>
      <c r="BG851" s="143">
        <f>IF(N851="zákl. přenesená",J851,0)</f>
        <v>0</v>
      </c>
      <c r="BH851" s="143">
        <f>IF(N851="sníž. přenesená",J851,0)</f>
        <v>0</v>
      </c>
      <c r="BI851" s="143">
        <f>IF(N851="nulová",J851,0)</f>
        <v>0</v>
      </c>
      <c r="BJ851" s="16" t="s">
        <v>90</v>
      </c>
      <c r="BK851" s="143">
        <f>ROUND(I851*H851,2)</f>
        <v>0</v>
      </c>
      <c r="BL851" s="16" t="s">
        <v>265</v>
      </c>
      <c r="BM851" s="142" t="s">
        <v>1203</v>
      </c>
    </row>
    <row r="852" spans="2:65" s="12" customFormat="1" ht="10.199999999999999">
      <c r="B852" s="144"/>
      <c r="D852" s="145" t="s">
        <v>233</v>
      </c>
      <c r="E852" s="146" t="s">
        <v>1</v>
      </c>
      <c r="F852" s="147" t="s">
        <v>1204</v>
      </c>
      <c r="H852" s="148">
        <v>6.6000000000000003E-2</v>
      </c>
      <c r="I852" s="149"/>
      <c r="L852" s="144"/>
      <c r="M852" s="150"/>
      <c r="T852" s="151"/>
      <c r="AT852" s="146" t="s">
        <v>233</v>
      </c>
      <c r="AU852" s="146" t="s">
        <v>92</v>
      </c>
      <c r="AV852" s="12" t="s">
        <v>92</v>
      </c>
      <c r="AW852" s="12" t="s">
        <v>31</v>
      </c>
      <c r="AX852" s="12" t="s">
        <v>82</v>
      </c>
      <c r="AY852" s="146" t="s">
        <v>225</v>
      </c>
    </row>
    <row r="853" spans="2:65" s="13" customFormat="1" ht="10.199999999999999">
      <c r="B853" s="152"/>
      <c r="D853" s="145" t="s">
        <v>233</v>
      </c>
      <c r="E853" s="153" t="s">
        <v>1</v>
      </c>
      <c r="F853" s="154" t="s">
        <v>235</v>
      </c>
      <c r="H853" s="155">
        <v>6.6000000000000003E-2</v>
      </c>
      <c r="I853" s="156"/>
      <c r="L853" s="152"/>
      <c r="M853" s="157"/>
      <c r="T853" s="158"/>
      <c r="AT853" s="153" t="s">
        <v>233</v>
      </c>
      <c r="AU853" s="153" t="s">
        <v>92</v>
      </c>
      <c r="AV853" s="13" t="s">
        <v>232</v>
      </c>
      <c r="AW853" s="13" t="s">
        <v>31</v>
      </c>
      <c r="AX853" s="13" t="s">
        <v>90</v>
      </c>
      <c r="AY853" s="153" t="s">
        <v>225</v>
      </c>
    </row>
    <row r="854" spans="2:65" s="1" customFormat="1" ht="24.15" customHeight="1">
      <c r="B854" s="31"/>
      <c r="C854" s="131" t="s">
        <v>735</v>
      </c>
      <c r="D854" s="131" t="s">
        <v>227</v>
      </c>
      <c r="E854" s="132" t="s">
        <v>1205</v>
      </c>
      <c r="F854" s="133" t="s">
        <v>1206</v>
      </c>
      <c r="G854" s="134" t="s">
        <v>230</v>
      </c>
      <c r="H854" s="135">
        <v>109.2</v>
      </c>
      <c r="I854" s="136"/>
      <c r="J854" s="137">
        <f>ROUND(I854*H854,2)</f>
        <v>0</v>
      </c>
      <c r="K854" s="133" t="s">
        <v>347</v>
      </c>
      <c r="L854" s="31"/>
      <c r="M854" s="138" t="s">
        <v>1</v>
      </c>
      <c r="N854" s="139" t="s">
        <v>47</v>
      </c>
      <c r="P854" s="140">
        <f>O854*H854</f>
        <v>0</v>
      </c>
      <c r="Q854" s="140">
        <v>0</v>
      </c>
      <c r="R854" s="140">
        <f>Q854*H854</f>
        <v>0</v>
      </c>
      <c r="S854" s="140">
        <v>0</v>
      </c>
      <c r="T854" s="141">
        <f>S854*H854</f>
        <v>0</v>
      </c>
      <c r="AR854" s="142" t="s">
        <v>265</v>
      </c>
      <c r="AT854" s="142" t="s">
        <v>227</v>
      </c>
      <c r="AU854" s="142" t="s">
        <v>92</v>
      </c>
      <c r="AY854" s="16" t="s">
        <v>225</v>
      </c>
      <c r="BE854" s="143">
        <f>IF(N854="základní",J854,0)</f>
        <v>0</v>
      </c>
      <c r="BF854" s="143">
        <f>IF(N854="snížená",J854,0)</f>
        <v>0</v>
      </c>
      <c r="BG854" s="143">
        <f>IF(N854="zákl. přenesená",J854,0)</f>
        <v>0</v>
      </c>
      <c r="BH854" s="143">
        <f>IF(N854="sníž. přenesená",J854,0)</f>
        <v>0</v>
      </c>
      <c r="BI854" s="143">
        <f>IF(N854="nulová",J854,0)</f>
        <v>0</v>
      </c>
      <c r="BJ854" s="16" t="s">
        <v>90</v>
      </c>
      <c r="BK854" s="143">
        <f>ROUND(I854*H854,2)</f>
        <v>0</v>
      </c>
      <c r="BL854" s="16" t="s">
        <v>265</v>
      </c>
      <c r="BM854" s="142" t="s">
        <v>1207</v>
      </c>
    </row>
    <row r="855" spans="2:65" s="12" customFormat="1" ht="10.199999999999999">
      <c r="B855" s="144"/>
      <c r="D855" s="145" t="s">
        <v>233</v>
      </c>
      <c r="E855" s="146" t="s">
        <v>1</v>
      </c>
      <c r="F855" s="147" t="s">
        <v>1208</v>
      </c>
      <c r="H855" s="148">
        <v>109.2</v>
      </c>
      <c r="I855" s="149"/>
      <c r="L855" s="144"/>
      <c r="M855" s="150"/>
      <c r="T855" s="151"/>
      <c r="AT855" s="146" t="s">
        <v>233</v>
      </c>
      <c r="AU855" s="146" t="s">
        <v>92</v>
      </c>
      <c r="AV855" s="12" t="s">
        <v>92</v>
      </c>
      <c r="AW855" s="12" t="s">
        <v>31</v>
      </c>
      <c r="AX855" s="12" t="s">
        <v>82</v>
      </c>
      <c r="AY855" s="146" t="s">
        <v>225</v>
      </c>
    </row>
    <row r="856" spans="2:65" s="13" customFormat="1" ht="10.199999999999999">
      <c r="B856" s="152"/>
      <c r="D856" s="145" t="s">
        <v>233</v>
      </c>
      <c r="E856" s="153" t="s">
        <v>1</v>
      </c>
      <c r="F856" s="154" t="s">
        <v>235</v>
      </c>
      <c r="H856" s="155">
        <v>109.2</v>
      </c>
      <c r="I856" s="156"/>
      <c r="L856" s="152"/>
      <c r="M856" s="157"/>
      <c r="T856" s="158"/>
      <c r="AT856" s="153" t="s">
        <v>233</v>
      </c>
      <c r="AU856" s="153" t="s">
        <v>92</v>
      </c>
      <c r="AV856" s="13" t="s">
        <v>232</v>
      </c>
      <c r="AW856" s="13" t="s">
        <v>31</v>
      </c>
      <c r="AX856" s="13" t="s">
        <v>90</v>
      </c>
      <c r="AY856" s="153" t="s">
        <v>225</v>
      </c>
    </row>
    <row r="857" spans="2:65" s="1" customFormat="1" ht="24.15" customHeight="1">
      <c r="B857" s="31"/>
      <c r="C857" s="131" t="s">
        <v>1209</v>
      </c>
      <c r="D857" s="131" t="s">
        <v>227</v>
      </c>
      <c r="E857" s="132" t="s">
        <v>1210</v>
      </c>
      <c r="F857" s="133" t="s">
        <v>1211</v>
      </c>
      <c r="G857" s="134" t="s">
        <v>230</v>
      </c>
      <c r="H857" s="135">
        <v>364.59399999999999</v>
      </c>
      <c r="I857" s="136"/>
      <c r="J857" s="137">
        <f>ROUND(I857*H857,2)</f>
        <v>0</v>
      </c>
      <c r="K857" s="133" t="s">
        <v>231</v>
      </c>
      <c r="L857" s="31"/>
      <c r="M857" s="138" t="s">
        <v>1</v>
      </c>
      <c r="N857" s="139" t="s">
        <v>47</v>
      </c>
      <c r="P857" s="140">
        <f>O857*H857</f>
        <v>0</v>
      </c>
      <c r="Q857" s="140">
        <v>0</v>
      </c>
      <c r="R857" s="140">
        <f>Q857*H857</f>
        <v>0</v>
      </c>
      <c r="S857" s="140">
        <v>0</v>
      </c>
      <c r="T857" s="141">
        <f>S857*H857</f>
        <v>0</v>
      </c>
      <c r="AR857" s="142" t="s">
        <v>265</v>
      </c>
      <c r="AT857" s="142" t="s">
        <v>227</v>
      </c>
      <c r="AU857" s="142" t="s">
        <v>92</v>
      </c>
      <c r="AY857" s="16" t="s">
        <v>225</v>
      </c>
      <c r="BE857" s="143">
        <f>IF(N857="základní",J857,0)</f>
        <v>0</v>
      </c>
      <c r="BF857" s="143">
        <f>IF(N857="snížená",J857,0)</f>
        <v>0</v>
      </c>
      <c r="BG857" s="143">
        <f>IF(N857="zákl. přenesená",J857,0)</f>
        <v>0</v>
      </c>
      <c r="BH857" s="143">
        <f>IF(N857="sníž. přenesená",J857,0)</f>
        <v>0</v>
      </c>
      <c r="BI857" s="143">
        <f>IF(N857="nulová",J857,0)</f>
        <v>0</v>
      </c>
      <c r="BJ857" s="16" t="s">
        <v>90</v>
      </c>
      <c r="BK857" s="143">
        <f>ROUND(I857*H857,2)</f>
        <v>0</v>
      </c>
      <c r="BL857" s="16" t="s">
        <v>265</v>
      </c>
      <c r="BM857" s="142" t="s">
        <v>1212</v>
      </c>
    </row>
    <row r="858" spans="2:65" s="12" customFormat="1" ht="20.399999999999999">
      <c r="B858" s="144"/>
      <c r="D858" s="145" t="s">
        <v>233</v>
      </c>
      <c r="E858" s="146" t="s">
        <v>1</v>
      </c>
      <c r="F858" s="147" t="s">
        <v>1213</v>
      </c>
      <c r="H858" s="148">
        <v>36.734999999999999</v>
      </c>
      <c r="I858" s="149"/>
      <c r="L858" s="144"/>
      <c r="M858" s="150"/>
      <c r="T858" s="151"/>
      <c r="AT858" s="146" t="s">
        <v>233</v>
      </c>
      <c r="AU858" s="146" t="s">
        <v>92</v>
      </c>
      <c r="AV858" s="12" t="s">
        <v>92</v>
      </c>
      <c r="AW858" s="12" t="s">
        <v>31</v>
      </c>
      <c r="AX858" s="12" t="s">
        <v>82</v>
      </c>
      <c r="AY858" s="146" t="s">
        <v>225</v>
      </c>
    </row>
    <row r="859" spans="2:65" s="12" customFormat="1" ht="10.199999999999999">
      <c r="B859" s="144"/>
      <c r="D859" s="145" t="s">
        <v>233</v>
      </c>
      <c r="E859" s="146" t="s">
        <v>1</v>
      </c>
      <c r="F859" s="147" t="s">
        <v>1214</v>
      </c>
      <c r="H859" s="148">
        <v>126.37</v>
      </c>
      <c r="I859" s="149"/>
      <c r="L859" s="144"/>
      <c r="M859" s="150"/>
      <c r="T859" s="151"/>
      <c r="AT859" s="146" t="s">
        <v>233</v>
      </c>
      <c r="AU859" s="146" t="s">
        <v>92</v>
      </c>
      <c r="AV859" s="12" t="s">
        <v>92</v>
      </c>
      <c r="AW859" s="12" t="s">
        <v>31</v>
      </c>
      <c r="AX859" s="12" t="s">
        <v>82</v>
      </c>
      <c r="AY859" s="146" t="s">
        <v>225</v>
      </c>
    </row>
    <row r="860" spans="2:65" s="12" customFormat="1" ht="10.199999999999999">
      <c r="B860" s="144"/>
      <c r="D860" s="145" t="s">
        <v>233</v>
      </c>
      <c r="E860" s="146" t="s">
        <v>1</v>
      </c>
      <c r="F860" s="147" t="s">
        <v>1215</v>
      </c>
      <c r="H860" s="148">
        <v>63.387</v>
      </c>
      <c r="I860" s="149"/>
      <c r="L860" s="144"/>
      <c r="M860" s="150"/>
      <c r="T860" s="151"/>
      <c r="AT860" s="146" t="s">
        <v>233</v>
      </c>
      <c r="AU860" s="146" t="s">
        <v>92</v>
      </c>
      <c r="AV860" s="12" t="s">
        <v>92</v>
      </c>
      <c r="AW860" s="12" t="s">
        <v>31</v>
      </c>
      <c r="AX860" s="12" t="s">
        <v>82</v>
      </c>
      <c r="AY860" s="146" t="s">
        <v>225</v>
      </c>
    </row>
    <row r="861" spans="2:65" s="12" customFormat="1" ht="10.199999999999999">
      <c r="B861" s="144"/>
      <c r="D861" s="145" t="s">
        <v>233</v>
      </c>
      <c r="E861" s="146" t="s">
        <v>1</v>
      </c>
      <c r="F861" s="147" t="s">
        <v>1216</v>
      </c>
      <c r="H861" s="148">
        <v>9.7829999999999995</v>
      </c>
      <c r="I861" s="149"/>
      <c r="L861" s="144"/>
      <c r="M861" s="150"/>
      <c r="T861" s="151"/>
      <c r="AT861" s="146" t="s">
        <v>233</v>
      </c>
      <c r="AU861" s="146" t="s">
        <v>92</v>
      </c>
      <c r="AV861" s="12" t="s">
        <v>92</v>
      </c>
      <c r="AW861" s="12" t="s">
        <v>31</v>
      </c>
      <c r="AX861" s="12" t="s">
        <v>82</v>
      </c>
      <c r="AY861" s="146" t="s">
        <v>225</v>
      </c>
    </row>
    <row r="862" spans="2:65" s="12" customFormat="1" ht="10.199999999999999">
      <c r="B862" s="144"/>
      <c r="D862" s="145" t="s">
        <v>233</v>
      </c>
      <c r="E862" s="146" t="s">
        <v>1</v>
      </c>
      <c r="F862" s="147" t="s">
        <v>1217</v>
      </c>
      <c r="H862" s="148">
        <v>36.81</v>
      </c>
      <c r="I862" s="149"/>
      <c r="L862" s="144"/>
      <c r="M862" s="150"/>
      <c r="T862" s="151"/>
      <c r="AT862" s="146" t="s">
        <v>233</v>
      </c>
      <c r="AU862" s="146" t="s">
        <v>92</v>
      </c>
      <c r="AV862" s="12" t="s">
        <v>92</v>
      </c>
      <c r="AW862" s="12" t="s">
        <v>31</v>
      </c>
      <c r="AX862" s="12" t="s">
        <v>82</v>
      </c>
      <c r="AY862" s="146" t="s">
        <v>225</v>
      </c>
    </row>
    <row r="863" spans="2:65" s="12" customFormat="1" ht="10.199999999999999">
      <c r="B863" s="144"/>
      <c r="D863" s="145" t="s">
        <v>233</v>
      </c>
      <c r="E863" s="146" t="s">
        <v>1</v>
      </c>
      <c r="F863" s="147" t="s">
        <v>1218</v>
      </c>
      <c r="H863" s="148">
        <v>91.509</v>
      </c>
      <c r="I863" s="149"/>
      <c r="L863" s="144"/>
      <c r="M863" s="150"/>
      <c r="T863" s="151"/>
      <c r="AT863" s="146" t="s">
        <v>233</v>
      </c>
      <c r="AU863" s="146" t="s">
        <v>92</v>
      </c>
      <c r="AV863" s="12" t="s">
        <v>92</v>
      </c>
      <c r="AW863" s="12" t="s">
        <v>31</v>
      </c>
      <c r="AX863" s="12" t="s">
        <v>82</v>
      </c>
      <c r="AY863" s="146" t="s">
        <v>225</v>
      </c>
    </row>
    <row r="864" spans="2:65" s="13" customFormat="1" ht="10.199999999999999">
      <c r="B864" s="152"/>
      <c r="D864" s="145" t="s">
        <v>233</v>
      </c>
      <c r="E864" s="153" t="s">
        <v>1</v>
      </c>
      <c r="F864" s="154" t="s">
        <v>235</v>
      </c>
      <c r="H864" s="155">
        <v>364.59399999999999</v>
      </c>
      <c r="I864" s="156"/>
      <c r="L864" s="152"/>
      <c r="M864" s="157"/>
      <c r="T864" s="158"/>
      <c r="AT864" s="153" t="s">
        <v>233</v>
      </c>
      <c r="AU864" s="153" t="s">
        <v>92</v>
      </c>
      <c r="AV864" s="13" t="s">
        <v>232</v>
      </c>
      <c r="AW864" s="13" t="s">
        <v>31</v>
      </c>
      <c r="AX864" s="13" t="s">
        <v>90</v>
      </c>
      <c r="AY864" s="153" t="s">
        <v>225</v>
      </c>
    </row>
    <row r="865" spans="2:65" s="1" customFormat="1" ht="21.75" customHeight="1">
      <c r="B865" s="31"/>
      <c r="C865" s="159" t="s">
        <v>739</v>
      </c>
      <c r="D865" s="159" t="s">
        <v>292</v>
      </c>
      <c r="E865" s="160" t="s">
        <v>1219</v>
      </c>
      <c r="F865" s="161" t="s">
        <v>1220</v>
      </c>
      <c r="G865" s="162" t="s">
        <v>230</v>
      </c>
      <c r="H865" s="163">
        <v>260.46600000000001</v>
      </c>
      <c r="I865" s="164"/>
      <c r="J865" s="165">
        <f>ROUND(I865*H865,2)</f>
        <v>0</v>
      </c>
      <c r="K865" s="161" t="s">
        <v>231</v>
      </c>
      <c r="L865" s="166"/>
      <c r="M865" s="167" t="s">
        <v>1</v>
      </c>
      <c r="N865" s="168" t="s">
        <v>47</v>
      </c>
      <c r="P865" s="140">
        <f>O865*H865</f>
        <v>0</v>
      </c>
      <c r="Q865" s="140">
        <v>0</v>
      </c>
      <c r="R865" s="140">
        <f>Q865*H865</f>
        <v>0</v>
      </c>
      <c r="S865" s="140">
        <v>0</v>
      </c>
      <c r="T865" s="141">
        <f>S865*H865</f>
        <v>0</v>
      </c>
      <c r="AR865" s="142" t="s">
        <v>307</v>
      </c>
      <c r="AT865" s="142" t="s">
        <v>292</v>
      </c>
      <c r="AU865" s="142" t="s">
        <v>92</v>
      </c>
      <c r="AY865" s="16" t="s">
        <v>225</v>
      </c>
      <c r="BE865" s="143">
        <f>IF(N865="základní",J865,0)</f>
        <v>0</v>
      </c>
      <c r="BF865" s="143">
        <f>IF(N865="snížená",J865,0)</f>
        <v>0</v>
      </c>
      <c r="BG865" s="143">
        <f>IF(N865="zákl. přenesená",J865,0)</f>
        <v>0</v>
      </c>
      <c r="BH865" s="143">
        <f>IF(N865="sníž. přenesená",J865,0)</f>
        <v>0</v>
      </c>
      <c r="BI865" s="143">
        <f>IF(N865="nulová",J865,0)</f>
        <v>0</v>
      </c>
      <c r="BJ865" s="16" t="s">
        <v>90</v>
      </c>
      <c r="BK865" s="143">
        <f>ROUND(I865*H865,2)</f>
        <v>0</v>
      </c>
      <c r="BL865" s="16" t="s">
        <v>265</v>
      </c>
      <c r="BM865" s="142" t="s">
        <v>1221</v>
      </c>
    </row>
    <row r="866" spans="2:65" s="1" customFormat="1" ht="37.799999999999997" customHeight="1">
      <c r="B866" s="31"/>
      <c r="C866" s="159" t="s">
        <v>1222</v>
      </c>
      <c r="D866" s="159" t="s">
        <v>292</v>
      </c>
      <c r="E866" s="160" t="s">
        <v>1223</v>
      </c>
      <c r="F866" s="161" t="s">
        <v>1224</v>
      </c>
      <c r="G866" s="162" t="s">
        <v>230</v>
      </c>
      <c r="H866" s="163">
        <v>158.81700000000001</v>
      </c>
      <c r="I866" s="164"/>
      <c r="J866" s="165">
        <f>ROUND(I866*H866,2)</f>
        <v>0</v>
      </c>
      <c r="K866" s="161" t="s">
        <v>231</v>
      </c>
      <c r="L866" s="166"/>
      <c r="M866" s="167" t="s">
        <v>1</v>
      </c>
      <c r="N866" s="168" t="s">
        <v>47</v>
      </c>
      <c r="P866" s="140">
        <f>O866*H866</f>
        <v>0</v>
      </c>
      <c r="Q866" s="140">
        <v>0</v>
      </c>
      <c r="R866" s="140">
        <f>Q866*H866</f>
        <v>0</v>
      </c>
      <c r="S866" s="140">
        <v>0</v>
      </c>
      <c r="T866" s="141">
        <f>S866*H866</f>
        <v>0</v>
      </c>
      <c r="AR866" s="142" t="s">
        <v>307</v>
      </c>
      <c r="AT866" s="142" t="s">
        <v>292</v>
      </c>
      <c r="AU866" s="142" t="s">
        <v>92</v>
      </c>
      <c r="AY866" s="16" t="s">
        <v>225</v>
      </c>
      <c r="BE866" s="143">
        <f>IF(N866="základní",J866,0)</f>
        <v>0</v>
      </c>
      <c r="BF866" s="143">
        <f>IF(N866="snížená",J866,0)</f>
        <v>0</v>
      </c>
      <c r="BG866" s="143">
        <f>IF(N866="zákl. přenesená",J866,0)</f>
        <v>0</v>
      </c>
      <c r="BH866" s="143">
        <f>IF(N866="sníž. přenesená",J866,0)</f>
        <v>0</v>
      </c>
      <c r="BI866" s="143">
        <f>IF(N866="nulová",J866,0)</f>
        <v>0</v>
      </c>
      <c r="BJ866" s="16" t="s">
        <v>90</v>
      </c>
      <c r="BK866" s="143">
        <f>ROUND(I866*H866,2)</f>
        <v>0</v>
      </c>
      <c r="BL866" s="16" t="s">
        <v>265</v>
      </c>
      <c r="BM866" s="142" t="s">
        <v>1225</v>
      </c>
    </row>
    <row r="867" spans="2:65" s="12" customFormat="1" ht="10.199999999999999">
      <c r="B867" s="144"/>
      <c r="D867" s="145" t="s">
        <v>233</v>
      </c>
      <c r="E867" s="146" t="s">
        <v>1</v>
      </c>
      <c r="F867" s="147" t="s">
        <v>533</v>
      </c>
      <c r="H867" s="148">
        <v>9.7829999999999995</v>
      </c>
      <c r="I867" s="149"/>
      <c r="L867" s="144"/>
      <c r="M867" s="150"/>
      <c r="T867" s="151"/>
      <c r="AT867" s="146" t="s">
        <v>233</v>
      </c>
      <c r="AU867" s="146" t="s">
        <v>92</v>
      </c>
      <c r="AV867" s="12" t="s">
        <v>92</v>
      </c>
      <c r="AW867" s="12" t="s">
        <v>31</v>
      </c>
      <c r="AX867" s="12" t="s">
        <v>82</v>
      </c>
      <c r="AY867" s="146" t="s">
        <v>225</v>
      </c>
    </row>
    <row r="868" spans="2:65" s="12" customFormat="1" ht="10.199999999999999">
      <c r="B868" s="144"/>
      <c r="D868" s="145" t="s">
        <v>233</v>
      </c>
      <c r="E868" s="146" t="s">
        <v>1</v>
      </c>
      <c r="F868" s="147" t="s">
        <v>806</v>
      </c>
      <c r="H868" s="148">
        <v>8.76</v>
      </c>
      <c r="I868" s="149"/>
      <c r="L868" s="144"/>
      <c r="M868" s="150"/>
      <c r="T868" s="151"/>
      <c r="AT868" s="146" t="s">
        <v>233</v>
      </c>
      <c r="AU868" s="146" t="s">
        <v>92</v>
      </c>
      <c r="AV868" s="12" t="s">
        <v>92</v>
      </c>
      <c r="AW868" s="12" t="s">
        <v>31</v>
      </c>
      <c r="AX868" s="12" t="s">
        <v>82</v>
      </c>
      <c r="AY868" s="146" t="s">
        <v>225</v>
      </c>
    </row>
    <row r="869" spans="2:65" s="12" customFormat="1" ht="10.199999999999999">
      <c r="B869" s="144"/>
      <c r="D869" s="145" t="s">
        <v>233</v>
      </c>
      <c r="E869" s="146" t="s">
        <v>1</v>
      </c>
      <c r="F869" s="147" t="s">
        <v>1189</v>
      </c>
      <c r="H869" s="148">
        <v>15.65</v>
      </c>
      <c r="I869" s="149"/>
      <c r="L869" s="144"/>
      <c r="M869" s="150"/>
      <c r="T869" s="151"/>
      <c r="AT869" s="146" t="s">
        <v>233</v>
      </c>
      <c r="AU869" s="146" t="s">
        <v>92</v>
      </c>
      <c r="AV869" s="12" t="s">
        <v>92</v>
      </c>
      <c r="AW869" s="12" t="s">
        <v>31</v>
      </c>
      <c r="AX869" s="12" t="s">
        <v>82</v>
      </c>
      <c r="AY869" s="146" t="s">
        <v>225</v>
      </c>
    </row>
    <row r="870" spans="2:65" s="12" customFormat="1" ht="10.199999999999999">
      <c r="B870" s="144"/>
      <c r="D870" s="145" t="s">
        <v>233</v>
      </c>
      <c r="E870" s="146" t="s">
        <v>1</v>
      </c>
      <c r="F870" s="147" t="s">
        <v>810</v>
      </c>
      <c r="H870" s="148">
        <v>12.4</v>
      </c>
      <c r="I870" s="149"/>
      <c r="L870" s="144"/>
      <c r="M870" s="150"/>
      <c r="T870" s="151"/>
      <c r="AT870" s="146" t="s">
        <v>233</v>
      </c>
      <c r="AU870" s="146" t="s">
        <v>92</v>
      </c>
      <c r="AV870" s="12" t="s">
        <v>92</v>
      </c>
      <c r="AW870" s="12" t="s">
        <v>31</v>
      </c>
      <c r="AX870" s="12" t="s">
        <v>82</v>
      </c>
      <c r="AY870" s="146" t="s">
        <v>225</v>
      </c>
    </row>
    <row r="871" spans="2:65" s="12" customFormat="1" ht="10.199999999999999">
      <c r="B871" s="144"/>
      <c r="D871" s="145" t="s">
        <v>233</v>
      </c>
      <c r="E871" s="146" t="s">
        <v>1</v>
      </c>
      <c r="F871" s="147" t="s">
        <v>1226</v>
      </c>
      <c r="H871" s="148">
        <v>91.509</v>
      </c>
      <c r="I871" s="149"/>
      <c r="L871" s="144"/>
      <c r="M871" s="150"/>
      <c r="T871" s="151"/>
      <c r="AT871" s="146" t="s">
        <v>233</v>
      </c>
      <c r="AU871" s="146" t="s">
        <v>92</v>
      </c>
      <c r="AV871" s="12" t="s">
        <v>92</v>
      </c>
      <c r="AW871" s="12" t="s">
        <v>31</v>
      </c>
      <c r="AX871" s="12" t="s">
        <v>82</v>
      </c>
      <c r="AY871" s="146" t="s">
        <v>225</v>
      </c>
    </row>
    <row r="872" spans="2:65" s="13" customFormat="1" ht="10.199999999999999">
      <c r="B872" s="152"/>
      <c r="D872" s="145" t="s">
        <v>233</v>
      </c>
      <c r="E872" s="153" t="s">
        <v>1</v>
      </c>
      <c r="F872" s="154" t="s">
        <v>235</v>
      </c>
      <c r="H872" s="155">
        <v>138.102</v>
      </c>
      <c r="I872" s="156"/>
      <c r="L872" s="152"/>
      <c r="M872" s="157"/>
      <c r="T872" s="158"/>
      <c r="AT872" s="153" t="s">
        <v>233</v>
      </c>
      <c r="AU872" s="153" t="s">
        <v>92</v>
      </c>
      <c r="AV872" s="13" t="s">
        <v>232</v>
      </c>
      <c r="AW872" s="13" t="s">
        <v>31</v>
      </c>
      <c r="AX872" s="13" t="s">
        <v>82</v>
      </c>
      <c r="AY872" s="153" t="s">
        <v>225</v>
      </c>
    </row>
    <row r="873" spans="2:65" s="12" customFormat="1" ht="10.199999999999999">
      <c r="B873" s="144"/>
      <c r="D873" s="145" t="s">
        <v>233</v>
      </c>
      <c r="E873" s="146" t="s">
        <v>1</v>
      </c>
      <c r="F873" s="147" t="s">
        <v>1227</v>
      </c>
      <c r="H873" s="148">
        <v>158.81700000000001</v>
      </c>
      <c r="I873" s="149"/>
      <c r="L873" s="144"/>
      <c r="M873" s="150"/>
      <c r="T873" s="151"/>
      <c r="AT873" s="146" t="s">
        <v>233</v>
      </c>
      <c r="AU873" s="146" t="s">
        <v>92</v>
      </c>
      <c r="AV873" s="12" t="s">
        <v>92</v>
      </c>
      <c r="AW873" s="12" t="s">
        <v>31</v>
      </c>
      <c r="AX873" s="12" t="s">
        <v>82</v>
      </c>
      <c r="AY873" s="146" t="s">
        <v>225</v>
      </c>
    </row>
    <row r="874" spans="2:65" s="13" customFormat="1" ht="10.199999999999999">
      <c r="B874" s="152"/>
      <c r="D874" s="145" t="s">
        <v>233</v>
      </c>
      <c r="E874" s="153" t="s">
        <v>1</v>
      </c>
      <c r="F874" s="154" t="s">
        <v>235</v>
      </c>
      <c r="H874" s="155">
        <v>158.81700000000001</v>
      </c>
      <c r="I874" s="156"/>
      <c r="L874" s="152"/>
      <c r="M874" s="157"/>
      <c r="T874" s="158"/>
      <c r="AT874" s="153" t="s">
        <v>233</v>
      </c>
      <c r="AU874" s="153" t="s">
        <v>92</v>
      </c>
      <c r="AV874" s="13" t="s">
        <v>232</v>
      </c>
      <c r="AW874" s="13" t="s">
        <v>31</v>
      </c>
      <c r="AX874" s="13" t="s">
        <v>90</v>
      </c>
      <c r="AY874" s="153" t="s">
        <v>225</v>
      </c>
    </row>
    <row r="875" spans="2:65" s="1" customFormat="1" ht="24.15" customHeight="1">
      <c r="B875" s="31"/>
      <c r="C875" s="131" t="s">
        <v>744</v>
      </c>
      <c r="D875" s="131" t="s">
        <v>227</v>
      </c>
      <c r="E875" s="132" t="s">
        <v>1228</v>
      </c>
      <c r="F875" s="133" t="s">
        <v>1229</v>
      </c>
      <c r="G875" s="134" t="s">
        <v>230</v>
      </c>
      <c r="H875" s="135">
        <v>29.28</v>
      </c>
      <c r="I875" s="136"/>
      <c r="J875" s="137">
        <f>ROUND(I875*H875,2)</f>
        <v>0</v>
      </c>
      <c r="K875" s="133" t="s">
        <v>231</v>
      </c>
      <c r="L875" s="31"/>
      <c r="M875" s="138" t="s">
        <v>1</v>
      </c>
      <c r="N875" s="139" t="s">
        <v>47</v>
      </c>
      <c r="P875" s="140">
        <f>O875*H875</f>
        <v>0</v>
      </c>
      <c r="Q875" s="140">
        <v>0</v>
      </c>
      <c r="R875" s="140">
        <f>Q875*H875</f>
        <v>0</v>
      </c>
      <c r="S875" s="140">
        <v>0</v>
      </c>
      <c r="T875" s="141">
        <f>S875*H875</f>
        <v>0</v>
      </c>
      <c r="AR875" s="142" t="s">
        <v>265</v>
      </c>
      <c r="AT875" s="142" t="s">
        <v>227</v>
      </c>
      <c r="AU875" s="142" t="s">
        <v>92</v>
      </c>
      <c r="AY875" s="16" t="s">
        <v>225</v>
      </c>
      <c r="BE875" s="143">
        <f>IF(N875="základní",J875,0)</f>
        <v>0</v>
      </c>
      <c r="BF875" s="143">
        <f>IF(N875="snížená",J875,0)</f>
        <v>0</v>
      </c>
      <c r="BG875" s="143">
        <f>IF(N875="zákl. přenesená",J875,0)</f>
        <v>0</v>
      </c>
      <c r="BH875" s="143">
        <f>IF(N875="sníž. přenesená",J875,0)</f>
        <v>0</v>
      </c>
      <c r="BI875" s="143">
        <f>IF(N875="nulová",J875,0)</f>
        <v>0</v>
      </c>
      <c r="BJ875" s="16" t="s">
        <v>90</v>
      </c>
      <c r="BK875" s="143">
        <f>ROUND(I875*H875,2)</f>
        <v>0</v>
      </c>
      <c r="BL875" s="16" t="s">
        <v>265</v>
      </c>
      <c r="BM875" s="142" t="s">
        <v>1230</v>
      </c>
    </row>
    <row r="876" spans="2:65" s="12" customFormat="1" ht="10.199999999999999">
      <c r="B876" s="144"/>
      <c r="D876" s="145" t="s">
        <v>233</v>
      </c>
      <c r="E876" s="146" t="s">
        <v>1</v>
      </c>
      <c r="F876" s="147" t="s">
        <v>1231</v>
      </c>
      <c r="H876" s="148">
        <v>29.28</v>
      </c>
      <c r="I876" s="149"/>
      <c r="L876" s="144"/>
      <c r="M876" s="150"/>
      <c r="T876" s="151"/>
      <c r="AT876" s="146" t="s">
        <v>233</v>
      </c>
      <c r="AU876" s="146" t="s">
        <v>92</v>
      </c>
      <c r="AV876" s="12" t="s">
        <v>92</v>
      </c>
      <c r="AW876" s="12" t="s">
        <v>31</v>
      </c>
      <c r="AX876" s="12" t="s">
        <v>82</v>
      </c>
      <c r="AY876" s="146" t="s">
        <v>225</v>
      </c>
    </row>
    <row r="877" spans="2:65" s="13" customFormat="1" ht="10.199999999999999">
      <c r="B877" s="152"/>
      <c r="D877" s="145" t="s">
        <v>233</v>
      </c>
      <c r="E877" s="153" t="s">
        <v>1</v>
      </c>
      <c r="F877" s="154" t="s">
        <v>235</v>
      </c>
      <c r="H877" s="155">
        <v>29.28</v>
      </c>
      <c r="I877" s="156"/>
      <c r="L877" s="152"/>
      <c r="M877" s="157"/>
      <c r="T877" s="158"/>
      <c r="AT877" s="153" t="s">
        <v>233</v>
      </c>
      <c r="AU877" s="153" t="s">
        <v>92</v>
      </c>
      <c r="AV877" s="13" t="s">
        <v>232</v>
      </c>
      <c r="AW877" s="13" t="s">
        <v>31</v>
      </c>
      <c r="AX877" s="13" t="s">
        <v>90</v>
      </c>
      <c r="AY877" s="153" t="s">
        <v>225</v>
      </c>
    </row>
    <row r="878" spans="2:65" s="1" customFormat="1" ht="21.75" customHeight="1">
      <c r="B878" s="31"/>
      <c r="C878" s="159" t="s">
        <v>1232</v>
      </c>
      <c r="D878" s="159" t="s">
        <v>292</v>
      </c>
      <c r="E878" s="160" t="s">
        <v>1219</v>
      </c>
      <c r="F878" s="161" t="s">
        <v>1220</v>
      </c>
      <c r="G878" s="162" t="s">
        <v>230</v>
      </c>
      <c r="H878" s="163">
        <v>35.750999999999998</v>
      </c>
      <c r="I878" s="164"/>
      <c r="J878" s="165">
        <f>ROUND(I878*H878,2)</f>
        <v>0</v>
      </c>
      <c r="K878" s="161" t="s">
        <v>231</v>
      </c>
      <c r="L878" s="166"/>
      <c r="M878" s="167" t="s">
        <v>1</v>
      </c>
      <c r="N878" s="168" t="s">
        <v>47</v>
      </c>
      <c r="P878" s="140">
        <f>O878*H878</f>
        <v>0</v>
      </c>
      <c r="Q878" s="140">
        <v>0</v>
      </c>
      <c r="R878" s="140">
        <f>Q878*H878</f>
        <v>0</v>
      </c>
      <c r="S878" s="140">
        <v>0</v>
      </c>
      <c r="T878" s="141">
        <f>S878*H878</f>
        <v>0</v>
      </c>
      <c r="AR878" s="142" t="s">
        <v>307</v>
      </c>
      <c r="AT878" s="142" t="s">
        <v>292</v>
      </c>
      <c r="AU878" s="142" t="s">
        <v>92</v>
      </c>
      <c r="AY878" s="16" t="s">
        <v>225</v>
      </c>
      <c r="BE878" s="143">
        <f>IF(N878="základní",J878,0)</f>
        <v>0</v>
      </c>
      <c r="BF878" s="143">
        <f>IF(N878="snížená",J878,0)</f>
        <v>0</v>
      </c>
      <c r="BG878" s="143">
        <f>IF(N878="zákl. přenesená",J878,0)</f>
        <v>0</v>
      </c>
      <c r="BH878" s="143">
        <f>IF(N878="sníž. přenesená",J878,0)</f>
        <v>0</v>
      </c>
      <c r="BI878" s="143">
        <f>IF(N878="nulová",J878,0)</f>
        <v>0</v>
      </c>
      <c r="BJ878" s="16" t="s">
        <v>90</v>
      </c>
      <c r="BK878" s="143">
        <f>ROUND(I878*H878,2)</f>
        <v>0</v>
      </c>
      <c r="BL878" s="16" t="s">
        <v>265</v>
      </c>
      <c r="BM878" s="142" t="s">
        <v>1233</v>
      </c>
    </row>
    <row r="879" spans="2:65" s="1" customFormat="1" ht="24.15" customHeight="1">
      <c r="B879" s="31"/>
      <c r="C879" s="131" t="s">
        <v>751</v>
      </c>
      <c r="D879" s="131" t="s">
        <v>227</v>
      </c>
      <c r="E879" s="132" t="s">
        <v>1228</v>
      </c>
      <c r="F879" s="133" t="s">
        <v>1229</v>
      </c>
      <c r="G879" s="134" t="s">
        <v>230</v>
      </c>
      <c r="H879" s="135">
        <v>35.302999999999997</v>
      </c>
      <c r="I879" s="136"/>
      <c r="J879" s="137">
        <f>ROUND(I879*H879,2)</f>
        <v>0</v>
      </c>
      <c r="K879" s="133" t="s">
        <v>231</v>
      </c>
      <c r="L879" s="31"/>
      <c r="M879" s="138" t="s">
        <v>1</v>
      </c>
      <c r="N879" s="139" t="s">
        <v>47</v>
      </c>
      <c r="P879" s="140">
        <f>O879*H879</f>
        <v>0</v>
      </c>
      <c r="Q879" s="140">
        <v>0</v>
      </c>
      <c r="R879" s="140">
        <f>Q879*H879</f>
        <v>0</v>
      </c>
      <c r="S879" s="140">
        <v>0</v>
      </c>
      <c r="T879" s="141">
        <f>S879*H879</f>
        <v>0</v>
      </c>
      <c r="AR879" s="142" t="s">
        <v>265</v>
      </c>
      <c r="AT879" s="142" t="s">
        <v>227</v>
      </c>
      <c r="AU879" s="142" t="s">
        <v>92</v>
      </c>
      <c r="AY879" s="16" t="s">
        <v>225</v>
      </c>
      <c r="BE879" s="143">
        <f>IF(N879="základní",J879,0)</f>
        <v>0</v>
      </c>
      <c r="BF879" s="143">
        <f>IF(N879="snížená",J879,0)</f>
        <v>0</v>
      </c>
      <c r="BG879" s="143">
        <f>IF(N879="zákl. přenesená",J879,0)</f>
        <v>0</v>
      </c>
      <c r="BH879" s="143">
        <f>IF(N879="sníž. přenesená",J879,0)</f>
        <v>0</v>
      </c>
      <c r="BI879" s="143">
        <f>IF(N879="nulová",J879,0)</f>
        <v>0</v>
      </c>
      <c r="BJ879" s="16" t="s">
        <v>90</v>
      </c>
      <c r="BK879" s="143">
        <f>ROUND(I879*H879,2)</f>
        <v>0</v>
      </c>
      <c r="BL879" s="16" t="s">
        <v>265</v>
      </c>
      <c r="BM879" s="142" t="s">
        <v>1234</v>
      </c>
    </row>
    <row r="880" spans="2:65" s="12" customFormat="1" ht="10.199999999999999">
      <c r="B880" s="144"/>
      <c r="D880" s="145" t="s">
        <v>233</v>
      </c>
      <c r="E880" s="146" t="s">
        <v>1</v>
      </c>
      <c r="F880" s="147" t="s">
        <v>1235</v>
      </c>
      <c r="H880" s="148">
        <v>35.302999999999997</v>
      </c>
      <c r="I880" s="149"/>
      <c r="L880" s="144"/>
      <c r="M880" s="150"/>
      <c r="T880" s="151"/>
      <c r="AT880" s="146" t="s">
        <v>233</v>
      </c>
      <c r="AU880" s="146" t="s">
        <v>92</v>
      </c>
      <c r="AV880" s="12" t="s">
        <v>92</v>
      </c>
      <c r="AW880" s="12" t="s">
        <v>31</v>
      </c>
      <c r="AX880" s="12" t="s">
        <v>82</v>
      </c>
      <c r="AY880" s="146" t="s">
        <v>225</v>
      </c>
    </row>
    <row r="881" spans="2:65" s="13" customFormat="1" ht="10.199999999999999">
      <c r="B881" s="152"/>
      <c r="D881" s="145" t="s">
        <v>233</v>
      </c>
      <c r="E881" s="153" t="s">
        <v>1</v>
      </c>
      <c r="F881" s="154" t="s">
        <v>235</v>
      </c>
      <c r="H881" s="155">
        <v>35.302999999999997</v>
      </c>
      <c r="I881" s="156"/>
      <c r="L881" s="152"/>
      <c r="M881" s="157"/>
      <c r="T881" s="158"/>
      <c r="AT881" s="153" t="s">
        <v>233</v>
      </c>
      <c r="AU881" s="153" t="s">
        <v>92</v>
      </c>
      <c r="AV881" s="13" t="s">
        <v>232</v>
      </c>
      <c r="AW881" s="13" t="s">
        <v>31</v>
      </c>
      <c r="AX881" s="13" t="s">
        <v>90</v>
      </c>
      <c r="AY881" s="153" t="s">
        <v>225</v>
      </c>
    </row>
    <row r="882" spans="2:65" s="1" customFormat="1" ht="37.799999999999997" customHeight="1">
      <c r="B882" s="31"/>
      <c r="C882" s="159" t="s">
        <v>1236</v>
      </c>
      <c r="D882" s="159" t="s">
        <v>292</v>
      </c>
      <c r="E882" s="160" t="s">
        <v>1223</v>
      </c>
      <c r="F882" s="161" t="s">
        <v>1224</v>
      </c>
      <c r="G882" s="162" t="s">
        <v>230</v>
      </c>
      <c r="H882" s="163">
        <v>43.104999999999997</v>
      </c>
      <c r="I882" s="164"/>
      <c r="J882" s="165">
        <f>ROUND(I882*H882,2)</f>
        <v>0</v>
      </c>
      <c r="K882" s="161" t="s">
        <v>231</v>
      </c>
      <c r="L882" s="166"/>
      <c r="M882" s="167" t="s">
        <v>1</v>
      </c>
      <c r="N882" s="168" t="s">
        <v>47</v>
      </c>
      <c r="P882" s="140">
        <f>O882*H882</f>
        <v>0</v>
      </c>
      <c r="Q882" s="140">
        <v>0</v>
      </c>
      <c r="R882" s="140">
        <f>Q882*H882</f>
        <v>0</v>
      </c>
      <c r="S882" s="140">
        <v>0</v>
      </c>
      <c r="T882" s="141">
        <f>S882*H882</f>
        <v>0</v>
      </c>
      <c r="AR882" s="142" t="s">
        <v>307</v>
      </c>
      <c r="AT882" s="142" t="s">
        <v>292</v>
      </c>
      <c r="AU882" s="142" t="s">
        <v>92</v>
      </c>
      <c r="AY882" s="16" t="s">
        <v>225</v>
      </c>
      <c r="BE882" s="143">
        <f>IF(N882="základní",J882,0)</f>
        <v>0</v>
      </c>
      <c r="BF882" s="143">
        <f>IF(N882="snížená",J882,0)</f>
        <v>0</v>
      </c>
      <c r="BG882" s="143">
        <f>IF(N882="zákl. přenesená",J882,0)</f>
        <v>0</v>
      </c>
      <c r="BH882" s="143">
        <f>IF(N882="sníž. přenesená",J882,0)</f>
        <v>0</v>
      </c>
      <c r="BI882" s="143">
        <f>IF(N882="nulová",J882,0)</f>
        <v>0</v>
      </c>
      <c r="BJ882" s="16" t="s">
        <v>90</v>
      </c>
      <c r="BK882" s="143">
        <f>ROUND(I882*H882,2)</f>
        <v>0</v>
      </c>
      <c r="BL882" s="16" t="s">
        <v>265</v>
      </c>
      <c r="BM882" s="142" t="s">
        <v>1237</v>
      </c>
    </row>
    <row r="883" spans="2:65" s="12" customFormat="1" ht="10.199999999999999">
      <c r="B883" s="144"/>
      <c r="D883" s="145" t="s">
        <v>233</v>
      </c>
      <c r="E883" s="146" t="s">
        <v>1</v>
      </c>
      <c r="F883" s="147" t="s">
        <v>1238</v>
      </c>
      <c r="H883" s="148">
        <v>43.104999999999997</v>
      </c>
      <c r="I883" s="149"/>
      <c r="L883" s="144"/>
      <c r="M883" s="150"/>
      <c r="T883" s="151"/>
      <c r="AT883" s="146" t="s">
        <v>233</v>
      </c>
      <c r="AU883" s="146" t="s">
        <v>92</v>
      </c>
      <c r="AV883" s="12" t="s">
        <v>92</v>
      </c>
      <c r="AW883" s="12" t="s">
        <v>31</v>
      </c>
      <c r="AX883" s="12" t="s">
        <v>82</v>
      </c>
      <c r="AY883" s="146" t="s">
        <v>225</v>
      </c>
    </row>
    <row r="884" spans="2:65" s="13" customFormat="1" ht="10.199999999999999">
      <c r="B884" s="152"/>
      <c r="D884" s="145" t="s">
        <v>233</v>
      </c>
      <c r="E884" s="153" t="s">
        <v>1</v>
      </c>
      <c r="F884" s="154" t="s">
        <v>235</v>
      </c>
      <c r="H884" s="155">
        <v>43.104999999999997</v>
      </c>
      <c r="I884" s="156"/>
      <c r="L884" s="152"/>
      <c r="M884" s="157"/>
      <c r="T884" s="158"/>
      <c r="AT884" s="153" t="s">
        <v>233</v>
      </c>
      <c r="AU884" s="153" t="s">
        <v>92</v>
      </c>
      <c r="AV884" s="13" t="s">
        <v>232</v>
      </c>
      <c r="AW884" s="13" t="s">
        <v>31</v>
      </c>
      <c r="AX884" s="13" t="s">
        <v>90</v>
      </c>
      <c r="AY884" s="153" t="s">
        <v>225</v>
      </c>
    </row>
    <row r="885" spans="2:65" s="1" customFormat="1" ht="21.75" customHeight="1">
      <c r="B885" s="31"/>
      <c r="C885" s="131" t="s">
        <v>755</v>
      </c>
      <c r="D885" s="131" t="s">
        <v>227</v>
      </c>
      <c r="E885" s="132" t="s">
        <v>1239</v>
      </c>
      <c r="F885" s="133" t="s">
        <v>1240</v>
      </c>
      <c r="G885" s="134" t="s">
        <v>230</v>
      </c>
      <c r="H885" s="135">
        <v>39.817999999999998</v>
      </c>
      <c r="I885" s="136"/>
      <c r="J885" s="137">
        <f>ROUND(I885*H885,2)</f>
        <v>0</v>
      </c>
      <c r="K885" s="133" t="s">
        <v>1</v>
      </c>
      <c r="L885" s="31"/>
      <c r="M885" s="138" t="s">
        <v>1</v>
      </c>
      <c r="N885" s="139" t="s">
        <v>47</v>
      </c>
      <c r="P885" s="140">
        <f>O885*H885</f>
        <v>0</v>
      </c>
      <c r="Q885" s="140">
        <v>0</v>
      </c>
      <c r="R885" s="140">
        <f>Q885*H885</f>
        <v>0</v>
      </c>
      <c r="S885" s="140">
        <v>0</v>
      </c>
      <c r="T885" s="141">
        <f>S885*H885</f>
        <v>0</v>
      </c>
      <c r="AR885" s="142" t="s">
        <v>265</v>
      </c>
      <c r="AT885" s="142" t="s">
        <v>227</v>
      </c>
      <c r="AU885" s="142" t="s">
        <v>92</v>
      </c>
      <c r="AY885" s="16" t="s">
        <v>225</v>
      </c>
      <c r="BE885" s="143">
        <f>IF(N885="základní",J885,0)</f>
        <v>0</v>
      </c>
      <c r="BF885" s="143">
        <f>IF(N885="snížená",J885,0)</f>
        <v>0</v>
      </c>
      <c r="BG885" s="143">
        <f>IF(N885="zákl. přenesená",J885,0)</f>
        <v>0</v>
      </c>
      <c r="BH885" s="143">
        <f>IF(N885="sníž. přenesená",J885,0)</f>
        <v>0</v>
      </c>
      <c r="BI885" s="143">
        <f>IF(N885="nulová",J885,0)</f>
        <v>0</v>
      </c>
      <c r="BJ885" s="16" t="s">
        <v>90</v>
      </c>
      <c r="BK885" s="143">
        <f>ROUND(I885*H885,2)</f>
        <v>0</v>
      </c>
      <c r="BL885" s="16" t="s">
        <v>265</v>
      </c>
      <c r="BM885" s="142" t="s">
        <v>1241</v>
      </c>
    </row>
    <row r="886" spans="2:65" s="12" customFormat="1" ht="10.199999999999999">
      <c r="B886" s="144"/>
      <c r="D886" s="145" t="s">
        <v>233</v>
      </c>
      <c r="E886" s="146" t="s">
        <v>1</v>
      </c>
      <c r="F886" s="147" t="s">
        <v>1242</v>
      </c>
      <c r="H886" s="148">
        <v>39.817999999999998</v>
      </c>
      <c r="I886" s="149"/>
      <c r="L886" s="144"/>
      <c r="M886" s="150"/>
      <c r="T886" s="151"/>
      <c r="AT886" s="146" t="s">
        <v>233</v>
      </c>
      <c r="AU886" s="146" t="s">
        <v>92</v>
      </c>
      <c r="AV886" s="12" t="s">
        <v>92</v>
      </c>
      <c r="AW886" s="12" t="s">
        <v>31</v>
      </c>
      <c r="AX886" s="12" t="s">
        <v>82</v>
      </c>
      <c r="AY886" s="146" t="s">
        <v>225</v>
      </c>
    </row>
    <row r="887" spans="2:65" s="13" customFormat="1" ht="10.199999999999999">
      <c r="B887" s="152"/>
      <c r="D887" s="145" t="s">
        <v>233</v>
      </c>
      <c r="E887" s="153" t="s">
        <v>1</v>
      </c>
      <c r="F887" s="154" t="s">
        <v>235</v>
      </c>
      <c r="H887" s="155">
        <v>39.817999999999998</v>
      </c>
      <c r="I887" s="156"/>
      <c r="L887" s="152"/>
      <c r="M887" s="157"/>
      <c r="T887" s="158"/>
      <c r="AT887" s="153" t="s">
        <v>233</v>
      </c>
      <c r="AU887" s="153" t="s">
        <v>92</v>
      </c>
      <c r="AV887" s="13" t="s">
        <v>232</v>
      </c>
      <c r="AW887" s="13" t="s">
        <v>31</v>
      </c>
      <c r="AX887" s="13" t="s">
        <v>90</v>
      </c>
      <c r="AY887" s="153" t="s">
        <v>225</v>
      </c>
    </row>
    <row r="888" spans="2:65" s="1" customFormat="1" ht="55.5" customHeight="1">
      <c r="B888" s="31"/>
      <c r="C888" s="131" t="s">
        <v>1243</v>
      </c>
      <c r="D888" s="131" t="s">
        <v>227</v>
      </c>
      <c r="E888" s="132" t="s">
        <v>1244</v>
      </c>
      <c r="F888" s="133" t="s">
        <v>1245</v>
      </c>
      <c r="G888" s="134" t="s">
        <v>277</v>
      </c>
      <c r="H888" s="135">
        <v>1.851</v>
      </c>
      <c r="I888" s="136"/>
      <c r="J888" s="137">
        <f>ROUND(I888*H888,2)</f>
        <v>0</v>
      </c>
      <c r="K888" s="133" t="s">
        <v>231</v>
      </c>
      <c r="L888" s="31"/>
      <c r="M888" s="138" t="s">
        <v>1</v>
      </c>
      <c r="N888" s="139" t="s">
        <v>47</v>
      </c>
      <c r="P888" s="140">
        <f>O888*H888</f>
        <v>0</v>
      </c>
      <c r="Q888" s="140">
        <v>0</v>
      </c>
      <c r="R888" s="140">
        <f>Q888*H888</f>
        <v>0</v>
      </c>
      <c r="S888" s="140">
        <v>0</v>
      </c>
      <c r="T888" s="141">
        <f>S888*H888</f>
        <v>0</v>
      </c>
      <c r="AR888" s="142" t="s">
        <v>265</v>
      </c>
      <c r="AT888" s="142" t="s">
        <v>227</v>
      </c>
      <c r="AU888" s="142" t="s">
        <v>92</v>
      </c>
      <c r="AY888" s="16" t="s">
        <v>225</v>
      </c>
      <c r="BE888" s="143">
        <f>IF(N888="základní",J888,0)</f>
        <v>0</v>
      </c>
      <c r="BF888" s="143">
        <f>IF(N888="snížená",J888,0)</f>
        <v>0</v>
      </c>
      <c r="BG888" s="143">
        <f>IF(N888="zákl. přenesená",J888,0)</f>
        <v>0</v>
      </c>
      <c r="BH888" s="143">
        <f>IF(N888="sníž. přenesená",J888,0)</f>
        <v>0</v>
      </c>
      <c r="BI888" s="143">
        <f>IF(N888="nulová",J888,0)</f>
        <v>0</v>
      </c>
      <c r="BJ888" s="16" t="s">
        <v>90</v>
      </c>
      <c r="BK888" s="143">
        <f>ROUND(I888*H888,2)</f>
        <v>0</v>
      </c>
      <c r="BL888" s="16" t="s">
        <v>265</v>
      </c>
      <c r="BM888" s="142" t="s">
        <v>1246</v>
      </c>
    </row>
    <row r="889" spans="2:65" s="11" customFormat="1" ht="22.8" customHeight="1">
      <c r="B889" s="119"/>
      <c r="D889" s="120" t="s">
        <v>81</v>
      </c>
      <c r="E889" s="129" t="s">
        <v>1247</v>
      </c>
      <c r="F889" s="129" t="s">
        <v>1248</v>
      </c>
      <c r="I889" s="122"/>
      <c r="J889" s="130">
        <f>BK889</f>
        <v>0</v>
      </c>
      <c r="L889" s="119"/>
      <c r="M889" s="124"/>
      <c r="P889" s="125">
        <f>P890</f>
        <v>0</v>
      </c>
      <c r="R889" s="125">
        <f>R890</f>
        <v>0</v>
      </c>
      <c r="T889" s="126">
        <f>T890</f>
        <v>0</v>
      </c>
      <c r="AR889" s="120" t="s">
        <v>92</v>
      </c>
      <c r="AT889" s="127" t="s">
        <v>81</v>
      </c>
      <c r="AU889" s="127" t="s">
        <v>90</v>
      </c>
      <c r="AY889" s="120" t="s">
        <v>225</v>
      </c>
      <c r="BK889" s="128">
        <f>BK890</f>
        <v>0</v>
      </c>
    </row>
    <row r="890" spans="2:65" s="1" customFormat="1" ht="33" customHeight="1">
      <c r="B890" s="31"/>
      <c r="C890" s="131" t="s">
        <v>759</v>
      </c>
      <c r="D890" s="131" t="s">
        <v>227</v>
      </c>
      <c r="E890" s="132" t="s">
        <v>1249</v>
      </c>
      <c r="F890" s="133" t="s">
        <v>1250</v>
      </c>
      <c r="G890" s="134" t="s">
        <v>230</v>
      </c>
      <c r="H890" s="135">
        <v>224.28299999999999</v>
      </c>
      <c r="I890" s="136"/>
      <c r="J890" s="137">
        <f>ROUND(I890*H890,2)</f>
        <v>0</v>
      </c>
      <c r="K890" s="133" t="s">
        <v>231</v>
      </c>
      <c r="L890" s="31"/>
      <c r="M890" s="138" t="s">
        <v>1</v>
      </c>
      <c r="N890" s="139" t="s">
        <v>47</v>
      </c>
      <c r="P890" s="140">
        <f>O890*H890</f>
        <v>0</v>
      </c>
      <c r="Q890" s="140">
        <v>0</v>
      </c>
      <c r="R890" s="140">
        <f>Q890*H890</f>
        <v>0</v>
      </c>
      <c r="S890" s="140">
        <v>0</v>
      </c>
      <c r="T890" s="141">
        <f>S890*H890</f>
        <v>0</v>
      </c>
      <c r="AR890" s="142" t="s">
        <v>265</v>
      </c>
      <c r="AT890" s="142" t="s">
        <v>227</v>
      </c>
      <c r="AU890" s="142" t="s">
        <v>92</v>
      </c>
      <c r="AY890" s="16" t="s">
        <v>225</v>
      </c>
      <c r="BE890" s="143">
        <f>IF(N890="základní",J890,0)</f>
        <v>0</v>
      </c>
      <c r="BF890" s="143">
        <f>IF(N890="snížená",J890,0)</f>
        <v>0</v>
      </c>
      <c r="BG890" s="143">
        <f>IF(N890="zákl. přenesená",J890,0)</f>
        <v>0</v>
      </c>
      <c r="BH890" s="143">
        <f>IF(N890="sníž. přenesená",J890,0)</f>
        <v>0</v>
      </c>
      <c r="BI890" s="143">
        <f>IF(N890="nulová",J890,0)</f>
        <v>0</v>
      </c>
      <c r="BJ890" s="16" t="s">
        <v>90</v>
      </c>
      <c r="BK890" s="143">
        <f>ROUND(I890*H890,2)</f>
        <v>0</v>
      </c>
      <c r="BL890" s="16" t="s">
        <v>265</v>
      </c>
      <c r="BM890" s="142" t="s">
        <v>1251</v>
      </c>
    </row>
    <row r="891" spans="2:65" s="11" customFormat="1" ht="22.8" customHeight="1">
      <c r="B891" s="119"/>
      <c r="D891" s="120" t="s">
        <v>81</v>
      </c>
      <c r="E891" s="129" t="s">
        <v>1252</v>
      </c>
      <c r="F891" s="129" t="s">
        <v>1253</v>
      </c>
      <c r="I891" s="122"/>
      <c r="J891" s="130">
        <f>BK891</f>
        <v>0</v>
      </c>
      <c r="L891" s="119"/>
      <c r="M891" s="124"/>
      <c r="P891" s="125">
        <f>SUM(P892:P996)</f>
        <v>0</v>
      </c>
      <c r="R891" s="125">
        <f>SUM(R892:R996)</f>
        <v>0</v>
      </c>
      <c r="T891" s="126">
        <f>SUM(T892:T996)</f>
        <v>0</v>
      </c>
      <c r="AR891" s="120" t="s">
        <v>92</v>
      </c>
      <c r="AT891" s="127" t="s">
        <v>81</v>
      </c>
      <c r="AU891" s="127" t="s">
        <v>90</v>
      </c>
      <c r="AY891" s="120" t="s">
        <v>225</v>
      </c>
      <c r="BK891" s="128">
        <f>SUM(BK892:BK996)</f>
        <v>0</v>
      </c>
    </row>
    <row r="892" spans="2:65" s="1" customFormat="1" ht="49.05" customHeight="1">
      <c r="B892" s="31"/>
      <c r="C892" s="131" t="s">
        <v>1254</v>
      </c>
      <c r="D892" s="131" t="s">
        <v>227</v>
      </c>
      <c r="E892" s="132" t="s">
        <v>1255</v>
      </c>
      <c r="F892" s="133" t="s">
        <v>1256</v>
      </c>
      <c r="G892" s="134" t="s">
        <v>230</v>
      </c>
      <c r="H892" s="135">
        <v>121.8</v>
      </c>
      <c r="I892" s="136"/>
      <c r="J892" s="137">
        <f>ROUND(I892*H892,2)</f>
        <v>0</v>
      </c>
      <c r="K892" s="133" t="s">
        <v>231</v>
      </c>
      <c r="L892" s="31"/>
      <c r="M892" s="138" t="s">
        <v>1</v>
      </c>
      <c r="N892" s="139" t="s">
        <v>47</v>
      </c>
      <c r="P892" s="140">
        <f>O892*H892</f>
        <v>0</v>
      </c>
      <c r="Q892" s="140">
        <v>0</v>
      </c>
      <c r="R892" s="140">
        <f>Q892*H892</f>
        <v>0</v>
      </c>
      <c r="S892" s="140">
        <v>0</v>
      </c>
      <c r="T892" s="141">
        <f>S892*H892</f>
        <v>0</v>
      </c>
      <c r="AR892" s="142" t="s">
        <v>265</v>
      </c>
      <c r="AT892" s="142" t="s">
        <v>227</v>
      </c>
      <c r="AU892" s="142" t="s">
        <v>92</v>
      </c>
      <c r="AY892" s="16" t="s">
        <v>225</v>
      </c>
      <c r="BE892" s="143">
        <f>IF(N892="základní",J892,0)</f>
        <v>0</v>
      </c>
      <c r="BF892" s="143">
        <f>IF(N892="snížená",J892,0)</f>
        <v>0</v>
      </c>
      <c r="BG892" s="143">
        <f>IF(N892="zákl. přenesená",J892,0)</f>
        <v>0</v>
      </c>
      <c r="BH892" s="143">
        <f>IF(N892="sníž. přenesená",J892,0)</f>
        <v>0</v>
      </c>
      <c r="BI892" s="143">
        <f>IF(N892="nulová",J892,0)</f>
        <v>0</v>
      </c>
      <c r="BJ892" s="16" t="s">
        <v>90</v>
      </c>
      <c r="BK892" s="143">
        <f>ROUND(I892*H892,2)</f>
        <v>0</v>
      </c>
      <c r="BL892" s="16" t="s">
        <v>265</v>
      </c>
      <c r="BM892" s="142" t="s">
        <v>1257</v>
      </c>
    </row>
    <row r="893" spans="2:65" s="12" customFormat="1" ht="10.199999999999999">
      <c r="B893" s="144"/>
      <c r="D893" s="145" t="s">
        <v>233</v>
      </c>
      <c r="E893" s="146" t="s">
        <v>1</v>
      </c>
      <c r="F893" s="147" t="s">
        <v>1258</v>
      </c>
      <c r="H893" s="148">
        <v>121.8</v>
      </c>
      <c r="I893" s="149"/>
      <c r="L893" s="144"/>
      <c r="M893" s="150"/>
      <c r="T893" s="151"/>
      <c r="AT893" s="146" t="s">
        <v>233</v>
      </c>
      <c r="AU893" s="146" t="s">
        <v>92</v>
      </c>
      <c r="AV893" s="12" t="s">
        <v>92</v>
      </c>
      <c r="AW893" s="12" t="s">
        <v>31</v>
      </c>
      <c r="AX893" s="12" t="s">
        <v>82</v>
      </c>
      <c r="AY893" s="146" t="s">
        <v>225</v>
      </c>
    </row>
    <row r="894" spans="2:65" s="13" customFormat="1" ht="10.199999999999999">
      <c r="B894" s="152"/>
      <c r="D894" s="145" t="s">
        <v>233</v>
      </c>
      <c r="E894" s="153" t="s">
        <v>1</v>
      </c>
      <c r="F894" s="154" t="s">
        <v>235</v>
      </c>
      <c r="H894" s="155">
        <v>121.8</v>
      </c>
      <c r="I894" s="156"/>
      <c r="L894" s="152"/>
      <c r="M894" s="157"/>
      <c r="T894" s="158"/>
      <c r="AT894" s="153" t="s">
        <v>233</v>
      </c>
      <c r="AU894" s="153" t="s">
        <v>92</v>
      </c>
      <c r="AV894" s="13" t="s">
        <v>232</v>
      </c>
      <c r="AW894" s="13" t="s">
        <v>31</v>
      </c>
      <c r="AX894" s="13" t="s">
        <v>90</v>
      </c>
      <c r="AY894" s="153" t="s">
        <v>225</v>
      </c>
    </row>
    <row r="895" spans="2:65" s="1" customFormat="1" ht="49.05" customHeight="1">
      <c r="B895" s="31"/>
      <c r="C895" s="131" t="s">
        <v>764</v>
      </c>
      <c r="D895" s="131" t="s">
        <v>227</v>
      </c>
      <c r="E895" s="132" t="s">
        <v>1259</v>
      </c>
      <c r="F895" s="133" t="s">
        <v>1260</v>
      </c>
      <c r="G895" s="134" t="s">
        <v>230</v>
      </c>
      <c r="H895" s="135">
        <v>77.962999999999994</v>
      </c>
      <c r="I895" s="136"/>
      <c r="J895" s="137">
        <f>ROUND(I895*H895,2)</f>
        <v>0</v>
      </c>
      <c r="K895" s="133" t="s">
        <v>231</v>
      </c>
      <c r="L895" s="31"/>
      <c r="M895" s="138" t="s">
        <v>1</v>
      </c>
      <c r="N895" s="139" t="s">
        <v>47</v>
      </c>
      <c r="P895" s="140">
        <f>O895*H895</f>
        <v>0</v>
      </c>
      <c r="Q895" s="140">
        <v>0</v>
      </c>
      <c r="R895" s="140">
        <f>Q895*H895</f>
        <v>0</v>
      </c>
      <c r="S895" s="140">
        <v>0</v>
      </c>
      <c r="T895" s="141">
        <f>S895*H895</f>
        <v>0</v>
      </c>
      <c r="AR895" s="142" t="s">
        <v>265</v>
      </c>
      <c r="AT895" s="142" t="s">
        <v>227</v>
      </c>
      <c r="AU895" s="142" t="s">
        <v>92</v>
      </c>
      <c r="AY895" s="16" t="s">
        <v>225</v>
      </c>
      <c r="BE895" s="143">
        <f>IF(N895="základní",J895,0)</f>
        <v>0</v>
      </c>
      <c r="BF895" s="143">
        <f>IF(N895="snížená",J895,0)</f>
        <v>0</v>
      </c>
      <c r="BG895" s="143">
        <f>IF(N895="zákl. přenesená",J895,0)</f>
        <v>0</v>
      </c>
      <c r="BH895" s="143">
        <f>IF(N895="sníž. přenesená",J895,0)</f>
        <v>0</v>
      </c>
      <c r="BI895" s="143">
        <f>IF(N895="nulová",J895,0)</f>
        <v>0</v>
      </c>
      <c r="BJ895" s="16" t="s">
        <v>90</v>
      </c>
      <c r="BK895" s="143">
        <f>ROUND(I895*H895,2)</f>
        <v>0</v>
      </c>
      <c r="BL895" s="16" t="s">
        <v>265</v>
      </c>
      <c r="BM895" s="142" t="s">
        <v>1261</v>
      </c>
    </row>
    <row r="896" spans="2:65" s="12" customFormat="1" ht="10.199999999999999">
      <c r="B896" s="144"/>
      <c r="D896" s="145" t="s">
        <v>233</v>
      </c>
      <c r="E896" s="146" t="s">
        <v>1</v>
      </c>
      <c r="F896" s="147" t="s">
        <v>1262</v>
      </c>
      <c r="H896" s="148">
        <v>77.962999999999994</v>
      </c>
      <c r="I896" s="149"/>
      <c r="L896" s="144"/>
      <c r="M896" s="150"/>
      <c r="T896" s="151"/>
      <c r="AT896" s="146" t="s">
        <v>233</v>
      </c>
      <c r="AU896" s="146" t="s">
        <v>92</v>
      </c>
      <c r="AV896" s="12" t="s">
        <v>92</v>
      </c>
      <c r="AW896" s="12" t="s">
        <v>31</v>
      </c>
      <c r="AX896" s="12" t="s">
        <v>82</v>
      </c>
      <c r="AY896" s="146" t="s">
        <v>225</v>
      </c>
    </row>
    <row r="897" spans="2:65" s="13" customFormat="1" ht="10.199999999999999">
      <c r="B897" s="152"/>
      <c r="D897" s="145" t="s">
        <v>233</v>
      </c>
      <c r="E897" s="153" t="s">
        <v>1</v>
      </c>
      <c r="F897" s="154" t="s">
        <v>235</v>
      </c>
      <c r="H897" s="155">
        <v>77.962999999999994</v>
      </c>
      <c r="I897" s="156"/>
      <c r="L897" s="152"/>
      <c r="M897" s="157"/>
      <c r="T897" s="158"/>
      <c r="AT897" s="153" t="s">
        <v>233</v>
      </c>
      <c r="AU897" s="153" t="s">
        <v>92</v>
      </c>
      <c r="AV897" s="13" t="s">
        <v>232</v>
      </c>
      <c r="AW897" s="13" t="s">
        <v>31</v>
      </c>
      <c r="AX897" s="13" t="s">
        <v>90</v>
      </c>
      <c r="AY897" s="153" t="s">
        <v>225</v>
      </c>
    </row>
    <row r="898" spans="2:65" s="1" customFormat="1" ht="49.05" customHeight="1">
      <c r="B898" s="31"/>
      <c r="C898" s="131" t="s">
        <v>1263</v>
      </c>
      <c r="D898" s="131" t="s">
        <v>227</v>
      </c>
      <c r="E898" s="132" t="s">
        <v>1264</v>
      </c>
      <c r="F898" s="133" t="s">
        <v>1265</v>
      </c>
      <c r="G898" s="134" t="s">
        <v>230</v>
      </c>
      <c r="H898" s="135">
        <v>51.2</v>
      </c>
      <c r="I898" s="136"/>
      <c r="J898" s="137">
        <f>ROUND(I898*H898,2)</f>
        <v>0</v>
      </c>
      <c r="K898" s="133" t="s">
        <v>231</v>
      </c>
      <c r="L898" s="31"/>
      <c r="M898" s="138" t="s">
        <v>1</v>
      </c>
      <c r="N898" s="139" t="s">
        <v>47</v>
      </c>
      <c r="P898" s="140">
        <f>O898*H898</f>
        <v>0</v>
      </c>
      <c r="Q898" s="140">
        <v>0</v>
      </c>
      <c r="R898" s="140">
        <f>Q898*H898</f>
        <v>0</v>
      </c>
      <c r="S898" s="140">
        <v>0</v>
      </c>
      <c r="T898" s="141">
        <f>S898*H898</f>
        <v>0</v>
      </c>
      <c r="AR898" s="142" t="s">
        <v>265</v>
      </c>
      <c r="AT898" s="142" t="s">
        <v>227</v>
      </c>
      <c r="AU898" s="142" t="s">
        <v>92</v>
      </c>
      <c r="AY898" s="16" t="s">
        <v>225</v>
      </c>
      <c r="BE898" s="143">
        <f>IF(N898="základní",J898,0)</f>
        <v>0</v>
      </c>
      <c r="BF898" s="143">
        <f>IF(N898="snížená",J898,0)</f>
        <v>0</v>
      </c>
      <c r="BG898" s="143">
        <f>IF(N898="zákl. přenesená",J898,0)</f>
        <v>0</v>
      </c>
      <c r="BH898" s="143">
        <f>IF(N898="sníž. přenesená",J898,0)</f>
        <v>0</v>
      </c>
      <c r="BI898" s="143">
        <f>IF(N898="nulová",J898,0)</f>
        <v>0</v>
      </c>
      <c r="BJ898" s="16" t="s">
        <v>90</v>
      </c>
      <c r="BK898" s="143">
        <f>ROUND(I898*H898,2)</f>
        <v>0</v>
      </c>
      <c r="BL898" s="16" t="s">
        <v>265</v>
      </c>
      <c r="BM898" s="142" t="s">
        <v>1266</v>
      </c>
    </row>
    <row r="899" spans="2:65" s="12" customFormat="1" ht="10.199999999999999">
      <c r="B899" s="144"/>
      <c r="D899" s="145" t="s">
        <v>233</v>
      </c>
      <c r="E899" s="146" t="s">
        <v>1</v>
      </c>
      <c r="F899" s="147" t="s">
        <v>1267</v>
      </c>
      <c r="H899" s="148">
        <v>51.2</v>
      </c>
      <c r="I899" s="149"/>
      <c r="L899" s="144"/>
      <c r="M899" s="150"/>
      <c r="T899" s="151"/>
      <c r="AT899" s="146" t="s">
        <v>233</v>
      </c>
      <c r="AU899" s="146" t="s">
        <v>92</v>
      </c>
      <c r="AV899" s="12" t="s">
        <v>92</v>
      </c>
      <c r="AW899" s="12" t="s">
        <v>31</v>
      </c>
      <c r="AX899" s="12" t="s">
        <v>82</v>
      </c>
      <c r="AY899" s="146" t="s">
        <v>225</v>
      </c>
    </row>
    <row r="900" spans="2:65" s="13" customFormat="1" ht="10.199999999999999">
      <c r="B900" s="152"/>
      <c r="D900" s="145" t="s">
        <v>233</v>
      </c>
      <c r="E900" s="153" t="s">
        <v>1</v>
      </c>
      <c r="F900" s="154" t="s">
        <v>235</v>
      </c>
      <c r="H900" s="155">
        <v>51.2</v>
      </c>
      <c r="I900" s="156"/>
      <c r="L900" s="152"/>
      <c r="M900" s="157"/>
      <c r="T900" s="158"/>
      <c r="AT900" s="153" t="s">
        <v>233</v>
      </c>
      <c r="AU900" s="153" t="s">
        <v>92</v>
      </c>
      <c r="AV900" s="13" t="s">
        <v>232</v>
      </c>
      <c r="AW900" s="13" t="s">
        <v>31</v>
      </c>
      <c r="AX900" s="13" t="s">
        <v>90</v>
      </c>
      <c r="AY900" s="153" t="s">
        <v>225</v>
      </c>
    </row>
    <row r="901" spans="2:65" s="1" customFormat="1" ht="21.75" customHeight="1">
      <c r="B901" s="31"/>
      <c r="C901" s="131" t="s">
        <v>768</v>
      </c>
      <c r="D901" s="131" t="s">
        <v>227</v>
      </c>
      <c r="E901" s="132" t="s">
        <v>1268</v>
      </c>
      <c r="F901" s="133" t="s">
        <v>1269</v>
      </c>
      <c r="G901" s="134" t="s">
        <v>230</v>
      </c>
      <c r="H901" s="135">
        <v>115.54</v>
      </c>
      <c r="I901" s="136"/>
      <c r="J901" s="137">
        <f>ROUND(I901*H901,2)</f>
        <v>0</v>
      </c>
      <c r="K901" s="133" t="s">
        <v>1</v>
      </c>
      <c r="L901" s="31"/>
      <c r="M901" s="138" t="s">
        <v>1</v>
      </c>
      <c r="N901" s="139" t="s">
        <v>47</v>
      </c>
      <c r="P901" s="140">
        <f>O901*H901</f>
        <v>0</v>
      </c>
      <c r="Q901" s="140">
        <v>0</v>
      </c>
      <c r="R901" s="140">
        <f>Q901*H901</f>
        <v>0</v>
      </c>
      <c r="S901" s="140">
        <v>0</v>
      </c>
      <c r="T901" s="141">
        <f>S901*H901</f>
        <v>0</v>
      </c>
      <c r="AR901" s="142" t="s">
        <v>265</v>
      </c>
      <c r="AT901" s="142" t="s">
        <v>227</v>
      </c>
      <c r="AU901" s="142" t="s">
        <v>92</v>
      </c>
      <c r="AY901" s="16" t="s">
        <v>225</v>
      </c>
      <c r="BE901" s="143">
        <f>IF(N901="základní",J901,0)</f>
        <v>0</v>
      </c>
      <c r="BF901" s="143">
        <f>IF(N901="snížená",J901,0)</f>
        <v>0</v>
      </c>
      <c r="BG901" s="143">
        <f>IF(N901="zákl. přenesená",J901,0)</f>
        <v>0</v>
      </c>
      <c r="BH901" s="143">
        <f>IF(N901="sníž. přenesená",J901,0)</f>
        <v>0</v>
      </c>
      <c r="BI901" s="143">
        <f>IF(N901="nulová",J901,0)</f>
        <v>0</v>
      </c>
      <c r="BJ901" s="16" t="s">
        <v>90</v>
      </c>
      <c r="BK901" s="143">
        <f>ROUND(I901*H901,2)</f>
        <v>0</v>
      </c>
      <c r="BL901" s="16" t="s">
        <v>265</v>
      </c>
      <c r="BM901" s="142" t="s">
        <v>1270</v>
      </c>
    </row>
    <row r="902" spans="2:65" s="12" customFormat="1" ht="10.199999999999999">
      <c r="B902" s="144"/>
      <c r="D902" s="145" t="s">
        <v>233</v>
      </c>
      <c r="E902" s="146" t="s">
        <v>1</v>
      </c>
      <c r="F902" s="147" t="s">
        <v>1271</v>
      </c>
      <c r="H902" s="148">
        <v>115.54</v>
      </c>
      <c r="I902" s="149"/>
      <c r="L902" s="144"/>
      <c r="M902" s="150"/>
      <c r="T902" s="151"/>
      <c r="AT902" s="146" t="s">
        <v>233</v>
      </c>
      <c r="AU902" s="146" t="s">
        <v>92</v>
      </c>
      <c r="AV902" s="12" t="s">
        <v>92</v>
      </c>
      <c r="AW902" s="12" t="s">
        <v>31</v>
      </c>
      <c r="AX902" s="12" t="s">
        <v>82</v>
      </c>
      <c r="AY902" s="146" t="s">
        <v>225</v>
      </c>
    </row>
    <row r="903" spans="2:65" s="13" customFormat="1" ht="10.199999999999999">
      <c r="B903" s="152"/>
      <c r="D903" s="145" t="s">
        <v>233</v>
      </c>
      <c r="E903" s="153" t="s">
        <v>1</v>
      </c>
      <c r="F903" s="154" t="s">
        <v>235</v>
      </c>
      <c r="H903" s="155">
        <v>115.54</v>
      </c>
      <c r="I903" s="156"/>
      <c r="L903" s="152"/>
      <c r="M903" s="157"/>
      <c r="T903" s="158"/>
      <c r="AT903" s="153" t="s">
        <v>233</v>
      </c>
      <c r="AU903" s="153" t="s">
        <v>92</v>
      </c>
      <c r="AV903" s="13" t="s">
        <v>232</v>
      </c>
      <c r="AW903" s="13" t="s">
        <v>31</v>
      </c>
      <c r="AX903" s="13" t="s">
        <v>90</v>
      </c>
      <c r="AY903" s="153" t="s">
        <v>225</v>
      </c>
    </row>
    <row r="904" spans="2:65" s="1" customFormat="1" ht="37.799999999999997" customHeight="1">
      <c r="B904" s="31"/>
      <c r="C904" s="131" t="s">
        <v>1272</v>
      </c>
      <c r="D904" s="131" t="s">
        <v>227</v>
      </c>
      <c r="E904" s="132" t="s">
        <v>1273</v>
      </c>
      <c r="F904" s="133" t="s">
        <v>1274</v>
      </c>
      <c r="G904" s="134" t="s">
        <v>238</v>
      </c>
      <c r="H904" s="135">
        <v>23.516999999999999</v>
      </c>
      <c r="I904" s="136"/>
      <c r="J904" s="137">
        <f>ROUND(I904*H904,2)</f>
        <v>0</v>
      </c>
      <c r="K904" s="133" t="s">
        <v>231</v>
      </c>
      <c r="L904" s="31"/>
      <c r="M904" s="138" t="s">
        <v>1</v>
      </c>
      <c r="N904" s="139" t="s">
        <v>47</v>
      </c>
      <c r="P904" s="140">
        <f>O904*H904</f>
        <v>0</v>
      </c>
      <c r="Q904" s="140">
        <v>0</v>
      </c>
      <c r="R904" s="140">
        <f>Q904*H904</f>
        <v>0</v>
      </c>
      <c r="S904" s="140">
        <v>0</v>
      </c>
      <c r="T904" s="141">
        <f>S904*H904</f>
        <v>0</v>
      </c>
      <c r="AR904" s="142" t="s">
        <v>265</v>
      </c>
      <c r="AT904" s="142" t="s">
        <v>227</v>
      </c>
      <c r="AU904" s="142" t="s">
        <v>92</v>
      </c>
      <c r="AY904" s="16" t="s">
        <v>225</v>
      </c>
      <c r="BE904" s="143">
        <f>IF(N904="základní",J904,0)</f>
        <v>0</v>
      </c>
      <c r="BF904" s="143">
        <f>IF(N904="snížená",J904,0)</f>
        <v>0</v>
      </c>
      <c r="BG904" s="143">
        <f>IF(N904="zákl. přenesená",J904,0)</f>
        <v>0</v>
      </c>
      <c r="BH904" s="143">
        <f>IF(N904="sníž. přenesená",J904,0)</f>
        <v>0</v>
      </c>
      <c r="BI904" s="143">
        <f>IF(N904="nulová",J904,0)</f>
        <v>0</v>
      </c>
      <c r="BJ904" s="16" t="s">
        <v>90</v>
      </c>
      <c r="BK904" s="143">
        <f>ROUND(I904*H904,2)</f>
        <v>0</v>
      </c>
      <c r="BL904" s="16" t="s">
        <v>265</v>
      </c>
      <c r="BM904" s="142" t="s">
        <v>1275</v>
      </c>
    </row>
    <row r="905" spans="2:65" s="12" customFormat="1" ht="10.199999999999999">
      <c r="B905" s="144"/>
      <c r="D905" s="145" t="s">
        <v>233</v>
      </c>
      <c r="E905" s="146" t="s">
        <v>1</v>
      </c>
      <c r="F905" s="147" t="s">
        <v>1276</v>
      </c>
      <c r="H905" s="148">
        <v>23.516999999999999</v>
      </c>
      <c r="I905" s="149"/>
      <c r="L905" s="144"/>
      <c r="M905" s="150"/>
      <c r="T905" s="151"/>
      <c r="AT905" s="146" t="s">
        <v>233</v>
      </c>
      <c r="AU905" s="146" t="s">
        <v>92</v>
      </c>
      <c r="AV905" s="12" t="s">
        <v>92</v>
      </c>
      <c r="AW905" s="12" t="s">
        <v>31</v>
      </c>
      <c r="AX905" s="12" t="s">
        <v>82</v>
      </c>
      <c r="AY905" s="146" t="s">
        <v>225</v>
      </c>
    </row>
    <row r="906" spans="2:65" s="13" customFormat="1" ht="10.199999999999999">
      <c r="B906" s="152"/>
      <c r="D906" s="145" t="s">
        <v>233</v>
      </c>
      <c r="E906" s="153" t="s">
        <v>1</v>
      </c>
      <c r="F906" s="154" t="s">
        <v>235</v>
      </c>
      <c r="H906" s="155">
        <v>23.516999999999999</v>
      </c>
      <c r="I906" s="156"/>
      <c r="L906" s="152"/>
      <c r="M906" s="157"/>
      <c r="T906" s="158"/>
      <c r="AT906" s="153" t="s">
        <v>233</v>
      </c>
      <c r="AU906" s="153" t="s">
        <v>92</v>
      </c>
      <c r="AV906" s="13" t="s">
        <v>232</v>
      </c>
      <c r="AW906" s="13" t="s">
        <v>31</v>
      </c>
      <c r="AX906" s="13" t="s">
        <v>90</v>
      </c>
      <c r="AY906" s="153" t="s">
        <v>225</v>
      </c>
    </row>
    <row r="907" spans="2:65" s="1" customFormat="1" ht="49.05" customHeight="1">
      <c r="B907" s="31"/>
      <c r="C907" s="131" t="s">
        <v>775</v>
      </c>
      <c r="D907" s="131" t="s">
        <v>227</v>
      </c>
      <c r="E907" s="132" t="s">
        <v>1277</v>
      </c>
      <c r="F907" s="133" t="s">
        <v>1278</v>
      </c>
      <c r="G907" s="134" t="s">
        <v>230</v>
      </c>
      <c r="H907" s="135">
        <v>231.08</v>
      </c>
      <c r="I907" s="136"/>
      <c r="J907" s="137">
        <f>ROUND(I907*H907,2)</f>
        <v>0</v>
      </c>
      <c r="K907" s="133" t="s">
        <v>231</v>
      </c>
      <c r="L907" s="31"/>
      <c r="M907" s="138" t="s">
        <v>1</v>
      </c>
      <c r="N907" s="139" t="s">
        <v>47</v>
      </c>
      <c r="P907" s="140">
        <f>O907*H907</f>
        <v>0</v>
      </c>
      <c r="Q907" s="140">
        <v>0</v>
      </c>
      <c r="R907" s="140">
        <f>Q907*H907</f>
        <v>0</v>
      </c>
      <c r="S907" s="140">
        <v>0</v>
      </c>
      <c r="T907" s="141">
        <f>S907*H907</f>
        <v>0</v>
      </c>
      <c r="AR907" s="142" t="s">
        <v>265</v>
      </c>
      <c r="AT907" s="142" t="s">
        <v>227</v>
      </c>
      <c r="AU907" s="142" t="s">
        <v>92</v>
      </c>
      <c r="AY907" s="16" t="s">
        <v>225</v>
      </c>
      <c r="BE907" s="143">
        <f>IF(N907="základní",J907,0)</f>
        <v>0</v>
      </c>
      <c r="BF907" s="143">
        <f>IF(N907="snížená",J907,0)</f>
        <v>0</v>
      </c>
      <c r="BG907" s="143">
        <f>IF(N907="zákl. přenesená",J907,0)</f>
        <v>0</v>
      </c>
      <c r="BH907" s="143">
        <f>IF(N907="sníž. přenesená",J907,0)</f>
        <v>0</v>
      </c>
      <c r="BI907" s="143">
        <f>IF(N907="nulová",J907,0)</f>
        <v>0</v>
      </c>
      <c r="BJ907" s="16" t="s">
        <v>90</v>
      </c>
      <c r="BK907" s="143">
        <f>ROUND(I907*H907,2)</f>
        <v>0</v>
      </c>
      <c r="BL907" s="16" t="s">
        <v>265</v>
      </c>
      <c r="BM907" s="142" t="s">
        <v>1279</v>
      </c>
    </row>
    <row r="908" spans="2:65" s="12" customFormat="1" ht="10.199999999999999">
      <c r="B908" s="144"/>
      <c r="D908" s="145" t="s">
        <v>233</v>
      </c>
      <c r="E908" s="146" t="s">
        <v>1</v>
      </c>
      <c r="F908" s="147" t="s">
        <v>1280</v>
      </c>
      <c r="H908" s="148">
        <v>231.08</v>
      </c>
      <c r="I908" s="149"/>
      <c r="L908" s="144"/>
      <c r="M908" s="150"/>
      <c r="T908" s="151"/>
      <c r="AT908" s="146" t="s">
        <v>233</v>
      </c>
      <c r="AU908" s="146" t="s">
        <v>92</v>
      </c>
      <c r="AV908" s="12" t="s">
        <v>92</v>
      </c>
      <c r="AW908" s="12" t="s">
        <v>31</v>
      </c>
      <c r="AX908" s="12" t="s">
        <v>82</v>
      </c>
      <c r="AY908" s="146" t="s">
        <v>225</v>
      </c>
    </row>
    <row r="909" spans="2:65" s="13" customFormat="1" ht="10.199999999999999">
      <c r="B909" s="152"/>
      <c r="D909" s="145" t="s">
        <v>233</v>
      </c>
      <c r="E909" s="153" t="s">
        <v>1</v>
      </c>
      <c r="F909" s="154" t="s">
        <v>235</v>
      </c>
      <c r="H909" s="155">
        <v>231.08</v>
      </c>
      <c r="I909" s="156"/>
      <c r="L909" s="152"/>
      <c r="M909" s="157"/>
      <c r="T909" s="158"/>
      <c r="AT909" s="153" t="s">
        <v>233</v>
      </c>
      <c r="AU909" s="153" t="s">
        <v>92</v>
      </c>
      <c r="AV909" s="13" t="s">
        <v>232</v>
      </c>
      <c r="AW909" s="13" t="s">
        <v>31</v>
      </c>
      <c r="AX909" s="13" t="s">
        <v>90</v>
      </c>
      <c r="AY909" s="153" t="s">
        <v>225</v>
      </c>
    </row>
    <row r="910" spans="2:65" s="1" customFormat="1" ht="55.5" customHeight="1">
      <c r="B910" s="31"/>
      <c r="C910" s="131" t="s">
        <v>1281</v>
      </c>
      <c r="D910" s="131" t="s">
        <v>227</v>
      </c>
      <c r="E910" s="132" t="s">
        <v>1282</v>
      </c>
      <c r="F910" s="133" t="s">
        <v>1283</v>
      </c>
      <c r="G910" s="134" t="s">
        <v>230</v>
      </c>
      <c r="H910" s="135">
        <v>109.2</v>
      </c>
      <c r="I910" s="136"/>
      <c r="J910" s="137">
        <f>ROUND(I910*H910,2)</f>
        <v>0</v>
      </c>
      <c r="K910" s="133" t="s">
        <v>231</v>
      </c>
      <c r="L910" s="31"/>
      <c r="M910" s="138" t="s">
        <v>1</v>
      </c>
      <c r="N910" s="139" t="s">
        <v>47</v>
      </c>
      <c r="P910" s="140">
        <f>O910*H910</f>
        <v>0</v>
      </c>
      <c r="Q910" s="140">
        <v>0</v>
      </c>
      <c r="R910" s="140">
        <f>Q910*H910</f>
        <v>0</v>
      </c>
      <c r="S910" s="140">
        <v>0</v>
      </c>
      <c r="T910" s="141">
        <f>S910*H910</f>
        <v>0</v>
      </c>
      <c r="AR910" s="142" t="s">
        <v>265</v>
      </c>
      <c r="AT910" s="142" t="s">
        <v>227</v>
      </c>
      <c r="AU910" s="142" t="s">
        <v>92</v>
      </c>
      <c r="AY910" s="16" t="s">
        <v>225</v>
      </c>
      <c r="BE910" s="143">
        <f>IF(N910="základní",J910,0)</f>
        <v>0</v>
      </c>
      <c r="BF910" s="143">
        <f>IF(N910="snížená",J910,0)</f>
        <v>0</v>
      </c>
      <c r="BG910" s="143">
        <f>IF(N910="zákl. přenesená",J910,0)</f>
        <v>0</v>
      </c>
      <c r="BH910" s="143">
        <f>IF(N910="sníž. přenesená",J910,0)</f>
        <v>0</v>
      </c>
      <c r="BI910" s="143">
        <f>IF(N910="nulová",J910,0)</f>
        <v>0</v>
      </c>
      <c r="BJ910" s="16" t="s">
        <v>90</v>
      </c>
      <c r="BK910" s="143">
        <f>ROUND(I910*H910,2)</f>
        <v>0</v>
      </c>
      <c r="BL910" s="16" t="s">
        <v>265</v>
      </c>
      <c r="BM910" s="142" t="s">
        <v>1284</v>
      </c>
    </row>
    <row r="911" spans="2:65" s="12" customFormat="1" ht="10.199999999999999">
      <c r="B911" s="144"/>
      <c r="D911" s="145" t="s">
        <v>233</v>
      </c>
      <c r="E911" s="146" t="s">
        <v>1</v>
      </c>
      <c r="F911" s="147" t="s">
        <v>1285</v>
      </c>
      <c r="H911" s="148">
        <v>109.2</v>
      </c>
      <c r="I911" s="149"/>
      <c r="L911" s="144"/>
      <c r="M911" s="150"/>
      <c r="T911" s="151"/>
      <c r="AT911" s="146" t="s">
        <v>233</v>
      </c>
      <c r="AU911" s="146" t="s">
        <v>92</v>
      </c>
      <c r="AV911" s="12" t="s">
        <v>92</v>
      </c>
      <c r="AW911" s="12" t="s">
        <v>31</v>
      </c>
      <c r="AX911" s="12" t="s">
        <v>82</v>
      </c>
      <c r="AY911" s="146" t="s">
        <v>225</v>
      </c>
    </row>
    <row r="912" spans="2:65" s="13" customFormat="1" ht="10.199999999999999">
      <c r="B912" s="152"/>
      <c r="D912" s="145" t="s">
        <v>233</v>
      </c>
      <c r="E912" s="153" t="s">
        <v>1</v>
      </c>
      <c r="F912" s="154" t="s">
        <v>235</v>
      </c>
      <c r="H912" s="155">
        <v>109.2</v>
      </c>
      <c r="I912" s="156"/>
      <c r="L912" s="152"/>
      <c r="M912" s="157"/>
      <c r="T912" s="158"/>
      <c r="AT912" s="153" t="s">
        <v>233</v>
      </c>
      <c r="AU912" s="153" t="s">
        <v>92</v>
      </c>
      <c r="AV912" s="13" t="s">
        <v>232</v>
      </c>
      <c r="AW912" s="13" t="s">
        <v>31</v>
      </c>
      <c r="AX912" s="13" t="s">
        <v>90</v>
      </c>
      <c r="AY912" s="153" t="s">
        <v>225</v>
      </c>
    </row>
    <row r="913" spans="2:65" s="1" customFormat="1" ht="37.799999999999997" customHeight="1">
      <c r="B913" s="31"/>
      <c r="C913" s="131" t="s">
        <v>779</v>
      </c>
      <c r="D913" s="131" t="s">
        <v>227</v>
      </c>
      <c r="E913" s="132" t="s">
        <v>1286</v>
      </c>
      <c r="F913" s="133" t="s">
        <v>1287</v>
      </c>
      <c r="G913" s="134" t="s">
        <v>230</v>
      </c>
      <c r="H913" s="135">
        <v>554.34500000000003</v>
      </c>
      <c r="I913" s="136"/>
      <c r="J913" s="137">
        <f>ROUND(I913*H913,2)</f>
        <v>0</v>
      </c>
      <c r="K913" s="133" t="s">
        <v>231</v>
      </c>
      <c r="L913" s="31"/>
      <c r="M913" s="138" t="s">
        <v>1</v>
      </c>
      <c r="N913" s="139" t="s">
        <v>47</v>
      </c>
      <c r="P913" s="140">
        <f>O913*H913</f>
        <v>0</v>
      </c>
      <c r="Q913" s="140">
        <v>0</v>
      </c>
      <c r="R913" s="140">
        <f>Q913*H913</f>
        <v>0</v>
      </c>
      <c r="S913" s="140">
        <v>0</v>
      </c>
      <c r="T913" s="141">
        <f>S913*H913</f>
        <v>0</v>
      </c>
      <c r="AR913" s="142" t="s">
        <v>265</v>
      </c>
      <c r="AT913" s="142" t="s">
        <v>227</v>
      </c>
      <c r="AU913" s="142" t="s">
        <v>92</v>
      </c>
      <c r="AY913" s="16" t="s">
        <v>225</v>
      </c>
      <c r="BE913" s="143">
        <f>IF(N913="základní",J913,0)</f>
        <v>0</v>
      </c>
      <c r="BF913" s="143">
        <f>IF(N913="snížená",J913,0)</f>
        <v>0</v>
      </c>
      <c r="BG913" s="143">
        <f>IF(N913="zákl. přenesená",J913,0)</f>
        <v>0</v>
      </c>
      <c r="BH913" s="143">
        <f>IF(N913="sníž. přenesená",J913,0)</f>
        <v>0</v>
      </c>
      <c r="BI913" s="143">
        <f>IF(N913="nulová",J913,0)</f>
        <v>0</v>
      </c>
      <c r="BJ913" s="16" t="s">
        <v>90</v>
      </c>
      <c r="BK913" s="143">
        <f>ROUND(I913*H913,2)</f>
        <v>0</v>
      </c>
      <c r="BL913" s="16" t="s">
        <v>265</v>
      </c>
      <c r="BM913" s="142" t="s">
        <v>1288</v>
      </c>
    </row>
    <row r="914" spans="2:65" s="12" customFormat="1" ht="10.199999999999999">
      <c r="B914" s="144"/>
      <c r="D914" s="145" t="s">
        <v>233</v>
      </c>
      <c r="E914" s="146" t="s">
        <v>1</v>
      </c>
      <c r="F914" s="147" t="s">
        <v>1289</v>
      </c>
      <c r="H914" s="148">
        <v>28.3</v>
      </c>
      <c r="I914" s="149"/>
      <c r="L914" s="144"/>
      <c r="M914" s="150"/>
      <c r="T914" s="151"/>
      <c r="AT914" s="146" t="s">
        <v>233</v>
      </c>
      <c r="AU914" s="146" t="s">
        <v>92</v>
      </c>
      <c r="AV914" s="12" t="s">
        <v>92</v>
      </c>
      <c r="AW914" s="12" t="s">
        <v>31</v>
      </c>
      <c r="AX914" s="12" t="s">
        <v>82</v>
      </c>
      <c r="AY914" s="146" t="s">
        <v>225</v>
      </c>
    </row>
    <row r="915" spans="2:65" s="12" customFormat="1" ht="10.199999999999999">
      <c r="B915" s="144"/>
      <c r="D915" s="145" t="s">
        <v>233</v>
      </c>
      <c r="E915" s="146" t="s">
        <v>1</v>
      </c>
      <c r="F915" s="147" t="s">
        <v>1290</v>
      </c>
      <c r="H915" s="148">
        <v>24.8</v>
      </c>
      <c r="I915" s="149"/>
      <c r="L915" s="144"/>
      <c r="M915" s="150"/>
      <c r="T915" s="151"/>
      <c r="AT915" s="146" t="s">
        <v>233</v>
      </c>
      <c r="AU915" s="146" t="s">
        <v>92</v>
      </c>
      <c r="AV915" s="12" t="s">
        <v>92</v>
      </c>
      <c r="AW915" s="12" t="s">
        <v>31</v>
      </c>
      <c r="AX915" s="12" t="s">
        <v>82</v>
      </c>
      <c r="AY915" s="146" t="s">
        <v>225</v>
      </c>
    </row>
    <row r="916" spans="2:65" s="12" customFormat="1" ht="10.199999999999999">
      <c r="B916" s="144"/>
      <c r="D916" s="145" t="s">
        <v>233</v>
      </c>
      <c r="E916" s="146" t="s">
        <v>1</v>
      </c>
      <c r="F916" s="147" t="s">
        <v>806</v>
      </c>
      <c r="H916" s="148">
        <v>8.76</v>
      </c>
      <c r="I916" s="149"/>
      <c r="L916" s="144"/>
      <c r="M916" s="150"/>
      <c r="T916" s="151"/>
      <c r="AT916" s="146" t="s">
        <v>233</v>
      </c>
      <c r="AU916" s="146" t="s">
        <v>92</v>
      </c>
      <c r="AV916" s="12" t="s">
        <v>92</v>
      </c>
      <c r="AW916" s="12" t="s">
        <v>31</v>
      </c>
      <c r="AX916" s="12" t="s">
        <v>82</v>
      </c>
      <c r="AY916" s="146" t="s">
        <v>225</v>
      </c>
    </row>
    <row r="917" spans="2:65" s="12" customFormat="1" ht="10.199999999999999">
      <c r="B917" s="144"/>
      <c r="D917" s="145" t="s">
        <v>233</v>
      </c>
      <c r="E917" s="146" t="s">
        <v>1</v>
      </c>
      <c r="F917" s="147" t="s">
        <v>1291</v>
      </c>
      <c r="H917" s="148">
        <v>15.64</v>
      </c>
      <c r="I917" s="149"/>
      <c r="L917" s="144"/>
      <c r="M917" s="150"/>
      <c r="T917" s="151"/>
      <c r="AT917" s="146" t="s">
        <v>233</v>
      </c>
      <c r="AU917" s="146" t="s">
        <v>92</v>
      </c>
      <c r="AV917" s="12" t="s">
        <v>92</v>
      </c>
      <c r="AW917" s="12" t="s">
        <v>31</v>
      </c>
      <c r="AX917" s="12" t="s">
        <v>82</v>
      </c>
      <c r="AY917" s="146" t="s">
        <v>225</v>
      </c>
    </row>
    <row r="918" spans="2:65" s="12" customFormat="1" ht="10.199999999999999">
      <c r="B918" s="144"/>
      <c r="D918" s="145" t="s">
        <v>233</v>
      </c>
      <c r="E918" s="146" t="s">
        <v>1</v>
      </c>
      <c r="F918" s="147" t="s">
        <v>1189</v>
      </c>
      <c r="H918" s="148">
        <v>15.65</v>
      </c>
      <c r="I918" s="149"/>
      <c r="L918" s="144"/>
      <c r="M918" s="150"/>
      <c r="T918" s="151"/>
      <c r="AT918" s="146" t="s">
        <v>233</v>
      </c>
      <c r="AU918" s="146" t="s">
        <v>92</v>
      </c>
      <c r="AV918" s="12" t="s">
        <v>92</v>
      </c>
      <c r="AW918" s="12" t="s">
        <v>31</v>
      </c>
      <c r="AX918" s="12" t="s">
        <v>82</v>
      </c>
      <c r="AY918" s="146" t="s">
        <v>225</v>
      </c>
    </row>
    <row r="919" spans="2:65" s="12" customFormat="1" ht="10.199999999999999">
      <c r="B919" s="144"/>
      <c r="D919" s="145" t="s">
        <v>233</v>
      </c>
      <c r="E919" s="146" t="s">
        <v>1</v>
      </c>
      <c r="F919" s="147" t="s">
        <v>1292</v>
      </c>
      <c r="H919" s="148">
        <v>11.7</v>
      </c>
      <c r="I919" s="149"/>
      <c r="L919" s="144"/>
      <c r="M919" s="150"/>
      <c r="T919" s="151"/>
      <c r="AT919" s="146" t="s">
        <v>233</v>
      </c>
      <c r="AU919" s="146" t="s">
        <v>92</v>
      </c>
      <c r="AV919" s="12" t="s">
        <v>92</v>
      </c>
      <c r="AW919" s="12" t="s">
        <v>31</v>
      </c>
      <c r="AX919" s="12" t="s">
        <v>82</v>
      </c>
      <c r="AY919" s="146" t="s">
        <v>225</v>
      </c>
    </row>
    <row r="920" spans="2:65" s="12" customFormat="1" ht="10.199999999999999">
      <c r="B920" s="144"/>
      <c r="D920" s="145" t="s">
        <v>233</v>
      </c>
      <c r="E920" s="146" t="s">
        <v>1</v>
      </c>
      <c r="F920" s="147" t="s">
        <v>810</v>
      </c>
      <c r="H920" s="148">
        <v>12.4</v>
      </c>
      <c r="I920" s="149"/>
      <c r="L920" s="144"/>
      <c r="M920" s="150"/>
      <c r="T920" s="151"/>
      <c r="AT920" s="146" t="s">
        <v>233</v>
      </c>
      <c r="AU920" s="146" t="s">
        <v>92</v>
      </c>
      <c r="AV920" s="12" t="s">
        <v>92</v>
      </c>
      <c r="AW920" s="12" t="s">
        <v>31</v>
      </c>
      <c r="AX920" s="12" t="s">
        <v>82</v>
      </c>
      <c r="AY920" s="146" t="s">
        <v>225</v>
      </c>
    </row>
    <row r="921" spans="2:65" s="12" customFormat="1" ht="10.199999999999999">
      <c r="B921" s="144"/>
      <c r="D921" s="145" t="s">
        <v>233</v>
      </c>
      <c r="E921" s="146" t="s">
        <v>1</v>
      </c>
      <c r="F921" s="147" t="s">
        <v>811</v>
      </c>
      <c r="H921" s="148">
        <v>25.25</v>
      </c>
      <c r="I921" s="149"/>
      <c r="L921" s="144"/>
      <c r="M921" s="150"/>
      <c r="T921" s="151"/>
      <c r="AT921" s="146" t="s">
        <v>233</v>
      </c>
      <c r="AU921" s="146" t="s">
        <v>92</v>
      </c>
      <c r="AV921" s="12" t="s">
        <v>92</v>
      </c>
      <c r="AW921" s="12" t="s">
        <v>31</v>
      </c>
      <c r="AX921" s="12" t="s">
        <v>82</v>
      </c>
      <c r="AY921" s="146" t="s">
        <v>225</v>
      </c>
    </row>
    <row r="922" spans="2:65" s="12" customFormat="1" ht="10.199999999999999">
      <c r="B922" s="144"/>
      <c r="D922" s="145" t="s">
        <v>233</v>
      </c>
      <c r="E922" s="146" t="s">
        <v>1</v>
      </c>
      <c r="F922" s="147" t="s">
        <v>1293</v>
      </c>
      <c r="H922" s="148">
        <v>25</v>
      </c>
      <c r="I922" s="149"/>
      <c r="L922" s="144"/>
      <c r="M922" s="150"/>
      <c r="T922" s="151"/>
      <c r="AT922" s="146" t="s">
        <v>233</v>
      </c>
      <c r="AU922" s="146" t="s">
        <v>92</v>
      </c>
      <c r="AV922" s="12" t="s">
        <v>92</v>
      </c>
      <c r="AW922" s="12" t="s">
        <v>31</v>
      </c>
      <c r="AX922" s="12" t="s">
        <v>82</v>
      </c>
      <c r="AY922" s="146" t="s">
        <v>225</v>
      </c>
    </row>
    <row r="923" spans="2:65" s="12" customFormat="1" ht="10.199999999999999">
      <c r="B923" s="144"/>
      <c r="D923" s="145" t="s">
        <v>233</v>
      </c>
      <c r="E923" s="146" t="s">
        <v>1</v>
      </c>
      <c r="F923" s="147" t="s">
        <v>1294</v>
      </c>
      <c r="H923" s="148">
        <v>210.61</v>
      </c>
      <c r="I923" s="149"/>
      <c r="L923" s="144"/>
      <c r="M923" s="150"/>
      <c r="T923" s="151"/>
      <c r="AT923" s="146" t="s">
        <v>233</v>
      </c>
      <c r="AU923" s="146" t="s">
        <v>92</v>
      </c>
      <c r="AV923" s="12" t="s">
        <v>92</v>
      </c>
      <c r="AW923" s="12" t="s">
        <v>31</v>
      </c>
      <c r="AX923" s="12" t="s">
        <v>82</v>
      </c>
      <c r="AY923" s="146" t="s">
        <v>225</v>
      </c>
    </row>
    <row r="924" spans="2:65" s="12" customFormat="1" ht="10.199999999999999">
      <c r="B924" s="144"/>
      <c r="D924" s="145" t="s">
        <v>233</v>
      </c>
      <c r="E924" s="146" t="s">
        <v>1</v>
      </c>
      <c r="F924" s="147" t="s">
        <v>1295</v>
      </c>
      <c r="H924" s="148">
        <v>120.4</v>
      </c>
      <c r="I924" s="149"/>
      <c r="L924" s="144"/>
      <c r="M924" s="150"/>
      <c r="T924" s="151"/>
      <c r="AT924" s="146" t="s">
        <v>233</v>
      </c>
      <c r="AU924" s="146" t="s">
        <v>92</v>
      </c>
      <c r="AV924" s="12" t="s">
        <v>92</v>
      </c>
      <c r="AW924" s="12" t="s">
        <v>31</v>
      </c>
      <c r="AX924" s="12" t="s">
        <v>82</v>
      </c>
      <c r="AY924" s="146" t="s">
        <v>225</v>
      </c>
    </row>
    <row r="925" spans="2:65" s="12" customFormat="1" ht="10.199999999999999">
      <c r="B925" s="144"/>
      <c r="D925" s="145" t="s">
        <v>233</v>
      </c>
      <c r="E925" s="146" t="s">
        <v>1</v>
      </c>
      <c r="F925" s="147" t="s">
        <v>1296</v>
      </c>
      <c r="H925" s="148">
        <v>43.954999999999998</v>
      </c>
      <c r="I925" s="149"/>
      <c r="L925" s="144"/>
      <c r="M925" s="150"/>
      <c r="T925" s="151"/>
      <c r="AT925" s="146" t="s">
        <v>233</v>
      </c>
      <c r="AU925" s="146" t="s">
        <v>92</v>
      </c>
      <c r="AV925" s="12" t="s">
        <v>92</v>
      </c>
      <c r="AW925" s="12" t="s">
        <v>31</v>
      </c>
      <c r="AX925" s="12" t="s">
        <v>82</v>
      </c>
      <c r="AY925" s="146" t="s">
        <v>225</v>
      </c>
    </row>
    <row r="926" spans="2:65" s="12" customFormat="1" ht="10.199999999999999">
      <c r="B926" s="144"/>
      <c r="D926" s="145" t="s">
        <v>233</v>
      </c>
      <c r="E926" s="146" t="s">
        <v>1</v>
      </c>
      <c r="F926" s="147" t="s">
        <v>1297</v>
      </c>
      <c r="H926" s="148">
        <v>11.88</v>
      </c>
      <c r="I926" s="149"/>
      <c r="L926" s="144"/>
      <c r="M926" s="150"/>
      <c r="T926" s="151"/>
      <c r="AT926" s="146" t="s">
        <v>233</v>
      </c>
      <c r="AU926" s="146" t="s">
        <v>92</v>
      </c>
      <c r="AV926" s="12" t="s">
        <v>92</v>
      </c>
      <c r="AW926" s="12" t="s">
        <v>31</v>
      </c>
      <c r="AX926" s="12" t="s">
        <v>82</v>
      </c>
      <c r="AY926" s="146" t="s">
        <v>225</v>
      </c>
    </row>
    <row r="927" spans="2:65" s="13" customFormat="1" ht="10.199999999999999">
      <c r="B927" s="152"/>
      <c r="D927" s="145" t="s">
        <v>233</v>
      </c>
      <c r="E927" s="153" t="s">
        <v>1</v>
      </c>
      <c r="F927" s="154" t="s">
        <v>235</v>
      </c>
      <c r="H927" s="155">
        <v>554.34500000000003</v>
      </c>
      <c r="I927" s="156"/>
      <c r="L927" s="152"/>
      <c r="M927" s="157"/>
      <c r="T927" s="158"/>
      <c r="AT927" s="153" t="s">
        <v>233</v>
      </c>
      <c r="AU927" s="153" t="s">
        <v>92</v>
      </c>
      <c r="AV927" s="13" t="s">
        <v>232</v>
      </c>
      <c r="AW927" s="13" t="s">
        <v>31</v>
      </c>
      <c r="AX927" s="13" t="s">
        <v>90</v>
      </c>
      <c r="AY927" s="153" t="s">
        <v>225</v>
      </c>
    </row>
    <row r="928" spans="2:65" s="1" customFormat="1" ht="24.15" customHeight="1">
      <c r="B928" s="31"/>
      <c r="C928" s="159" t="s">
        <v>1298</v>
      </c>
      <c r="D928" s="159" t="s">
        <v>292</v>
      </c>
      <c r="E928" s="160" t="s">
        <v>1299</v>
      </c>
      <c r="F928" s="161" t="s">
        <v>1300</v>
      </c>
      <c r="G928" s="162" t="s">
        <v>230</v>
      </c>
      <c r="H928" s="163">
        <v>88.117999999999995</v>
      </c>
      <c r="I928" s="164"/>
      <c r="J928" s="165">
        <f>ROUND(I928*H928,2)</f>
        <v>0</v>
      </c>
      <c r="K928" s="161" t="s">
        <v>231</v>
      </c>
      <c r="L928" s="166"/>
      <c r="M928" s="167" t="s">
        <v>1</v>
      </c>
      <c r="N928" s="168" t="s">
        <v>47</v>
      </c>
      <c r="P928" s="140">
        <f>O928*H928</f>
        <v>0</v>
      </c>
      <c r="Q928" s="140">
        <v>0</v>
      </c>
      <c r="R928" s="140">
        <f>Q928*H928</f>
        <v>0</v>
      </c>
      <c r="S928" s="140">
        <v>0</v>
      </c>
      <c r="T928" s="141">
        <f>S928*H928</f>
        <v>0</v>
      </c>
      <c r="AR928" s="142" t="s">
        <v>307</v>
      </c>
      <c r="AT928" s="142" t="s">
        <v>292</v>
      </c>
      <c r="AU928" s="142" t="s">
        <v>92</v>
      </c>
      <c r="AY928" s="16" t="s">
        <v>225</v>
      </c>
      <c r="BE928" s="143">
        <f>IF(N928="základní",J928,0)</f>
        <v>0</v>
      </c>
      <c r="BF928" s="143">
        <f>IF(N928="snížená",J928,0)</f>
        <v>0</v>
      </c>
      <c r="BG928" s="143">
        <f>IF(N928="zákl. přenesená",J928,0)</f>
        <v>0</v>
      </c>
      <c r="BH928" s="143">
        <f>IF(N928="sníž. přenesená",J928,0)</f>
        <v>0</v>
      </c>
      <c r="BI928" s="143">
        <f>IF(N928="nulová",J928,0)</f>
        <v>0</v>
      </c>
      <c r="BJ928" s="16" t="s">
        <v>90</v>
      </c>
      <c r="BK928" s="143">
        <f>ROUND(I928*H928,2)</f>
        <v>0</v>
      </c>
      <c r="BL928" s="16" t="s">
        <v>265</v>
      </c>
      <c r="BM928" s="142" t="s">
        <v>1301</v>
      </c>
    </row>
    <row r="929" spans="2:65" s="12" customFormat="1" ht="10.199999999999999">
      <c r="B929" s="144"/>
      <c r="D929" s="145" t="s">
        <v>233</v>
      </c>
      <c r="E929" s="146" t="s">
        <v>1</v>
      </c>
      <c r="F929" s="147" t="s">
        <v>815</v>
      </c>
      <c r="H929" s="148">
        <v>60.2</v>
      </c>
      <c r="I929" s="149"/>
      <c r="L929" s="144"/>
      <c r="M929" s="150"/>
      <c r="T929" s="151"/>
      <c r="AT929" s="146" t="s">
        <v>233</v>
      </c>
      <c r="AU929" s="146" t="s">
        <v>92</v>
      </c>
      <c r="AV929" s="12" t="s">
        <v>92</v>
      </c>
      <c r="AW929" s="12" t="s">
        <v>31</v>
      </c>
      <c r="AX929" s="12" t="s">
        <v>82</v>
      </c>
      <c r="AY929" s="146" t="s">
        <v>225</v>
      </c>
    </row>
    <row r="930" spans="2:65" s="12" customFormat="1" ht="10.199999999999999">
      <c r="B930" s="144"/>
      <c r="D930" s="145" t="s">
        <v>233</v>
      </c>
      <c r="E930" s="146" t="s">
        <v>1</v>
      </c>
      <c r="F930" s="147" t="s">
        <v>816</v>
      </c>
      <c r="H930" s="148">
        <v>21.978000000000002</v>
      </c>
      <c r="I930" s="149"/>
      <c r="L930" s="144"/>
      <c r="M930" s="150"/>
      <c r="T930" s="151"/>
      <c r="AT930" s="146" t="s">
        <v>233</v>
      </c>
      <c r="AU930" s="146" t="s">
        <v>92</v>
      </c>
      <c r="AV930" s="12" t="s">
        <v>92</v>
      </c>
      <c r="AW930" s="12" t="s">
        <v>31</v>
      </c>
      <c r="AX930" s="12" t="s">
        <v>82</v>
      </c>
      <c r="AY930" s="146" t="s">
        <v>225</v>
      </c>
    </row>
    <row r="931" spans="2:65" s="12" customFormat="1" ht="10.199999999999999">
      <c r="B931" s="144"/>
      <c r="D931" s="145" t="s">
        <v>233</v>
      </c>
      <c r="E931" s="146" t="s">
        <v>1</v>
      </c>
      <c r="F931" s="147" t="s">
        <v>817</v>
      </c>
      <c r="H931" s="148">
        <v>5.94</v>
      </c>
      <c r="I931" s="149"/>
      <c r="L931" s="144"/>
      <c r="M931" s="150"/>
      <c r="T931" s="151"/>
      <c r="AT931" s="146" t="s">
        <v>233</v>
      </c>
      <c r="AU931" s="146" t="s">
        <v>92</v>
      </c>
      <c r="AV931" s="12" t="s">
        <v>92</v>
      </c>
      <c r="AW931" s="12" t="s">
        <v>31</v>
      </c>
      <c r="AX931" s="12" t="s">
        <v>82</v>
      </c>
      <c r="AY931" s="146" t="s">
        <v>225</v>
      </c>
    </row>
    <row r="932" spans="2:65" s="13" customFormat="1" ht="10.199999999999999">
      <c r="B932" s="152"/>
      <c r="D932" s="145" t="s">
        <v>233</v>
      </c>
      <c r="E932" s="153" t="s">
        <v>1</v>
      </c>
      <c r="F932" s="154" t="s">
        <v>235</v>
      </c>
      <c r="H932" s="155">
        <v>88.117999999999995</v>
      </c>
      <c r="I932" s="156"/>
      <c r="L932" s="152"/>
      <c r="M932" s="157"/>
      <c r="T932" s="158"/>
      <c r="AT932" s="153" t="s">
        <v>233</v>
      </c>
      <c r="AU932" s="153" t="s">
        <v>92</v>
      </c>
      <c r="AV932" s="13" t="s">
        <v>232</v>
      </c>
      <c r="AW932" s="13" t="s">
        <v>31</v>
      </c>
      <c r="AX932" s="13" t="s">
        <v>90</v>
      </c>
      <c r="AY932" s="153" t="s">
        <v>225</v>
      </c>
    </row>
    <row r="933" spans="2:65" s="1" customFormat="1" ht="24.15" customHeight="1">
      <c r="B933" s="31"/>
      <c r="C933" s="159" t="s">
        <v>784</v>
      </c>
      <c r="D933" s="159" t="s">
        <v>292</v>
      </c>
      <c r="E933" s="160" t="s">
        <v>1302</v>
      </c>
      <c r="F933" s="161" t="s">
        <v>1303</v>
      </c>
      <c r="G933" s="162" t="s">
        <v>230</v>
      </c>
      <c r="H933" s="163">
        <v>209.48500000000001</v>
      </c>
      <c r="I933" s="164"/>
      <c r="J933" s="165">
        <f>ROUND(I933*H933,2)</f>
        <v>0</v>
      </c>
      <c r="K933" s="161" t="s">
        <v>231</v>
      </c>
      <c r="L933" s="166"/>
      <c r="M933" s="167" t="s">
        <v>1</v>
      </c>
      <c r="N933" s="168" t="s">
        <v>47</v>
      </c>
      <c r="P933" s="140">
        <f>O933*H933</f>
        <v>0</v>
      </c>
      <c r="Q933" s="140">
        <v>0</v>
      </c>
      <c r="R933" s="140">
        <f>Q933*H933</f>
        <v>0</v>
      </c>
      <c r="S933" s="140">
        <v>0</v>
      </c>
      <c r="T933" s="141">
        <f>S933*H933</f>
        <v>0</v>
      </c>
      <c r="AR933" s="142" t="s">
        <v>307</v>
      </c>
      <c r="AT933" s="142" t="s">
        <v>292</v>
      </c>
      <c r="AU933" s="142" t="s">
        <v>92</v>
      </c>
      <c r="AY933" s="16" t="s">
        <v>225</v>
      </c>
      <c r="BE933" s="143">
        <f>IF(N933="základní",J933,0)</f>
        <v>0</v>
      </c>
      <c r="BF933" s="143">
        <f>IF(N933="snížená",J933,0)</f>
        <v>0</v>
      </c>
      <c r="BG933" s="143">
        <f>IF(N933="zákl. přenesená",J933,0)</f>
        <v>0</v>
      </c>
      <c r="BH933" s="143">
        <f>IF(N933="sníž. přenesená",J933,0)</f>
        <v>0</v>
      </c>
      <c r="BI933" s="143">
        <f>IF(N933="nulová",J933,0)</f>
        <v>0</v>
      </c>
      <c r="BJ933" s="16" t="s">
        <v>90</v>
      </c>
      <c r="BK933" s="143">
        <f>ROUND(I933*H933,2)</f>
        <v>0</v>
      </c>
      <c r="BL933" s="16" t="s">
        <v>265</v>
      </c>
      <c r="BM933" s="142" t="s">
        <v>1304</v>
      </c>
    </row>
    <row r="934" spans="2:65" s="12" customFormat="1" ht="10.199999999999999">
      <c r="B934" s="144"/>
      <c r="D934" s="145" t="s">
        <v>233</v>
      </c>
      <c r="E934" s="146" t="s">
        <v>1</v>
      </c>
      <c r="F934" s="147" t="s">
        <v>1305</v>
      </c>
      <c r="H934" s="148">
        <v>12.5</v>
      </c>
      <c r="I934" s="149"/>
      <c r="L934" s="144"/>
      <c r="M934" s="150"/>
      <c r="T934" s="151"/>
      <c r="AT934" s="146" t="s">
        <v>233</v>
      </c>
      <c r="AU934" s="146" t="s">
        <v>92</v>
      </c>
      <c r="AV934" s="12" t="s">
        <v>92</v>
      </c>
      <c r="AW934" s="12" t="s">
        <v>31</v>
      </c>
      <c r="AX934" s="12" t="s">
        <v>82</v>
      </c>
      <c r="AY934" s="146" t="s">
        <v>225</v>
      </c>
    </row>
    <row r="935" spans="2:65" s="12" customFormat="1" ht="10.199999999999999">
      <c r="B935" s="144"/>
      <c r="D935" s="145" t="s">
        <v>233</v>
      </c>
      <c r="E935" s="146" t="s">
        <v>1</v>
      </c>
      <c r="F935" s="147" t="s">
        <v>814</v>
      </c>
      <c r="H935" s="148">
        <v>105.30500000000001</v>
      </c>
      <c r="I935" s="149"/>
      <c r="L935" s="144"/>
      <c r="M935" s="150"/>
      <c r="T935" s="151"/>
      <c r="AT935" s="146" t="s">
        <v>233</v>
      </c>
      <c r="AU935" s="146" t="s">
        <v>92</v>
      </c>
      <c r="AV935" s="12" t="s">
        <v>92</v>
      </c>
      <c r="AW935" s="12" t="s">
        <v>31</v>
      </c>
      <c r="AX935" s="12" t="s">
        <v>82</v>
      </c>
      <c r="AY935" s="146" t="s">
        <v>225</v>
      </c>
    </row>
    <row r="936" spans="2:65" s="12" customFormat="1" ht="10.199999999999999">
      <c r="B936" s="144"/>
      <c r="D936" s="145" t="s">
        <v>233</v>
      </c>
      <c r="E936" s="146" t="s">
        <v>1</v>
      </c>
      <c r="F936" s="147" t="s">
        <v>815</v>
      </c>
      <c r="H936" s="148">
        <v>60.2</v>
      </c>
      <c r="I936" s="149"/>
      <c r="L936" s="144"/>
      <c r="M936" s="150"/>
      <c r="T936" s="151"/>
      <c r="AT936" s="146" t="s">
        <v>233</v>
      </c>
      <c r="AU936" s="146" t="s">
        <v>92</v>
      </c>
      <c r="AV936" s="12" t="s">
        <v>92</v>
      </c>
      <c r="AW936" s="12" t="s">
        <v>31</v>
      </c>
      <c r="AX936" s="12" t="s">
        <v>82</v>
      </c>
      <c r="AY936" s="146" t="s">
        <v>225</v>
      </c>
    </row>
    <row r="937" spans="2:65" s="12" customFormat="1" ht="10.199999999999999">
      <c r="B937" s="144"/>
      <c r="D937" s="145" t="s">
        <v>233</v>
      </c>
      <c r="E937" s="146" t="s">
        <v>1</v>
      </c>
      <c r="F937" s="147" t="s">
        <v>816</v>
      </c>
      <c r="H937" s="148">
        <v>21.978000000000002</v>
      </c>
      <c r="I937" s="149"/>
      <c r="L937" s="144"/>
      <c r="M937" s="150"/>
      <c r="T937" s="151"/>
      <c r="AT937" s="146" t="s">
        <v>233</v>
      </c>
      <c r="AU937" s="146" t="s">
        <v>92</v>
      </c>
      <c r="AV937" s="12" t="s">
        <v>92</v>
      </c>
      <c r="AW937" s="12" t="s">
        <v>31</v>
      </c>
      <c r="AX937" s="12" t="s">
        <v>82</v>
      </c>
      <c r="AY937" s="146" t="s">
        <v>225</v>
      </c>
    </row>
    <row r="938" spans="2:65" s="12" customFormat="1" ht="10.199999999999999">
      <c r="B938" s="144"/>
      <c r="D938" s="145" t="s">
        <v>233</v>
      </c>
      <c r="E938" s="146" t="s">
        <v>1</v>
      </c>
      <c r="F938" s="147" t="s">
        <v>1306</v>
      </c>
      <c r="H938" s="148">
        <v>5.3940000000000001</v>
      </c>
      <c r="I938" s="149"/>
      <c r="L938" s="144"/>
      <c r="M938" s="150"/>
      <c r="T938" s="151"/>
      <c r="AT938" s="146" t="s">
        <v>233</v>
      </c>
      <c r="AU938" s="146" t="s">
        <v>92</v>
      </c>
      <c r="AV938" s="12" t="s">
        <v>92</v>
      </c>
      <c r="AW938" s="12" t="s">
        <v>31</v>
      </c>
      <c r="AX938" s="12" t="s">
        <v>82</v>
      </c>
      <c r="AY938" s="146" t="s">
        <v>225</v>
      </c>
    </row>
    <row r="939" spans="2:65" s="13" customFormat="1" ht="10.199999999999999">
      <c r="B939" s="152"/>
      <c r="D939" s="145" t="s">
        <v>233</v>
      </c>
      <c r="E939" s="153" t="s">
        <v>1</v>
      </c>
      <c r="F939" s="154" t="s">
        <v>235</v>
      </c>
      <c r="H939" s="155">
        <v>205.37700000000001</v>
      </c>
      <c r="I939" s="156"/>
      <c r="L939" s="152"/>
      <c r="M939" s="157"/>
      <c r="T939" s="158"/>
      <c r="AT939" s="153" t="s">
        <v>233</v>
      </c>
      <c r="AU939" s="153" t="s">
        <v>92</v>
      </c>
      <c r="AV939" s="13" t="s">
        <v>232</v>
      </c>
      <c r="AW939" s="13" t="s">
        <v>31</v>
      </c>
      <c r="AX939" s="13" t="s">
        <v>82</v>
      </c>
      <c r="AY939" s="153" t="s">
        <v>225</v>
      </c>
    </row>
    <row r="940" spans="2:65" s="12" customFormat="1" ht="10.199999999999999">
      <c r="B940" s="144"/>
      <c r="D940" s="145" t="s">
        <v>233</v>
      </c>
      <c r="E940" s="146" t="s">
        <v>1</v>
      </c>
      <c r="F940" s="147" t="s">
        <v>1307</v>
      </c>
      <c r="H940" s="148">
        <v>209.48500000000001</v>
      </c>
      <c r="I940" s="149"/>
      <c r="L940" s="144"/>
      <c r="M940" s="150"/>
      <c r="T940" s="151"/>
      <c r="AT940" s="146" t="s">
        <v>233</v>
      </c>
      <c r="AU940" s="146" t="s">
        <v>92</v>
      </c>
      <c r="AV940" s="12" t="s">
        <v>92</v>
      </c>
      <c r="AW940" s="12" t="s">
        <v>31</v>
      </c>
      <c r="AX940" s="12" t="s">
        <v>82</v>
      </c>
      <c r="AY940" s="146" t="s">
        <v>225</v>
      </c>
    </row>
    <row r="941" spans="2:65" s="13" customFormat="1" ht="10.199999999999999">
      <c r="B941" s="152"/>
      <c r="D941" s="145" t="s">
        <v>233</v>
      </c>
      <c r="E941" s="153" t="s">
        <v>1</v>
      </c>
      <c r="F941" s="154" t="s">
        <v>235</v>
      </c>
      <c r="H941" s="155">
        <v>209.48500000000001</v>
      </c>
      <c r="I941" s="156"/>
      <c r="L941" s="152"/>
      <c r="M941" s="157"/>
      <c r="T941" s="158"/>
      <c r="AT941" s="153" t="s">
        <v>233</v>
      </c>
      <c r="AU941" s="153" t="s">
        <v>92</v>
      </c>
      <c r="AV941" s="13" t="s">
        <v>232</v>
      </c>
      <c r="AW941" s="13" t="s">
        <v>31</v>
      </c>
      <c r="AX941" s="13" t="s">
        <v>90</v>
      </c>
      <c r="AY941" s="153" t="s">
        <v>225</v>
      </c>
    </row>
    <row r="942" spans="2:65" s="1" customFormat="1" ht="24.15" customHeight="1">
      <c r="B942" s="31"/>
      <c r="C942" s="159" t="s">
        <v>1308</v>
      </c>
      <c r="D942" s="159" t="s">
        <v>292</v>
      </c>
      <c r="E942" s="160" t="s">
        <v>1309</v>
      </c>
      <c r="F942" s="161" t="s">
        <v>1310</v>
      </c>
      <c r="G942" s="162" t="s">
        <v>230</v>
      </c>
      <c r="H942" s="163">
        <v>12.75</v>
      </c>
      <c r="I942" s="164"/>
      <c r="J942" s="165">
        <f>ROUND(I942*H942,2)</f>
        <v>0</v>
      </c>
      <c r="K942" s="161" t="s">
        <v>231</v>
      </c>
      <c r="L942" s="166"/>
      <c r="M942" s="167" t="s">
        <v>1</v>
      </c>
      <c r="N942" s="168" t="s">
        <v>47</v>
      </c>
      <c r="P942" s="140">
        <f>O942*H942</f>
        <v>0</v>
      </c>
      <c r="Q942" s="140">
        <v>0</v>
      </c>
      <c r="R942" s="140">
        <f>Q942*H942</f>
        <v>0</v>
      </c>
      <c r="S942" s="140">
        <v>0</v>
      </c>
      <c r="T942" s="141">
        <f>S942*H942</f>
        <v>0</v>
      </c>
      <c r="AR942" s="142" t="s">
        <v>307</v>
      </c>
      <c r="AT942" s="142" t="s">
        <v>292</v>
      </c>
      <c r="AU942" s="142" t="s">
        <v>92</v>
      </c>
      <c r="AY942" s="16" t="s">
        <v>225</v>
      </c>
      <c r="BE942" s="143">
        <f>IF(N942="základní",J942,0)</f>
        <v>0</v>
      </c>
      <c r="BF942" s="143">
        <f>IF(N942="snížená",J942,0)</f>
        <v>0</v>
      </c>
      <c r="BG942" s="143">
        <f>IF(N942="zákl. přenesená",J942,0)</f>
        <v>0</v>
      </c>
      <c r="BH942" s="143">
        <f>IF(N942="sníž. přenesená",J942,0)</f>
        <v>0</v>
      </c>
      <c r="BI942" s="143">
        <f>IF(N942="nulová",J942,0)</f>
        <v>0</v>
      </c>
      <c r="BJ942" s="16" t="s">
        <v>90</v>
      </c>
      <c r="BK942" s="143">
        <f>ROUND(I942*H942,2)</f>
        <v>0</v>
      </c>
      <c r="BL942" s="16" t="s">
        <v>265</v>
      </c>
      <c r="BM942" s="142" t="s">
        <v>1311</v>
      </c>
    </row>
    <row r="943" spans="2:65" s="1" customFormat="1" ht="24.15" customHeight="1">
      <c r="B943" s="31"/>
      <c r="C943" s="159" t="s">
        <v>788</v>
      </c>
      <c r="D943" s="159" t="s">
        <v>292</v>
      </c>
      <c r="E943" s="160" t="s">
        <v>1312</v>
      </c>
      <c r="F943" s="161" t="s">
        <v>1313</v>
      </c>
      <c r="G943" s="162" t="s">
        <v>230</v>
      </c>
      <c r="H943" s="163">
        <v>107.411</v>
      </c>
      <c r="I943" s="164"/>
      <c r="J943" s="165">
        <f>ROUND(I943*H943,2)</f>
        <v>0</v>
      </c>
      <c r="K943" s="161" t="s">
        <v>231</v>
      </c>
      <c r="L943" s="166"/>
      <c r="M943" s="167" t="s">
        <v>1</v>
      </c>
      <c r="N943" s="168" t="s">
        <v>47</v>
      </c>
      <c r="P943" s="140">
        <f>O943*H943</f>
        <v>0</v>
      </c>
      <c r="Q943" s="140">
        <v>0</v>
      </c>
      <c r="R943" s="140">
        <f>Q943*H943</f>
        <v>0</v>
      </c>
      <c r="S943" s="140">
        <v>0</v>
      </c>
      <c r="T943" s="141">
        <f>S943*H943</f>
        <v>0</v>
      </c>
      <c r="AR943" s="142" t="s">
        <v>307</v>
      </c>
      <c r="AT943" s="142" t="s">
        <v>292</v>
      </c>
      <c r="AU943" s="142" t="s">
        <v>92</v>
      </c>
      <c r="AY943" s="16" t="s">
        <v>225</v>
      </c>
      <c r="BE943" s="143">
        <f>IF(N943="základní",J943,0)</f>
        <v>0</v>
      </c>
      <c r="BF943" s="143">
        <f>IF(N943="snížená",J943,0)</f>
        <v>0</v>
      </c>
      <c r="BG943" s="143">
        <f>IF(N943="zákl. přenesená",J943,0)</f>
        <v>0</v>
      </c>
      <c r="BH943" s="143">
        <f>IF(N943="sníž. přenesená",J943,0)</f>
        <v>0</v>
      </c>
      <c r="BI943" s="143">
        <f>IF(N943="nulová",J943,0)</f>
        <v>0</v>
      </c>
      <c r="BJ943" s="16" t="s">
        <v>90</v>
      </c>
      <c r="BK943" s="143">
        <f>ROUND(I943*H943,2)</f>
        <v>0</v>
      </c>
      <c r="BL943" s="16" t="s">
        <v>265</v>
      </c>
      <c r="BM943" s="142" t="s">
        <v>1314</v>
      </c>
    </row>
    <row r="944" spans="2:65" s="12" customFormat="1" ht="10.199999999999999">
      <c r="B944" s="144"/>
      <c r="D944" s="145" t="s">
        <v>233</v>
      </c>
      <c r="E944" s="146" t="s">
        <v>1</v>
      </c>
      <c r="F944" s="147" t="s">
        <v>1315</v>
      </c>
      <c r="H944" s="148">
        <v>107.411</v>
      </c>
      <c r="I944" s="149"/>
      <c r="L944" s="144"/>
      <c r="M944" s="150"/>
      <c r="T944" s="151"/>
      <c r="AT944" s="146" t="s">
        <v>233</v>
      </c>
      <c r="AU944" s="146" t="s">
        <v>92</v>
      </c>
      <c r="AV944" s="12" t="s">
        <v>92</v>
      </c>
      <c r="AW944" s="12" t="s">
        <v>31</v>
      </c>
      <c r="AX944" s="12" t="s">
        <v>82</v>
      </c>
      <c r="AY944" s="146" t="s">
        <v>225</v>
      </c>
    </row>
    <row r="945" spans="2:65" s="13" customFormat="1" ht="10.199999999999999">
      <c r="B945" s="152"/>
      <c r="D945" s="145" t="s">
        <v>233</v>
      </c>
      <c r="E945" s="153" t="s">
        <v>1</v>
      </c>
      <c r="F945" s="154" t="s">
        <v>235</v>
      </c>
      <c r="H945" s="155">
        <v>107.411</v>
      </c>
      <c r="I945" s="156"/>
      <c r="L945" s="152"/>
      <c r="M945" s="157"/>
      <c r="T945" s="158"/>
      <c r="AT945" s="153" t="s">
        <v>233</v>
      </c>
      <c r="AU945" s="153" t="s">
        <v>92</v>
      </c>
      <c r="AV945" s="13" t="s">
        <v>232</v>
      </c>
      <c r="AW945" s="13" t="s">
        <v>31</v>
      </c>
      <c r="AX945" s="13" t="s">
        <v>90</v>
      </c>
      <c r="AY945" s="153" t="s">
        <v>225</v>
      </c>
    </row>
    <row r="946" spans="2:65" s="1" customFormat="1" ht="24.15" customHeight="1">
      <c r="B946" s="31"/>
      <c r="C946" s="159" t="s">
        <v>1316</v>
      </c>
      <c r="D946" s="159" t="s">
        <v>292</v>
      </c>
      <c r="E946" s="160" t="s">
        <v>1317</v>
      </c>
      <c r="F946" s="161" t="s">
        <v>1318</v>
      </c>
      <c r="G946" s="162" t="s">
        <v>230</v>
      </c>
      <c r="H946" s="163">
        <v>116.48399999999999</v>
      </c>
      <c r="I946" s="164"/>
      <c r="J946" s="165">
        <f>ROUND(I946*H946,2)</f>
        <v>0</v>
      </c>
      <c r="K946" s="161" t="s">
        <v>231</v>
      </c>
      <c r="L946" s="166"/>
      <c r="M946" s="167" t="s">
        <v>1</v>
      </c>
      <c r="N946" s="168" t="s">
        <v>47</v>
      </c>
      <c r="P946" s="140">
        <f>O946*H946</f>
        <v>0</v>
      </c>
      <c r="Q946" s="140">
        <v>0</v>
      </c>
      <c r="R946" s="140">
        <f>Q946*H946</f>
        <v>0</v>
      </c>
      <c r="S946" s="140">
        <v>0</v>
      </c>
      <c r="T946" s="141">
        <f>S946*H946</f>
        <v>0</v>
      </c>
      <c r="AR946" s="142" t="s">
        <v>307</v>
      </c>
      <c r="AT946" s="142" t="s">
        <v>292</v>
      </c>
      <c r="AU946" s="142" t="s">
        <v>92</v>
      </c>
      <c r="AY946" s="16" t="s">
        <v>225</v>
      </c>
      <c r="BE946" s="143">
        <f>IF(N946="základní",J946,0)</f>
        <v>0</v>
      </c>
      <c r="BF946" s="143">
        <f>IF(N946="snížená",J946,0)</f>
        <v>0</v>
      </c>
      <c r="BG946" s="143">
        <f>IF(N946="zákl. přenesená",J946,0)</f>
        <v>0</v>
      </c>
      <c r="BH946" s="143">
        <f>IF(N946="sníž. přenesená",J946,0)</f>
        <v>0</v>
      </c>
      <c r="BI946" s="143">
        <f>IF(N946="nulová",J946,0)</f>
        <v>0</v>
      </c>
      <c r="BJ946" s="16" t="s">
        <v>90</v>
      </c>
      <c r="BK946" s="143">
        <f>ROUND(I946*H946,2)</f>
        <v>0</v>
      </c>
      <c r="BL946" s="16" t="s">
        <v>265</v>
      </c>
      <c r="BM946" s="142" t="s">
        <v>1319</v>
      </c>
    </row>
    <row r="947" spans="2:65" s="1" customFormat="1" ht="24.15" customHeight="1">
      <c r="B947" s="31"/>
      <c r="C947" s="159" t="s">
        <v>792</v>
      </c>
      <c r="D947" s="159" t="s">
        <v>292</v>
      </c>
      <c r="E947" s="160" t="s">
        <v>1320</v>
      </c>
      <c r="F947" s="161" t="s">
        <v>1321</v>
      </c>
      <c r="G947" s="162" t="s">
        <v>230</v>
      </c>
      <c r="H947" s="163">
        <v>29.715</v>
      </c>
      <c r="I947" s="164"/>
      <c r="J947" s="165">
        <f>ROUND(I947*H947,2)</f>
        <v>0</v>
      </c>
      <c r="K947" s="161" t="s">
        <v>231</v>
      </c>
      <c r="L947" s="166"/>
      <c r="M947" s="167" t="s">
        <v>1</v>
      </c>
      <c r="N947" s="168" t="s">
        <v>47</v>
      </c>
      <c r="P947" s="140">
        <f>O947*H947</f>
        <v>0</v>
      </c>
      <c r="Q947" s="140">
        <v>0</v>
      </c>
      <c r="R947" s="140">
        <f>Q947*H947</f>
        <v>0</v>
      </c>
      <c r="S947" s="140">
        <v>0</v>
      </c>
      <c r="T947" s="141">
        <f>S947*H947</f>
        <v>0</v>
      </c>
      <c r="AR947" s="142" t="s">
        <v>307</v>
      </c>
      <c r="AT947" s="142" t="s">
        <v>292</v>
      </c>
      <c r="AU947" s="142" t="s">
        <v>92</v>
      </c>
      <c r="AY947" s="16" t="s">
        <v>225</v>
      </c>
      <c r="BE947" s="143">
        <f>IF(N947="základní",J947,0)</f>
        <v>0</v>
      </c>
      <c r="BF947" s="143">
        <f>IF(N947="snížená",J947,0)</f>
        <v>0</v>
      </c>
      <c r="BG947" s="143">
        <f>IF(N947="zákl. přenesená",J947,0)</f>
        <v>0</v>
      </c>
      <c r="BH947" s="143">
        <f>IF(N947="sníž. přenesená",J947,0)</f>
        <v>0</v>
      </c>
      <c r="BI947" s="143">
        <f>IF(N947="nulová",J947,0)</f>
        <v>0</v>
      </c>
      <c r="BJ947" s="16" t="s">
        <v>90</v>
      </c>
      <c r="BK947" s="143">
        <f>ROUND(I947*H947,2)</f>
        <v>0</v>
      </c>
      <c r="BL947" s="16" t="s">
        <v>265</v>
      </c>
      <c r="BM947" s="142" t="s">
        <v>1322</v>
      </c>
    </row>
    <row r="948" spans="2:65" s="12" customFormat="1" ht="10.199999999999999">
      <c r="B948" s="144"/>
      <c r="D948" s="145" t="s">
        <v>233</v>
      </c>
      <c r="E948" s="146" t="s">
        <v>1</v>
      </c>
      <c r="F948" s="147" t="s">
        <v>1323</v>
      </c>
      <c r="H948" s="148">
        <v>29.715</v>
      </c>
      <c r="I948" s="149"/>
      <c r="L948" s="144"/>
      <c r="M948" s="150"/>
      <c r="T948" s="151"/>
      <c r="AT948" s="146" t="s">
        <v>233</v>
      </c>
      <c r="AU948" s="146" t="s">
        <v>92</v>
      </c>
      <c r="AV948" s="12" t="s">
        <v>92</v>
      </c>
      <c r="AW948" s="12" t="s">
        <v>31</v>
      </c>
      <c r="AX948" s="12" t="s">
        <v>82</v>
      </c>
      <c r="AY948" s="146" t="s">
        <v>225</v>
      </c>
    </row>
    <row r="949" spans="2:65" s="13" customFormat="1" ht="10.199999999999999">
      <c r="B949" s="152"/>
      <c r="D949" s="145" t="s">
        <v>233</v>
      </c>
      <c r="E949" s="153" t="s">
        <v>1</v>
      </c>
      <c r="F949" s="154" t="s">
        <v>235</v>
      </c>
      <c r="H949" s="155">
        <v>29.715</v>
      </c>
      <c r="I949" s="156"/>
      <c r="L949" s="152"/>
      <c r="M949" s="157"/>
      <c r="T949" s="158"/>
      <c r="AT949" s="153" t="s">
        <v>233</v>
      </c>
      <c r="AU949" s="153" t="s">
        <v>92</v>
      </c>
      <c r="AV949" s="13" t="s">
        <v>232</v>
      </c>
      <c r="AW949" s="13" t="s">
        <v>31</v>
      </c>
      <c r="AX949" s="13" t="s">
        <v>90</v>
      </c>
      <c r="AY949" s="153" t="s">
        <v>225</v>
      </c>
    </row>
    <row r="950" spans="2:65" s="1" customFormat="1" ht="44.25" customHeight="1">
      <c r="B950" s="31"/>
      <c r="C950" s="131" t="s">
        <v>1324</v>
      </c>
      <c r="D950" s="131" t="s">
        <v>227</v>
      </c>
      <c r="E950" s="132" t="s">
        <v>1325</v>
      </c>
      <c r="F950" s="133" t="s">
        <v>1326</v>
      </c>
      <c r="G950" s="134" t="s">
        <v>230</v>
      </c>
      <c r="H950" s="135">
        <v>35.302999999999997</v>
      </c>
      <c r="I950" s="136"/>
      <c r="J950" s="137">
        <f>ROUND(I950*H950,2)</f>
        <v>0</v>
      </c>
      <c r="K950" s="133" t="s">
        <v>231</v>
      </c>
      <c r="L950" s="31"/>
      <c r="M950" s="138" t="s">
        <v>1</v>
      </c>
      <c r="N950" s="139" t="s">
        <v>47</v>
      </c>
      <c r="P950" s="140">
        <f>O950*H950</f>
        <v>0</v>
      </c>
      <c r="Q950" s="140">
        <v>0</v>
      </c>
      <c r="R950" s="140">
        <f>Q950*H950</f>
        <v>0</v>
      </c>
      <c r="S950" s="140">
        <v>0</v>
      </c>
      <c r="T950" s="141">
        <f>S950*H950</f>
        <v>0</v>
      </c>
      <c r="AR950" s="142" t="s">
        <v>265</v>
      </c>
      <c r="AT950" s="142" t="s">
        <v>227</v>
      </c>
      <c r="AU950" s="142" t="s">
        <v>92</v>
      </c>
      <c r="AY950" s="16" t="s">
        <v>225</v>
      </c>
      <c r="BE950" s="143">
        <f>IF(N950="základní",J950,0)</f>
        <v>0</v>
      </c>
      <c r="BF950" s="143">
        <f>IF(N950="snížená",J950,0)</f>
        <v>0</v>
      </c>
      <c r="BG950" s="143">
        <f>IF(N950="zákl. přenesená",J950,0)</f>
        <v>0</v>
      </c>
      <c r="BH950" s="143">
        <f>IF(N950="sníž. přenesená",J950,0)</f>
        <v>0</v>
      </c>
      <c r="BI950" s="143">
        <f>IF(N950="nulová",J950,0)</f>
        <v>0</v>
      </c>
      <c r="BJ950" s="16" t="s">
        <v>90</v>
      </c>
      <c r="BK950" s="143">
        <f>ROUND(I950*H950,2)</f>
        <v>0</v>
      </c>
      <c r="BL950" s="16" t="s">
        <v>265</v>
      </c>
      <c r="BM950" s="142" t="s">
        <v>1327</v>
      </c>
    </row>
    <row r="951" spans="2:65" s="12" customFormat="1" ht="10.199999999999999">
      <c r="B951" s="144"/>
      <c r="D951" s="145" t="s">
        <v>233</v>
      </c>
      <c r="E951" s="146" t="s">
        <v>1</v>
      </c>
      <c r="F951" s="147" t="s">
        <v>1235</v>
      </c>
      <c r="H951" s="148">
        <v>35.302999999999997</v>
      </c>
      <c r="I951" s="149"/>
      <c r="L951" s="144"/>
      <c r="M951" s="150"/>
      <c r="T951" s="151"/>
      <c r="AT951" s="146" t="s">
        <v>233</v>
      </c>
      <c r="AU951" s="146" t="s">
        <v>92</v>
      </c>
      <c r="AV951" s="12" t="s">
        <v>92</v>
      </c>
      <c r="AW951" s="12" t="s">
        <v>31</v>
      </c>
      <c r="AX951" s="12" t="s">
        <v>82</v>
      </c>
      <c r="AY951" s="146" t="s">
        <v>225</v>
      </c>
    </row>
    <row r="952" spans="2:65" s="13" customFormat="1" ht="10.199999999999999">
      <c r="B952" s="152"/>
      <c r="D952" s="145" t="s">
        <v>233</v>
      </c>
      <c r="E952" s="153" t="s">
        <v>1</v>
      </c>
      <c r="F952" s="154" t="s">
        <v>235</v>
      </c>
      <c r="H952" s="155">
        <v>35.302999999999997</v>
      </c>
      <c r="I952" s="156"/>
      <c r="L952" s="152"/>
      <c r="M952" s="157"/>
      <c r="T952" s="158"/>
      <c r="AT952" s="153" t="s">
        <v>233</v>
      </c>
      <c r="AU952" s="153" t="s">
        <v>92</v>
      </c>
      <c r="AV952" s="13" t="s">
        <v>232</v>
      </c>
      <c r="AW952" s="13" t="s">
        <v>31</v>
      </c>
      <c r="AX952" s="13" t="s">
        <v>90</v>
      </c>
      <c r="AY952" s="153" t="s">
        <v>225</v>
      </c>
    </row>
    <row r="953" spans="2:65" s="1" customFormat="1" ht="24.15" customHeight="1">
      <c r="B953" s="31"/>
      <c r="C953" s="159" t="s">
        <v>795</v>
      </c>
      <c r="D953" s="159" t="s">
        <v>292</v>
      </c>
      <c r="E953" s="160" t="s">
        <v>1328</v>
      </c>
      <c r="F953" s="161" t="s">
        <v>1329</v>
      </c>
      <c r="G953" s="162" t="s">
        <v>230</v>
      </c>
      <c r="H953" s="163">
        <v>36.009</v>
      </c>
      <c r="I953" s="164"/>
      <c r="J953" s="165">
        <f>ROUND(I953*H953,2)</f>
        <v>0</v>
      </c>
      <c r="K953" s="161" t="s">
        <v>231</v>
      </c>
      <c r="L953" s="166"/>
      <c r="M953" s="167" t="s">
        <v>1</v>
      </c>
      <c r="N953" s="168" t="s">
        <v>47</v>
      </c>
      <c r="P953" s="140">
        <f>O953*H953</f>
        <v>0</v>
      </c>
      <c r="Q953" s="140">
        <v>0</v>
      </c>
      <c r="R953" s="140">
        <f>Q953*H953</f>
        <v>0</v>
      </c>
      <c r="S953" s="140">
        <v>0</v>
      </c>
      <c r="T953" s="141">
        <f>S953*H953</f>
        <v>0</v>
      </c>
      <c r="AR953" s="142" t="s">
        <v>307</v>
      </c>
      <c r="AT953" s="142" t="s">
        <v>292</v>
      </c>
      <c r="AU953" s="142" t="s">
        <v>92</v>
      </c>
      <c r="AY953" s="16" t="s">
        <v>225</v>
      </c>
      <c r="BE953" s="143">
        <f>IF(N953="základní",J953,0)</f>
        <v>0</v>
      </c>
      <c r="BF953" s="143">
        <f>IF(N953="snížená",J953,0)</f>
        <v>0</v>
      </c>
      <c r="BG953" s="143">
        <f>IF(N953="zákl. přenesená",J953,0)</f>
        <v>0</v>
      </c>
      <c r="BH953" s="143">
        <f>IF(N953="sníž. přenesená",J953,0)</f>
        <v>0</v>
      </c>
      <c r="BI953" s="143">
        <f>IF(N953="nulová",J953,0)</f>
        <v>0</v>
      </c>
      <c r="BJ953" s="16" t="s">
        <v>90</v>
      </c>
      <c r="BK953" s="143">
        <f>ROUND(I953*H953,2)</f>
        <v>0</v>
      </c>
      <c r="BL953" s="16" t="s">
        <v>265</v>
      </c>
      <c r="BM953" s="142" t="s">
        <v>1330</v>
      </c>
    </row>
    <row r="954" spans="2:65" s="12" customFormat="1" ht="10.199999999999999">
      <c r="B954" s="144"/>
      <c r="D954" s="145" t="s">
        <v>233</v>
      </c>
      <c r="E954" s="146" t="s">
        <v>1</v>
      </c>
      <c r="F954" s="147" t="s">
        <v>1331</v>
      </c>
      <c r="H954" s="148">
        <v>36.009</v>
      </c>
      <c r="I954" s="149"/>
      <c r="L954" s="144"/>
      <c r="M954" s="150"/>
      <c r="T954" s="151"/>
      <c r="AT954" s="146" t="s">
        <v>233</v>
      </c>
      <c r="AU954" s="146" t="s">
        <v>92</v>
      </c>
      <c r="AV954" s="12" t="s">
        <v>92</v>
      </c>
      <c r="AW954" s="12" t="s">
        <v>31</v>
      </c>
      <c r="AX954" s="12" t="s">
        <v>82</v>
      </c>
      <c r="AY954" s="146" t="s">
        <v>225</v>
      </c>
    </row>
    <row r="955" spans="2:65" s="13" customFormat="1" ht="10.199999999999999">
      <c r="B955" s="152"/>
      <c r="D955" s="145" t="s">
        <v>233</v>
      </c>
      <c r="E955" s="153" t="s">
        <v>1</v>
      </c>
      <c r="F955" s="154" t="s">
        <v>235</v>
      </c>
      <c r="H955" s="155">
        <v>36.009</v>
      </c>
      <c r="I955" s="156"/>
      <c r="L955" s="152"/>
      <c r="M955" s="157"/>
      <c r="T955" s="158"/>
      <c r="AT955" s="153" t="s">
        <v>233</v>
      </c>
      <c r="AU955" s="153" t="s">
        <v>92</v>
      </c>
      <c r="AV955" s="13" t="s">
        <v>232</v>
      </c>
      <c r="AW955" s="13" t="s">
        <v>31</v>
      </c>
      <c r="AX955" s="13" t="s">
        <v>90</v>
      </c>
      <c r="AY955" s="153" t="s">
        <v>225</v>
      </c>
    </row>
    <row r="956" spans="2:65" s="1" customFormat="1" ht="37.799999999999997" customHeight="1">
      <c r="B956" s="31"/>
      <c r="C956" s="131" t="s">
        <v>1332</v>
      </c>
      <c r="D956" s="131" t="s">
        <v>227</v>
      </c>
      <c r="E956" s="132" t="s">
        <v>1333</v>
      </c>
      <c r="F956" s="133" t="s">
        <v>1334</v>
      </c>
      <c r="G956" s="134" t="s">
        <v>230</v>
      </c>
      <c r="H956" s="135">
        <v>57.524999999999999</v>
      </c>
      <c r="I956" s="136"/>
      <c r="J956" s="137">
        <f>ROUND(I956*H956,2)</f>
        <v>0</v>
      </c>
      <c r="K956" s="133" t="s">
        <v>231</v>
      </c>
      <c r="L956" s="31"/>
      <c r="M956" s="138" t="s">
        <v>1</v>
      </c>
      <c r="N956" s="139" t="s">
        <v>47</v>
      </c>
      <c r="P956" s="140">
        <f>O956*H956</f>
        <v>0</v>
      </c>
      <c r="Q956" s="140">
        <v>0</v>
      </c>
      <c r="R956" s="140">
        <f>Q956*H956</f>
        <v>0</v>
      </c>
      <c r="S956" s="140">
        <v>0</v>
      </c>
      <c r="T956" s="141">
        <f>S956*H956</f>
        <v>0</v>
      </c>
      <c r="AR956" s="142" t="s">
        <v>265</v>
      </c>
      <c r="AT956" s="142" t="s">
        <v>227</v>
      </c>
      <c r="AU956" s="142" t="s">
        <v>92</v>
      </c>
      <c r="AY956" s="16" t="s">
        <v>225</v>
      </c>
      <c r="BE956" s="143">
        <f>IF(N956="základní",J956,0)</f>
        <v>0</v>
      </c>
      <c r="BF956" s="143">
        <f>IF(N956="snížená",J956,0)</f>
        <v>0</v>
      </c>
      <c r="BG956" s="143">
        <f>IF(N956="zákl. přenesená",J956,0)</f>
        <v>0</v>
      </c>
      <c r="BH956" s="143">
        <f>IF(N956="sníž. přenesená",J956,0)</f>
        <v>0</v>
      </c>
      <c r="BI956" s="143">
        <f>IF(N956="nulová",J956,0)</f>
        <v>0</v>
      </c>
      <c r="BJ956" s="16" t="s">
        <v>90</v>
      </c>
      <c r="BK956" s="143">
        <f>ROUND(I956*H956,2)</f>
        <v>0</v>
      </c>
      <c r="BL956" s="16" t="s">
        <v>265</v>
      </c>
      <c r="BM956" s="142" t="s">
        <v>1335</v>
      </c>
    </row>
    <row r="957" spans="2:65" s="12" customFormat="1" ht="10.199999999999999">
      <c r="B957" s="144"/>
      <c r="D957" s="145" t="s">
        <v>233</v>
      </c>
      <c r="E957" s="146" t="s">
        <v>1</v>
      </c>
      <c r="F957" s="147" t="s">
        <v>1336</v>
      </c>
      <c r="H957" s="148">
        <v>4.6500000000000004</v>
      </c>
      <c r="I957" s="149"/>
      <c r="L957" s="144"/>
      <c r="M957" s="150"/>
      <c r="T957" s="151"/>
      <c r="AT957" s="146" t="s">
        <v>233</v>
      </c>
      <c r="AU957" s="146" t="s">
        <v>92</v>
      </c>
      <c r="AV957" s="12" t="s">
        <v>92</v>
      </c>
      <c r="AW957" s="12" t="s">
        <v>31</v>
      </c>
      <c r="AX957" s="12" t="s">
        <v>82</v>
      </c>
      <c r="AY957" s="146" t="s">
        <v>225</v>
      </c>
    </row>
    <row r="958" spans="2:65" s="12" customFormat="1" ht="10.199999999999999">
      <c r="B958" s="144"/>
      <c r="D958" s="145" t="s">
        <v>233</v>
      </c>
      <c r="E958" s="146" t="s">
        <v>1</v>
      </c>
      <c r="F958" s="147" t="s">
        <v>1337</v>
      </c>
      <c r="H958" s="148">
        <v>52.875</v>
      </c>
      <c r="I958" s="149"/>
      <c r="L958" s="144"/>
      <c r="M958" s="150"/>
      <c r="T958" s="151"/>
      <c r="AT958" s="146" t="s">
        <v>233</v>
      </c>
      <c r="AU958" s="146" t="s">
        <v>92</v>
      </c>
      <c r="AV958" s="12" t="s">
        <v>92</v>
      </c>
      <c r="AW958" s="12" t="s">
        <v>31</v>
      </c>
      <c r="AX958" s="12" t="s">
        <v>82</v>
      </c>
      <c r="AY958" s="146" t="s">
        <v>225</v>
      </c>
    </row>
    <row r="959" spans="2:65" s="13" customFormat="1" ht="10.199999999999999">
      <c r="B959" s="152"/>
      <c r="D959" s="145" t="s">
        <v>233</v>
      </c>
      <c r="E959" s="153" t="s">
        <v>1</v>
      </c>
      <c r="F959" s="154" t="s">
        <v>235</v>
      </c>
      <c r="H959" s="155">
        <v>57.524999999999999</v>
      </c>
      <c r="I959" s="156"/>
      <c r="L959" s="152"/>
      <c r="M959" s="157"/>
      <c r="T959" s="158"/>
      <c r="AT959" s="153" t="s">
        <v>233</v>
      </c>
      <c r="AU959" s="153" t="s">
        <v>92</v>
      </c>
      <c r="AV959" s="13" t="s">
        <v>232</v>
      </c>
      <c r="AW959" s="13" t="s">
        <v>31</v>
      </c>
      <c r="AX959" s="13" t="s">
        <v>90</v>
      </c>
      <c r="AY959" s="153" t="s">
        <v>225</v>
      </c>
    </row>
    <row r="960" spans="2:65" s="1" customFormat="1" ht="24.15" customHeight="1">
      <c r="B960" s="31"/>
      <c r="C960" s="159" t="s">
        <v>800</v>
      </c>
      <c r="D960" s="159" t="s">
        <v>292</v>
      </c>
      <c r="E960" s="160" t="s">
        <v>1338</v>
      </c>
      <c r="F960" s="161" t="s">
        <v>1339</v>
      </c>
      <c r="G960" s="162" t="s">
        <v>230</v>
      </c>
      <c r="H960" s="163">
        <v>53.933</v>
      </c>
      <c r="I960" s="164"/>
      <c r="J960" s="165">
        <f>ROUND(I960*H960,2)</f>
        <v>0</v>
      </c>
      <c r="K960" s="161" t="s">
        <v>231</v>
      </c>
      <c r="L960" s="166"/>
      <c r="M960" s="167" t="s">
        <v>1</v>
      </c>
      <c r="N960" s="168" t="s">
        <v>47</v>
      </c>
      <c r="P960" s="140">
        <f>O960*H960</f>
        <v>0</v>
      </c>
      <c r="Q960" s="140">
        <v>0</v>
      </c>
      <c r="R960" s="140">
        <f>Q960*H960</f>
        <v>0</v>
      </c>
      <c r="S960" s="140">
        <v>0</v>
      </c>
      <c r="T960" s="141">
        <f>S960*H960</f>
        <v>0</v>
      </c>
      <c r="AR960" s="142" t="s">
        <v>307</v>
      </c>
      <c r="AT960" s="142" t="s">
        <v>292</v>
      </c>
      <c r="AU960" s="142" t="s">
        <v>92</v>
      </c>
      <c r="AY960" s="16" t="s">
        <v>225</v>
      </c>
      <c r="BE960" s="143">
        <f>IF(N960="základní",J960,0)</f>
        <v>0</v>
      </c>
      <c r="BF960" s="143">
        <f>IF(N960="snížená",J960,0)</f>
        <v>0</v>
      </c>
      <c r="BG960" s="143">
        <f>IF(N960="zákl. přenesená",J960,0)</f>
        <v>0</v>
      </c>
      <c r="BH960" s="143">
        <f>IF(N960="sníž. přenesená",J960,0)</f>
        <v>0</v>
      </c>
      <c r="BI960" s="143">
        <f>IF(N960="nulová",J960,0)</f>
        <v>0</v>
      </c>
      <c r="BJ960" s="16" t="s">
        <v>90</v>
      </c>
      <c r="BK960" s="143">
        <f>ROUND(I960*H960,2)</f>
        <v>0</v>
      </c>
      <c r="BL960" s="16" t="s">
        <v>265</v>
      </c>
      <c r="BM960" s="142" t="s">
        <v>1340</v>
      </c>
    </row>
    <row r="961" spans="2:65" s="12" customFormat="1" ht="10.199999999999999">
      <c r="B961" s="144"/>
      <c r="D961" s="145" t="s">
        <v>233</v>
      </c>
      <c r="E961" s="146" t="s">
        <v>1</v>
      </c>
      <c r="F961" s="147" t="s">
        <v>1341</v>
      </c>
      <c r="H961" s="148">
        <v>53.933</v>
      </c>
      <c r="I961" s="149"/>
      <c r="L961" s="144"/>
      <c r="M961" s="150"/>
      <c r="T961" s="151"/>
      <c r="AT961" s="146" t="s">
        <v>233</v>
      </c>
      <c r="AU961" s="146" t="s">
        <v>92</v>
      </c>
      <c r="AV961" s="12" t="s">
        <v>92</v>
      </c>
      <c r="AW961" s="12" t="s">
        <v>31</v>
      </c>
      <c r="AX961" s="12" t="s">
        <v>82</v>
      </c>
      <c r="AY961" s="146" t="s">
        <v>225</v>
      </c>
    </row>
    <row r="962" spans="2:65" s="13" customFormat="1" ht="10.199999999999999">
      <c r="B962" s="152"/>
      <c r="D962" s="145" t="s">
        <v>233</v>
      </c>
      <c r="E962" s="153" t="s">
        <v>1</v>
      </c>
      <c r="F962" s="154" t="s">
        <v>235</v>
      </c>
      <c r="H962" s="155">
        <v>53.933</v>
      </c>
      <c r="I962" s="156"/>
      <c r="L962" s="152"/>
      <c r="M962" s="157"/>
      <c r="T962" s="158"/>
      <c r="AT962" s="153" t="s">
        <v>233</v>
      </c>
      <c r="AU962" s="153" t="s">
        <v>92</v>
      </c>
      <c r="AV962" s="13" t="s">
        <v>232</v>
      </c>
      <c r="AW962" s="13" t="s">
        <v>31</v>
      </c>
      <c r="AX962" s="13" t="s">
        <v>90</v>
      </c>
      <c r="AY962" s="153" t="s">
        <v>225</v>
      </c>
    </row>
    <row r="963" spans="2:65" s="1" customFormat="1" ht="24.15" customHeight="1">
      <c r="B963" s="31"/>
      <c r="C963" s="159" t="s">
        <v>1342</v>
      </c>
      <c r="D963" s="159" t="s">
        <v>292</v>
      </c>
      <c r="E963" s="160" t="s">
        <v>1343</v>
      </c>
      <c r="F963" s="161" t="s">
        <v>1344</v>
      </c>
      <c r="G963" s="162" t="s">
        <v>230</v>
      </c>
      <c r="H963" s="163">
        <v>4.7430000000000003</v>
      </c>
      <c r="I963" s="164"/>
      <c r="J963" s="165">
        <f>ROUND(I963*H963,2)</f>
        <v>0</v>
      </c>
      <c r="K963" s="161" t="s">
        <v>231</v>
      </c>
      <c r="L963" s="166"/>
      <c r="M963" s="167" t="s">
        <v>1</v>
      </c>
      <c r="N963" s="168" t="s">
        <v>47</v>
      </c>
      <c r="P963" s="140">
        <f>O963*H963</f>
        <v>0</v>
      </c>
      <c r="Q963" s="140">
        <v>0</v>
      </c>
      <c r="R963" s="140">
        <f>Q963*H963</f>
        <v>0</v>
      </c>
      <c r="S963" s="140">
        <v>0</v>
      </c>
      <c r="T963" s="141">
        <f>S963*H963</f>
        <v>0</v>
      </c>
      <c r="AR963" s="142" t="s">
        <v>307</v>
      </c>
      <c r="AT963" s="142" t="s">
        <v>292</v>
      </c>
      <c r="AU963" s="142" t="s">
        <v>92</v>
      </c>
      <c r="AY963" s="16" t="s">
        <v>225</v>
      </c>
      <c r="BE963" s="143">
        <f>IF(N963="základní",J963,0)</f>
        <v>0</v>
      </c>
      <c r="BF963" s="143">
        <f>IF(N963="snížená",J963,0)</f>
        <v>0</v>
      </c>
      <c r="BG963" s="143">
        <f>IF(N963="zákl. přenesená",J963,0)</f>
        <v>0</v>
      </c>
      <c r="BH963" s="143">
        <f>IF(N963="sníž. přenesená",J963,0)</f>
        <v>0</v>
      </c>
      <c r="BI963" s="143">
        <f>IF(N963="nulová",J963,0)</f>
        <v>0</v>
      </c>
      <c r="BJ963" s="16" t="s">
        <v>90</v>
      </c>
      <c r="BK963" s="143">
        <f>ROUND(I963*H963,2)</f>
        <v>0</v>
      </c>
      <c r="BL963" s="16" t="s">
        <v>265</v>
      </c>
      <c r="BM963" s="142" t="s">
        <v>1345</v>
      </c>
    </row>
    <row r="964" spans="2:65" s="12" customFormat="1" ht="10.199999999999999">
      <c r="B964" s="144"/>
      <c r="D964" s="145" t="s">
        <v>233</v>
      </c>
      <c r="E964" s="146" t="s">
        <v>1</v>
      </c>
      <c r="F964" s="147" t="s">
        <v>1346</v>
      </c>
      <c r="H964" s="148">
        <v>4.7430000000000003</v>
      </c>
      <c r="I964" s="149"/>
      <c r="L964" s="144"/>
      <c r="M964" s="150"/>
      <c r="T964" s="151"/>
      <c r="AT964" s="146" t="s">
        <v>233</v>
      </c>
      <c r="AU964" s="146" t="s">
        <v>92</v>
      </c>
      <c r="AV964" s="12" t="s">
        <v>92</v>
      </c>
      <c r="AW964" s="12" t="s">
        <v>31</v>
      </c>
      <c r="AX964" s="12" t="s">
        <v>82</v>
      </c>
      <c r="AY964" s="146" t="s">
        <v>225</v>
      </c>
    </row>
    <row r="965" spans="2:65" s="13" customFormat="1" ht="10.199999999999999">
      <c r="B965" s="152"/>
      <c r="D965" s="145" t="s">
        <v>233</v>
      </c>
      <c r="E965" s="153" t="s">
        <v>1</v>
      </c>
      <c r="F965" s="154" t="s">
        <v>235</v>
      </c>
      <c r="H965" s="155">
        <v>4.7430000000000003</v>
      </c>
      <c r="I965" s="156"/>
      <c r="L965" s="152"/>
      <c r="M965" s="157"/>
      <c r="T965" s="158"/>
      <c r="AT965" s="153" t="s">
        <v>233</v>
      </c>
      <c r="AU965" s="153" t="s">
        <v>92</v>
      </c>
      <c r="AV965" s="13" t="s">
        <v>232</v>
      </c>
      <c r="AW965" s="13" t="s">
        <v>31</v>
      </c>
      <c r="AX965" s="13" t="s">
        <v>90</v>
      </c>
      <c r="AY965" s="153" t="s">
        <v>225</v>
      </c>
    </row>
    <row r="966" spans="2:65" s="1" customFormat="1" ht="49.05" customHeight="1">
      <c r="B966" s="31"/>
      <c r="C966" s="131" t="s">
        <v>804</v>
      </c>
      <c r="D966" s="131" t="s">
        <v>227</v>
      </c>
      <c r="E966" s="132" t="s">
        <v>1347</v>
      </c>
      <c r="F966" s="133" t="s">
        <v>1348</v>
      </c>
      <c r="G966" s="134" t="s">
        <v>230</v>
      </c>
      <c r="H966" s="135">
        <v>272.06900000000002</v>
      </c>
      <c r="I966" s="136"/>
      <c r="J966" s="137">
        <f>ROUND(I966*H966,2)</f>
        <v>0</v>
      </c>
      <c r="K966" s="133" t="s">
        <v>231</v>
      </c>
      <c r="L966" s="31"/>
      <c r="M966" s="138" t="s">
        <v>1</v>
      </c>
      <c r="N966" s="139" t="s">
        <v>47</v>
      </c>
      <c r="P966" s="140">
        <f>O966*H966</f>
        <v>0</v>
      </c>
      <c r="Q966" s="140">
        <v>0</v>
      </c>
      <c r="R966" s="140">
        <f>Q966*H966</f>
        <v>0</v>
      </c>
      <c r="S966" s="140">
        <v>0</v>
      </c>
      <c r="T966" s="141">
        <f>S966*H966</f>
        <v>0</v>
      </c>
      <c r="AR966" s="142" t="s">
        <v>265</v>
      </c>
      <c r="AT966" s="142" t="s">
        <v>227</v>
      </c>
      <c r="AU966" s="142" t="s">
        <v>92</v>
      </c>
      <c r="AY966" s="16" t="s">
        <v>225</v>
      </c>
      <c r="BE966" s="143">
        <f>IF(N966="základní",J966,0)</f>
        <v>0</v>
      </c>
      <c r="BF966" s="143">
        <f>IF(N966="snížená",J966,0)</f>
        <v>0</v>
      </c>
      <c r="BG966" s="143">
        <f>IF(N966="zákl. přenesená",J966,0)</f>
        <v>0</v>
      </c>
      <c r="BH966" s="143">
        <f>IF(N966="sníž. přenesená",J966,0)</f>
        <v>0</v>
      </c>
      <c r="BI966" s="143">
        <f>IF(N966="nulová",J966,0)</f>
        <v>0</v>
      </c>
      <c r="BJ966" s="16" t="s">
        <v>90</v>
      </c>
      <c r="BK966" s="143">
        <f>ROUND(I966*H966,2)</f>
        <v>0</v>
      </c>
      <c r="BL966" s="16" t="s">
        <v>265</v>
      </c>
      <c r="BM966" s="142" t="s">
        <v>1349</v>
      </c>
    </row>
    <row r="967" spans="2:65" s="12" customFormat="1" ht="10.199999999999999">
      <c r="B967" s="144"/>
      <c r="D967" s="145" t="s">
        <v>233</v>
      </c>
      <c r="E967" s="146" t="s">
        <v>1</v>
      </c>
      <c r="F967" s="147" t="s">
        <v>1350</v>
      </c>
      <c r="H967" s="148">
        <v>72</v>
      </c>
      <c r="I967" s="149"/>
      <c r="L967" s="144"/>
      <c r="M967" s="150"/>
      <c r="T967" s="151"/>
      <c r="AT967" s="146" t="s">
        <v>233</v>
      </c>
      <c r="AU967" s="146" t="s">
        <v>92</v>
      </c>
      <c r="AV967" s="12" t="s">
        <v>92</v>
      </c>
      <c r="AW967" s="12" t="s">
        <v>31</v>
      </c>
      <c r="AX967" s="12" t="s">
        <v>82</v>
      </c>
      <c r="AY967" s="146" t="s">
        <v>225</v>
      </c>
    </row>
    <row r="968" spans="2:65" s="12" customFormat="1" ht="10.199999999999999">
      <c r="B968" s="144"/>
      <c r="D968" s="145" t="s">
        <v>233</v>
      </c>
      <c r="E968" s="146" t="s">
        <v>1</v>
      </c>
      <c r="F968" s="147" t="s">
        <v>1351</v>
      </c>
      <c r="H968" s="148">
        <v>85.563000000000002</v>
      </c>
      <c r="I968" s="149"/>
      <c r="L968" s="144"/>
      <c r="M968" s="150"/>
      <c r="T968" s="151"/>
      <c r="AT968" s="146" t="s">
        <v>233</v>
      </c>
      <c r="AU968" s="146" t="s">
        <v>92</v>
      </c>
      <c r="AV968" s="12" t="s">
        <v>92</v>
      </c>
      <c r="AW968" s="12" t="s">
        <v>31</v>
      </c>
      <c r="AX968" s="12" t="s">
        <v>82</v>
      </c>
      <c r="AY968" s="146" t="s">
        <v>225</v>
      </c>
    </row>
    <row r="969" spans="2:65" s="12" customFormat="1" ht="10.199999999999999">
      <c r="B969" s="144"/>
      <c r="D969" s="145" t="s">
        <v>233</v>
      </c>
      <c r="E969" s="146" t="s">
        <v>1</v>
      </c>
      <c r="F969" s="147" t="s">
        <v>1352</v>
      </c>
      <c r="H969" s="148">
        <v>19.425000000000001</v>
      </c>
      <c r="I969" s="149"/>
      <c r="L969" s="144"/>
      <c r="M969" s="150"/>
      <c r="T969" s="151"/>
      <c r="AT969" s="146" t="s">
        <v>233</v>
      </c>
      <c r="AU969" s="146" t="s">
        <v>92</v>
      </c>
      <c r="AV969" s="12" t="s">
        <v>92</v>
      </c>
      <c r="AW969" s="12" t="s">
        <v>31</v>
      </c>
      <c r="AX969" s="12" t="s">
        <v>82</v>
      </c>
      <c r="AY969" s="146" t="s">
        <v>225</v>
      </c>
    </row>
    <row r="970" spans="2:65" s="12" customFormat="1" ht="10.199999999999999">
      <c r="B970" s="144"/>
      <c r="D970" s="145" t="s">
        <v>233</v>
      </c>
      <c r="E970" s="146" t="s">
        <v>1</v>
      </c>
      <c r="F970" s="147" t="s">
        <v>1353</v>
      </c>
      <c r="H970" s="148">
        <v>12.6</v>
      </c>
      <c r="I970" s="149"/>
      <c r="L970" s="144"/>
      <c r="M970" s="150"/>
      <c r="T970" s="151"/>
      <c r="AT970" s="146" t="s">
        <v>233</v>
      </c>
      <c r="AU970" s="146" t="s">
        <v>92</v>
      </c>
      <c r="AV970" s="12" t="s">
        <v>92</v>
      </c>
      <c r="AW970" s="12" t="s">
        <v>31</v>
      </c>
      <c r="AX970" s="12" t="s">
        <v>82</v>
      </c>
      <c r="AY970" s="146" t="s">
        <v>225</v>
      </c>
    </row>
    <row r="971" spans="2:65" s="12" customFormat="1" ht="20.399999999999999">
      <c r="B971" s="144"/>
      <c r="D971" s="145" t="s">
        <v>233</v>
      </c>
      <c r="E971" s="146" t="s">
        <v>1</v>
      </c>
      <c r="F971" s="147" t="s">
        <v>1354</v>
      </c>
      <c r="H971" s="148">
        <v>82.480999999999995</v>
      </c>
      <c r="I971" s="149"/>
      <c r="L971" s="144"/>
      <c r="M971" s="150"/>
      <c r="T971" s="151"/>
      <c r="AT971" s="146" t="s">
        <v>233</v>
      </c>
      <c r="AU971" s="146" t="s">
        <v>92</v>
      </c>
      <c r="AV971" s="12" t="s">
        <v>92</v>
      </c>
      <c r="AW971" s="12" t="s">
        <v>31</v>
      </c>
      <c r="AX971" s="12" t="s">
        <v>82</v>
      </c>
      <c r="AY971" s="146" t="s">
        <v>225</v>
      </c>
    </row>
    <row r="972" spans="2:65" s="13" customFormat="1" ht="10.199999999999999">
      <c r="B972" s="152"/>
      <c r="D972" s="145" t="s">
        <v>233</v>
      </c>
      <c r="E972" s="153" t="s">
        <v>1</v>
      </c>
      <c r="F972" s="154" t="s">
        <v>235</v>
      </c>
      <c r="H972" s="155">
        <v>272.06900000000002</v>
      </c>
      <c r="I972" s="156"/>
      <c r="L972" s="152"/>
      <c r="M972" s="157"/>
      <c r="T972" s="158"/>
      <c r="AT972" s="153" t="s">
        <v>233</v>
      </c>
      <c r="AU972" s="153" t="s">
        <v>92</v>
      </c>
      <c r="AV972" s="13" t="s">
        <v>232</v>
      </c>
      <c r="AW972" s="13" t="s">
        <v>31</v>
      </c>
      <c r="AX972" s="13" t="s">
        <v>90</v>
      </c>
      <c r="AY972" s="153" t="s">
        <v>225</v>
      </c>
    </row>
    <row r="973" spans="2:65" s="1" customFormat="1" ht="55.5" customHeight="1">
      <c r="B973" s="31"/>
      <c r="C973" s="131" t="s">
        <v>1355</v>
      </c>
      <c r="D973" s="131" t="s">
        <v>227</v>
      </c>
      <c r="E973" s="132" t="s">
        <v>1356</v>
      </c>
      <c r="F973" s="133" t="s">
        <v>1357</v>
      </c>
      <c r="G973" s="134" t="s">
        <v>230</v>
      </c>
      <c r="H973" s="135">
        <v>1952.377</v>
      </c>
      <c r="I973" s="136"/>
      <c r="J973" s="137">
        <f>ROUND(I973*H973,2)</f>
        <v>0</v>
      </c>
      <c r="K973" s="133" t="s">
        <v>231</v>
      </c>
      <c r="L973" s="31"/>
      <c r="M973" s="138" t="s">
        <v>1</v>
      </c>
      <c r="N973" s="139" t="s">
        <v>47</v>
      </c>
      <c r="P973" s="140">
        <f>O973*H973</f>
        <v>0</v>
      </c>
      <c r="Q973" s="140">
        <v>0</v>
      </c>
      <c r="R973" s="140">
        <f>Q973*H973</f>
        <v>0</v>
      </c>
      <c r="S973" s="140">
        <v>0</v>
      </c>
      <c r="T973" s="141">
        <f>S973*H973</f>
        <v>0</v>
      </c>
      <c r="AR973" s="142" t="s">
        <v>265</v>
      </c>
      <c r="AT973" s="142" t="s">
        <v>227</v>
      </c>
      <c r="AU973" s="142" t="s">
        <v>92</v>
      </c>
      <c r="AY973" s="16" t="s">
        <v>225</v>
      </c>
      <c r="BE973" s="143">
        <f>IF(N973="základní",J973,0)</f>
        <v>0</v>
      </c>
      <c r="BF973" s="143">
        <f>IF(N973="snížená",J973,0)</f>
        <v>0</v>
      </c>
      <c r="BG973" s="143">
        <f>IF(N973="zákl. přenesená",J973,0)</f>
        <v>0</v>
      </c>
      <c r="BH973" s="143">
        <f>IF(N973="sníž. přenesená",J973,0)</f>
        <v>0</v>
      </c>
      <c r="BI973" s="143">
        <f>IF(N973="nulová",J973,0)</f>
        <v>0</v>
      </c>
      <c r="BJ973" s="16" t="s">
        <v>90</v>
      </c>
      <c r="BK973" s="143">
        <f>ROUND(I973*H973,2)</f>
        <v>0</v>
      </c>
      <c r="BL973" s="16" t="s">
        <v>265</v>
      </c>
      <c r="BM973" s="142" t="s">
        <v>1358</v>
      </c>
    </row>
    <row r="974" spans="2:65" s="12" customFormat="1" ht="10.199999999999999">
      <c r="B974" s="144"/>
      <c r="D974" s="145" t="s">
        <v>233</v>
      </c>
      <c r="E974" s="146" t="s">
        <v>1</v>
      </c>
      <c r="F974" s="147" t="s">
        <v>1359</v>
      </c>
      <c r="H974" s="148">
        <v>1260.5039999999999</v>
      </c>
      <c r="I974" s="149"/>
      <c r="L974" s="144"/>
      <c r="M974" s="150"/>
      <c r="T974" s="151"/>
      <c r="AT974" s="146" t="s">
        <v>233</v>
      </c>
      <c r="AU974" s="146" t="s">
        <v>92</v>
      </c>
      <c r="AV974" s="12" t="s">
        <v>92</v>
      </c>
      <c r="AW974" s="12" t="s">
        <v>31</v>
      </c>
      <c r="AX974" s="12" t="s">
        <v>82</v>
      </c>
      <c r="AY974" s="146" t="s">
        <v>225</v>
      </c>
    </row>
    <row r="975" spans="2:65" s="12" customFormat="1" ht="10.199999999999999">
      <c r="B975" s="144"/>
      <c r="D975" s="145" t="s">
        <v>233</v>
      </c>
      <c r="E975" s="146" t="s">
        <v>1</v>
      </c>
      <c r="F975" s="147" t="s">
        <v>1360</v>
      </c>
      <c r="H975" s="148">
        <v>32.024999999999999</v>
      </c>
      <c r="I975" s="149"/>
      <c r="L975" s="144"/>
      <c r="M975" s="150"/>
      <c r="T975" s="151"/>
      <c r="AT975" s="146" t="s">
        <v>233</v>
      </c>
      <c r="AU975" s="146" t="s">
        <v>92</v>
      </c>
      <c r="AV975" s="12" t="s">
        <v>92</v>
      </c>
      <c r="AW975" s="12" t="s">
        <v>31</v>
      </c>
      <c r="AX975" s="12" t="s">
        <v>82</v>
      </c>
      <c r="AY975" s="146" t="s">
        <v>225</v>
      </c>
    </row>
    <row r="976" spans="2:65" s="12" customFormat="1" ht="10.199999999999999">
      <c r="B976" s="144"/>
      <c r="D976" s="145" t="s">
        <v>233</v>
      </c>
      <c r="E976" s="146" t="s">
        <v>1</v>
      </c>
      <c r="F976" s="147" t="s">
        <v>1361</v>
      </c>
      <c r="H976" s="148">
        <v>659.84799999999996</v>
      </c>
      <c r="I976" s="149"/>
      <c r="L976" s="144"/>
      <c r="M976" s="150"/>
      <c r="T976" s="151"/>
      <c r="AT976" s="146" t="s">
        <v>233</v>
      </c>
      <c r="AU976" s="146" t="s">
        <v>92</v>
      </c>
      <c r="AV976" s="12" t="s">
        <v>92</v>
      </c>
      <c r="AW976" s="12" t="s">
        <v>31</v>
      </c>
      <c r="AX976" s="12" t="s">
        <v>82</v>
      </c>
      <c r="AY976" s="146" t="s">
        <v>225</v>
      </c>
    </row>
    <row r="977" spans="2:65" s="13" customFormat="1" ht="10.199999999999999">
      <c r="B977" s="152"/>
      <c r="D977" s="145" t="s">
        <v>233</v>
      </c>
      <c r="E977" s="153" t="s">
        <v>1</v>
      </c>
      <c r="F977" s="154" t="s">
        <v>235</v>
      </c>
      <c r="H977" s="155">
        <v>1952.377</v>
      </c>
      <c r="I977" s="156"/>
      <c r="L977" s="152"/>
      <c r="M977" s="157"/>
      <c r="T977" s="158"/>
      <c r="AT977" s="153" t="s">
        <v>233</v>
      </c>
      <c r="AU977" s="153" t="s">
        <v>92</v>
      </c>
      <c r="AV977" s="13" t="s">
        <v>232</v>
      </c>
      <c r="AW977" s="13" t="s">
        <v>31</v>
      </c>
      <c r="AX977" s="13" t="s">
        <v>90</v>
      </c>
      <c r="AY977" s="153" t="s">
        <v>225</v>
      </c>
    </row>
    <row r="978" spans="2:65" s="1" customFormat="1" ht="44.25" customHeight="1">
      <c r="B978" s="31"/>
      <c r="C978" s="131" t="s">
        <v>821</v>
      </c>
      <c r="D978" s="131" t="s">
        <v>227</v>
      </c>
      <c r="E978" s="132" t="s">
        <v>1362</v>
      </c>
      <c r="F978" s="133" t="s">
        <v>1363</v>
      </c>
      <c r="G978" s="134" t="s">
        <v>230</v>
      </c>
      <c r="H978" s="135">
        <v>66.67</v>
      </c>
      <c r="I978" s="136"/>
      <c r="J978" s="137">
        <f>ROUND(I978*H978,2)</f>
        <v>0</v>
      </c>
      <c r="K978" s="133" t="s">
        <v>231</v>
      </c>
      <c r="L978" s="31"/>
      <c r="M978" s="138" t="s">
        <v>1</v>
      </c>
      <c r="N978" s="139" t="s">
        <v>47</v>
      </c>
      <c r="P978" s="140">
        <f>O978*H978</f>
        <v>0</v>
      </c>
      <c r="Q978" s="140">
        <v>0</v>
      </c>
      <c r="R978" s="140">
        <f>Q978*H978</f>
        <v>0</v>
      </c>
      <c r="S978" s="140">
        <v>0</v>
      </c>
      <c r="T978" s="141">
        <f>S978*H978</f>
        <v>0</v>
      </c>
      <c r="AR978" s="142" t="s">
        <v>265</v>
      </c>
      <c r="AT978" s="142" t="s">
        <v>227</v>
      </c>
      <c r="AU978" s="142" t="s">
        <v>92</v>
      </c>
      <c r="AY978" s="16" t="s">
        <v>225</v>
      </c>
      <c r="BE978" s="143">
        <f>IF(N978="základní",J978,0)</f>
        <v>0</v>
      </c>
      <c r="BF978" s="143">
        <f>IF(N978="snížená",J978,0)</f>
        <v>0</v>
      </c>
      <c r="BG978" s="143">
        <f>IF(N978="zákl. přenesená",J978,0)</f>
        <v>0</v>
      </c>
      <c r="BH978" s="143">
        <f>IF(N978="sníž. přenesená",J978,0)</f>
        <v>0</v>
      </c>
      <c r="BI978" s="143">
        <f>IF(N978="nulová",J978,0)</f>
        <v>0</v>
      </c>
      <c r="BJ978" s="16" t="s">
        <v>90</v>
      </c>
      <c r="BK978" s="143">
        <f>ROUND(I978*H978,2)</f>
        <v>0</v>
      </c>
      <c r="BL978" s="16" t="s">
        <v>265</v>
      </c>
      <c r="BM978" s="142" t="s">
        <v>1364</v>
      </c>
    </row>
    <row r="979" spans="2:65" s="1" customFormat="1" ht="24.15" customHeight="1">
      <c r="B979" s="31"/>
      <c r="C979" s="159" t="s">
        <v>1365</v>
      </c>
      <c r="D979" s="159" t="s">
        <v>292</v>
      </c>
      <c r="E979" s="160" t="s">
        <v>1366</v>
      </c>
      <c r="F979" s="161" t="s">
        <v>1367</v>
      </c>
      <c r="G979" s="162" t="s">
        <v>230</v>
      </c>
      <c r="H979" s="163">
        <v>70.004000000000005</v>
      </c>
      <c r="I979" s="164"/>
      <c r="J979" s="165">
        <f>ROUND(I979*H979,2)</f>
        <v>0</v>
      </c>
      <c r="K979" s="161" t="s">
        <v>231</v>
      </c>
      <c r="L979" s="166"/>
      <c r="M979" s="167" t="s">
        <v>1</v>
      </c>
      <c r="N979" s="168" t="s">
        <v>47</v>
      </c>
      <c r="P979" s="140">
        <f>O979*H979</f>
        <v>0</v>
      </c>
      <c r="Q979" s="140">
        <v>0</v>
      </c>
      <c r="R979" s="140">
        <f>Q979*H979</f>
        <v>0</v>
      </c>
      <c r="S979" s="140">
        <v>0</v>
      </c>
      <c r="T979" s="141">
        <f>S979*H979</f>
        <v>0</v>
      </c>
      <c r="AR979" s="142" t="s">
        <v>307</v>
      </c>
      <c r="AT979" s="142" t="s">
        <v>292</v>
      </c>
      <c r="AU979" s="142" t="s">
        <v>92</v>
      </c>
      <c r="AY979" s="16" t="s">
        <v>225</v>
      </c>
      <c r="BE979" s="143">
        <f>IF(N979="základní",J979,0)</f>
        <v>0</v>
      </c>
      <c r="BF979" s="143">
        <f>IF(N979="snížená",J979,0)</f>
        <v>0</v>
      </c>
      <c r="BG979" s="143">
        <f>IF(N979="zákl. přenesená",J979,0)</f>
        <v>0</v>
      </c>
      <c r="BH979" s="143">
        <f>IF(N979="sníž. přenesená",J979,0)</f>
        <v>0</v>
      </c>
      <c r="BI979" s="143">
        <f>IF(N979="nulová",J979,0)</f>
        <v>0</v>
      </c>
      <c r="BJ979" s="16" t="s">
        <v>90</v>
      </c>
      <c r="BK979" s="143">
        <f>ROUND(I979*H979,2)</f>
        <v>0</v>
      </c>
      <c r="BL979" s="16" t="s">
        <v>265</v>
      </c>
      <c r="BM979" s="142" t="s">
        <v>1368</v>
      </c>
    </row>
    <row r="980" spans="2:65" s="1" customFormat="1" ht="37.799999999999997" customHeight="1">
      <c r="B980" s="31"/>
      <c r="C980" s="131" t="s">
        <v>830</v>
      </c>
      <c r="D980" s="131" t="s">
        <v>227</v>
      </c>
      <c r="E980" s="132" t="s">
        <v>1369</v>
      </c>
      <c r="F980" s="133" t="s">
        <v>1370</v>
      </c>
      <c r="G980" s="134" t="s">
        <v>238</v>
      </c>
      <c r="H980" s="135">
        <v>10.210000000000001</v>
      </c>
      <c r="I980" s="136"/>
      <c r="J980" s="137">
        <f>ROUND(I980*H980,2)</f>
        <v>0</v>
      </c>
      <c r="K980" s="133" t="s">
        <v>231</v>
      </c>
      <c r="L980" s="31"/>
      <c r="M980" s="138" t="s">
        <v>1</v>
      </c>
      <c r="N980" s="139" t="s">
        <v>47</v>
      </c>
      <c r="P980" s="140">
        <f>O980*H980</f>
        <v>0</v>
      </c>
      <c r="Q980" s="140">
        <v>0</v>
      </c>
      <c r="R980" s="140">
        <f>Q980*H980</f>
        <v>0</v>
      </c>
      <c r="S980" s="140">
        <v>0</v>
      </c>
      <c r="T980" s="141">
        <f>S980*H980</f>
        <v>0</v>
      </c>
      <c r="AR980" s="142" t="s">
        <v>265</v>
      </c>
      <c r="AT980" s="142" t="s">
        <v>227</v>
      </c>
      <c r="AU980" s="142" t="s">
        <v>92</v>
      </c>
      <c r="AY980" s="16" t="s">
        <v>225</v>
      </c>
      <c r="BE980" s="143">
        <f>IF(N980="základní",J980,0)</f>
        <v>0</v>
      </c>
      <c r="BF980" s="143">
        <f>IF(N980="snížená",J980,0)</f>
        <v>0</v>
      </c>
      <c r="BG980" s="143">
        <f>IF(N980="zákl. přenesená",J980,0)</f>
        <v>0</v>
      </c>
      <c r="BH980" s="143">
        <f>IF(N980="sníž. přenesená",J980,0)</f>
        <v>0</v>
      </c>
      <c r="BI980" s="143">
        <f>IF(N980="nulová",J980,0)</f>
        <v>0</v>
      </c>
      <c r="BJ980" s="16" t="s">
        <v>90</v>
      </c>
      <c r="BK980" s="143">
        <f>ROUND(I980*H980,2)</f>
        <v>0</v>
      </c>
      <c r="BL980" s="16" t="s">
        <v>265</v>
      </c>
      <c r="BM980" s="142" t="s">
        <v>1371</v>
      </c>
    </row>
    <row r="981" spans="2:65" s="12" customFormat="1" ht="10.199999999999999">
      <c r="B981" s="144"/>
      <c r="D981" s="145" t="s">
        <v>233</v>
      </c>
      <c r="E981" s="146" t="s">
        <v>1</v>
      </c>
      <c r="F981" s="147" t="s">
        <v>1372</v>
      </c>
      <c r="H981" s="148">
        <v>10.210000000000001</v>
      </c>
      <c r="I981" s="149"/>
      <c r="L981" s="144"/>
      <c r="M981" s="150"/>
      <c r="T981" s="151"/>
      <c r="AT981" s="146" t="s">
        <v>233</v>
      </c>
      <c r="AU981" s="146" t="s">
        <v>92</v>
      </c>
      <c r="AV981" s="12" t="s">
        <v>92</v>
      </c>
      <c r="AW981" s="12" t="s">
        <v>31</v>
      </c>
      <c r="AX981" s="12" t="s">
        <v>82</v>
      </c>
      <c r="AY981" s="146" t="s">
        <v>225</v>
      </c>
    </row>
    <row r="982" spans="2:65" s="13" customFormat="1" ht="10.199999999999999">
      <c r="B982" s="152"/>
      <c r="D982" s="145" t="s">
        <v>233</v>
      </c>
      <c r="E982" s="153" t="s">
        <v>1</v>
      </c>
      <c r="F982" s="154" t="s">
        <v>235</v>
      </c>
      <c r="H982" s="155">
        <v>10.210000000000001</v>
      </c>
      <c r="I982" s="156"/>
      <c r="L982" s="152"/>
      <c r="M982" s="157"/>
      <c r="T982" s="158"/>
      <c r="AT982" s="153" t="s">
        <v>233</v>
      </c>
      <c r="AU982" s="153" t="s">
        <v>92</v>
      </c>
      <c r="AV982" s="13" t="s">
        <v>232</v>
      </c>
      <c r="AW982" s="13" t="s">
        <v>31</v>
      </c>
      <c r="AX982" s="13" t="s">
        <v>90</v>
      </c>
      <c r="AY982" s="153" t="s">
        <v>225</v>
      </c>
    </row>
    <row r="983" spans="2:65" s="1" customFormat="1" ht="37.799999999999997" customHeight="1">
      <c r="B983" s="31"/>
      <c r="C983" s="131" t="s">
        <v>1373</v>
      </c>
      <c r="D983" s="131" t="s">
        <v>227</v>
      </c>
      <c r="E983" s="132" t="s">
        <v>1374</v>
      </c>
      <c r="F983" s="133" t="s">
        <v>1375</v>
      </c>
      <c r="G983" s="134" t="s">
        <v>230</v>
      </c>
      <c r="H983" s="135">
        <v>318.02300000000002</v>
      </c>
      <c r="I983" s="136"/>
      <c r="J983" s="137">
        <f>ROUND(I983*H983,2)</f>
        <v>0</v>
      </c>
      <c r="K983" s="133" t="s">
        <v>231</v>
      </c>
      <c r="L983" s="31"/>
      <c r="M983" s="138" t="s">
        <v>1</v>
      </c>
      <c r="N983" s="139" t="s">
        <v>47</v>
      </c>
      <c r="P983" s="140">
        <f>O983*H983</f>
        <v>0</v>
      </c>
      <c r="Q983" s="140">
        <v>0</v>
      </c>
      <c r="R983" s="140">
        <f>Q983*H983</f>
        <v>0</v>
      </c>
      <c r="S983" s="140">
        <v>0</v>
      </c>
      <c r="T983" s="141">
        <f>S983*H983</f>
        <v>0</v>
      </c>
      <c r="AR983" s="142" t="s">
        <v>265</v>
      </c>
      <c r="AT983" s="142" t="s">
        <v>227</v>
      </c>
      <c r="AU983" s="142" t="s">
        <v>92</v>
      </c>
      <c r="AY983" s="16" t="s">
        <v>225</v>
      </c>
      <c r="BE983" s="143">
        <f>IF(N983="základní",J983,0)</f>
        <v>0</v>
      </c>
      <c r="BF983" s="143">
        <f>IF(N983="snížená",J983,0)</f>
        <v>0</v>
      </c>
      <c r="BG983" s="143">
        <f>IF(N983="zákl. přenesená",J983,0)</f>
        <v>0</v>
      </c>
      <c r="BH983" s="143">
        <f>IF(N983="sníž. přenesená",J983,0)</f>
        <v>0</v>
      </c>
      <c r="BI983" s="143">
        <f>IF(N983="nulová",J983,0)</f>
        <v>0</v>
      </c>
      <c r="BJ983" s="16" t="s">
        <v>90</v>
      </c>
      <c r="BK983" s="143">
        <f>ROUND(I983*H983,2)</f>
        <v>0</v>
      </c>
      <c r="BL983" s="16" t="s">
        <v>265</v>
      </c>
      <c r="BM983" s="142" t="s">
        <v>1376</v>
      </c>
    </row>
    <row r="984" spans="2:65" s="12" customFormat="1" ht="10.199999999999999">
      <c r="B984" s="144"/>
      <c r="D984" s="145" t="s">
        <v>233</v>
      </c>
      <c r="E984" s="146" t="s">
        <v>1</v>
      </c>
      <c r="F984" s="147" t="s">
        <v>1289</v>
      </c>
      <c r="H984" s="148">
        <v>28.3</v>
      </c>
      <c r="I984" s="149"/>
      <c r="L984" s="144"/>
      <c r="M984" s="150"/>
      <c r="T984" s="151"/>
      <c r="AT984" s="146" t="s">
        <v>233</v>
      </c>
      <c r="AU984" s="146" t="s">
        <v>92</v>
      </c>
      <c r="AV984" s="12" t="s">
        <v>92</v>
      </c>
      <c r="AW984" s="12" t="s">
        <v>31</v>
      </c>
      <c r="AX984" s="12" t="s">
        <v>82</v>
      </c>
      <c r="AY984" s="146" t="s">
        <v>225</v>
      </c>
    </row>
    <row r="985" spans="2:65" s="12" customFormat="1" ht="10.199999999999999">
      <c r="B985" s="144"/>
      <c r="D985" s="145" t="s">
        <v>233</v>
      </c>
      <c r="E985" s="146" t="s">
        <v>1</v>
      </c>
      <c r="F985" s="147" t="s">
        <v>1377</v>
      </c>
      <c r="H985" s="148">
        <v>24.8</v>
      </c>
      <c r="I985" s="149"/>
      <c r="L985" s="144"/>
      <c r="M985" s="150"/>
      <c r="T985" s="151"/>
      <c r="AT985" s="146" t="s">
        <v>233</v>
      </c>
      <c r="AU985" s="146" t="s">
        <v>92</v>
      </c>
      <c r="AV985" s="12" t="s">
        <v>92</v>
      </c>
      <c r="AW985" s="12" t="s">
        <v>31</v>
      </c>
      <c r="AX985" s="12" t="s">
        <v>82</v>
      </c>
      <c r="AY985" s="146" t="s">
        <v>225</v>
      </c>
    </row>
    <row r="986" spans="2:65" s="12" customFormat="1" ht="10.199999999999999">
      <c r="B986" s="144"/>
      <c r="D986" s="145" t="s">
        <v>233</v>
      </c>
      <c r="E986" s="146" t="s">
        <v>1</v>
      </c>
      <c r="F986" s="147" t="s">
        <v>1378</v>
      </c>
      <c r="H986" s="148">
        <v>59</v>
      </c>
      <c r="I986" s="149"/>
      <c r="L986" s="144"/>
      <c r="M986" s="150"/>
      <c r="T986" s="151"/>
      <c r="AT986" s="146" t="s">
        <v>233</v>
      </c>
      <c r="AU986" s="146" t="s">
        <v>92</v>
      </c>
      <c r="AV986" s="12" t="s">
        <v>92</v>
      </c>
      <c r="AW986" s="12" t="s">
        <v>31</v>
      </c>
      <c r="AX986" s="12" t="s">
        <v>82</v>
      </c>
      <c r="AY986" s="146" t="s">
        <v>225</v>
      </c>
    </row>
    <row r="987" spans="2:65" s="12" customFormat="1" ht="10.199999999999999">
      <c r="B987" s="144"/>
      <c r="D987" s="145" t="s">
        <v>233</v>
      </c>
      <c r="E987" s="146" t="s">
        <v>1</v>
      </c>
      <c r="F987" s="147" t="s">
        <v>813</v>
      </c>
      <c r="H987" s="148">
        <v>12.5</v>
      </c>
      <c r="I987" s="149"/>
      <c r="L987" s="144"/>
      <c r="M987" s="150"/>
      <c r="T987" s="151"/>
      <c r="AT987" s="146" t="s">
        <v>233</v>
      </c>
      <c r="AU987" s="146" t="s">
        <v>92</v>
      </c>
      <c r="AV987" s="12" t="s">
        <v>92</v>
      </c>
      <c r="AW987" s="12" t="s">
        <v>31</v>
      </c>
      <c r="AX987" s="12" t="s">
        <v>82</v>
      </c>
      <c r="AY987" s="146" t="s">
        <v>225</v>
      </c>
    </row>
    <row r="988" spans="2:65" s="12" customFormat="1" ht="10.199999999999999">
      <c r="B988" s="144"/>
      <c r="D988" s="145" t="s">
        <v>233</v>
      </c>
      <c r="E988" s="146" t="s">
        <v>1</v>
      </c>
      <c r="F988" s="147" t="s">
        <v>814</v>
      </c>
      <c r="H988" s="148">
        <v>105.30500000000001</v>
      </c>
      <c r="I988" s="149"/>
      <c r="L988" s="144"/>
      <c r="M988" s="150"/>
      <c r="T988" s="151"/>
      <c r="AT988" s="146" t="s">
        <v>233</v>
      </c>
      <c r="AU988" s="146" t="s">
        <v>92</v>
      </c>
      <c r="AV988" s="12" t="s">
        <v>92</v>
      </c>
      <c r="AW988" s="12" t="s">
        <v>31</v>
      </c>
      <c r="AX988" s="12" t="s">
        <v>82</v>
      </c>
      <c r="AY988" s="146" t="s">
        <v>225</v>
      </c>
    </row>
    <row r="989" spans="2:65" s="12" customFormat="1" ht="10.199999999999999">
      <c r="B989" s="144"/>
      <c r="D989" s="145" t="s">
        <v>233</v>
      </c>
      <c r="E989" s="146" t="s">
        <v>1</v>
      </c>
      <c r="F989" s="147" t="s">
        <v>815</v>
      </c>
      <c r="H989" s="148">
        <v>60.2</v>
      </c>
      <c r="I989" s="149"/>
      <c r="L989" s="144"/>
      <c r="M989" s="150"/>
      <c r="T989" s="151"/>
      <c r="AT989" s="146" t="s">
        <v>233</v>
      </c>
      <c r="AU989" s="146" t="s">
        <v>92</v>
      </c>
      <c r="AV989" s="12" t="s">
        <v>92</v>
      </c>
      <c r="AW989" s="12" t="s">
        <v>31</v>
      </c>
      <c r="AX989" s="12" t="s">
        <v>82</v>
      </c>
      <c r="AY989" s="146" t="s">
        <v>225</v>
      </c>
    </row>
    <row r="990" spans="2:65" s="12" customFormat="1" ht="10.199999999999999">
      <c r="B990" s="144"/>
      <c r="D990" s="145" t="s">
        <v>233</v>
      </c>
      <c r="E990" s="146" t="s">
        <v>1</v>
      </c>
      <c r="F990" s="147" t="s">
        <v>816</v>
      </c>
      <c r="H990" s="148">
        <v>21.978000000000002</v>
      </c>
      <c r="I990" s="149"/>
      <c r="L990" s="144"/>
      <c r="M990" s="150"/>
      <c r="T990" s="151"/>
      <c r="AT990" s="146" t="s">
        <v>233</v>
      </c>
      <c r="AU990" s="146" t="s">
        <v>92</v>
      </c>
      <c r="AV990" s="12" t="s">
        <v>92</v>
      </c>
      <c r="AW990" s="12" t="s">
        <v>31</v>
      </c>
      <c r="AX990" s="12" t="s">
        <v>82</v>
      </c>
      <c r="AY990" s="146" t="s">
        <v>225</v>
      </c>
    </row>
    <row r="991" spans="2:65" s="12" customFormat="1" ht="10.199999999999999">
      <c r="B991" s="144"/>
      <c r="D991" s="145" t="s">
        <v>233</v>
      </c>
      <c r="E991" s="146" t="s">
        <v>1</v>
      </c>
      <c r="F991" s="147" t="s">
        <v>817</v>
      </c>
      <c r="H991" s="148">
        <v>5.94</v>
      </c>
      <c r="I991" s="149"/>
      <c r="L991" s="144"/>
      <c r="M991" s="150"/>
      <c r="T991" s="151"/>
      <c r="AT991" s="146" t="s">
        <v>233</v>
      </c>
      <c r="AU991" s="146" t="s">
        <v>92</v>
      </c>
      <c r="AV991" s="12" t="s">
        <v>92</v>
      </c>
      <c r="AW991" s="12" t="s">
        <v>31</v>
      </c>
      <c r="AX991" s="12" t="s">
        <v>82</v>
      </c>
      <c r="AY991" s="146" t="s">
        <v>225</v>
      </c>
    </row>
    <row r="992" spans="2:65" s="13" customFormat="1" ht="10.199999999999999">
      <c r="B992" s="152"/>
      <c r="D992" s="145" t="s">
        <v>233</v>
      </c>
      <c r="E992" s="153" t="s">
        <v>1</v>
      </c>
      <c r="F992" s="154" t="s">
        <v>235</v>
      </c>
      <c r="H992" s="155">
        <v>318.02300000000002</v>
      </c>
      <c r="I992" s="156"/>
      <c r="L992" s="152"/>
      <c r="M992" s="157"/>
      <c r="T992" s="158"/>
      <c r="AT992" s="153" t="s">
        <v>233</v>
      </c>
      <c r="AU992" s="153" t="s">
        <v>92</v>
      </c>
      <c r="AV992" s="13" t="s">
        <v>232</v>
      </c>
      <c r="AW992" s="13" t="s">
        <v>31</v>
      </c>
      <c r="AX992" s="13" t="s">
        <v>90</v>
      </c>
      <c r="AY992" s="153" t="s">
        <v>225</v>
      </c>
    </row>
    <row r="993" spans="2:65" s="1" customFormat="1" ht="24.15" customHeight="1">
      <c r="B993" s="31"/>
      <c r="C993" s="159" t="s">
        <v>834</v>
      </c>
      <c r="D993" s="159" t="s">
        <v>292</v>
      </c>
      <c r="E993" s="160" t="s">
        <v>1379</v>
      </c>
      <c r="F993" s="161" t="s">
        <v>1380</v>
      </c>
      <c r="G993" s="162" t="s">
        <v>230</v>
      </c>
      <c r="H993" s="163">
        <v>370.65600000000001</v>
      </c>
      <c r="I993" s="164"/>
      <c r="J993" s="165">
        <f>ROUND(I993*H993,2)</f>
        <v>0</v>
      </c>
      <c r="K993" s="161" t="s">
        <v>231</v>
      </c>
      <c r="L993" s="166"/>
      <c r="M993" s="167" t="s">
        <v>1</v>
      </c>
      <c r="N993" s="168" t="s">
        <v>47</v>
      </c>
      <c r="P993" s="140">
        <f>O993*H993</f>
        <v>0</v>
      </c>
      <c r="Q993" s="140">
        <v>0</v>
      </c>
      <c r="R993" s="140">
        <f>Q993*H993</f>
        <v>0</v>
      </c>
      <c r="S993" s="140">
        <v>0</v>
      </c>
      <c r="T993" s="141">
        <f>S993*H993</f>
        <v>0</v>
      </c>
      <c r="AR993" s="142" t="s">
        <v>307</v>
      </c>
      <c r="AT993" s="142" t="s">
        <v>292</v>
      </c>
      <c r="AU993" s="142" t="s">
        <v>92</v>
      </c>
      <c r="AY993" s="16" t="s">
        <v>225</v>
      </c>
      <c r="BE993" s="143">
        <f>IF(N993="základní",J993,0)</f>
        <v>0</v>
      </c>
      <c r="BF993" s="143">
        <f>IF(N993="snížená",J993,0)</f>
        <v>0</v>
      </c>
      <c r="BG993" s="143">
        <f>IF(N993="zákl. přenesená",J993,0)</f>
        <v>0</v>
      </c>
      <c r="BH993" s="143">
        <f>IF(N993="sníž. přenesená",J993,0)</f>
        <v>0</v>
      </c>
      <c r="BI993" s="143">
        <f>IF(N993="nulová",J993,0)</f>
        <v>0</v>
      </c>
      <c r="BJ993" s="16" t="s">
        <v>90</v>
      </c>
      <c r="BK993" s="143">
        <f>ROUND(I993*H993,2)</f>
        <v>0</v>
      </c>
      <c r="BL993" s="16" t="s">
        <v>265</v>
      </c>
      <c r="BM993" s="142" t="s">
        <v>1381</v>
      </c>
    </row>
    <row r="994" spans="2:65" s="12" customFormat="1" ht="10.199999999999999">
      <c r="B994" s="144"/>
      <c r="D994" s="145" t="s">
        <v>233</v>
      </c>
      <c r="E994" s="146" t="s">
        <v>1</v>
      </c>
      <c r="F994" s="147" t="s">
        <v>1382</v>
      </c>
      <c r="H994" s="148">
        <v>370.65600000000001</v>
      </c>
      <c r="I994" s="149"/>
      <c r="L994" s="144"/>
      <c r="M994" s="150"/>
      <c r="T994" s="151"/>
      <c r="AT994" s="146" t="s">
        <v>233</v>
      </c>
      <c r="AU994" s="146" t="s">
        <v>92</v>
      </c>
      <c r="AV994" s="12" t="s">
        <v>92</v>
      </c>
      <c r="AW994" s="12" t="s">
        <v>31</v>
      </c>
      <c r="AX994" s="12" t="s">
        <v>82</v>
      </c>
      <c r="AY994" s="146" t="s">
        <v>225</v>
      </c>
    </row>
    <row r="995" spans="2:65" s="13" customFormat="1" ht="10.199999999999999">
      <c r="B995" s="152"/>
      <c r="D995" s="145" t="s">
        <v>233</v>
      </c>
      <c r="E995" s="153" t="s">
        <v>1</v>
      </c>
      <c r="F995" s="154" t="s">
        <v>235</v>
      </c>
      <c r="H995" s="155">
        <v>370.65600000000001</v>
      </c>
      <c r="I995" s="156"/>
      <c r="L995" s="152"/>
      <c r="M995" s="157"/>
      <c r="T995" s="158"/>
      <c r="AT995" s="153" t="s">
        <v>233</v>
      </c>
      <c r="AU995" s="153" t="s">
        <v>92</v>
      </c>
      <c r="AV995" s="13" t="s">
        <v>232</v>
      </c>
      <c r="AW995" s="13" t="s">
        <v>31</v>
      </c>
      <c r="AX995" s="13" t="s">
        <v>90</v>
      </c>
      <c r="AY995" s="153" t="s">
        <v>225</v>
      </c>
    </row>
    <row r="996" spans="2:65" s="1" customFormat="1" ht="55.5" customHeight="1">
      <c r="B996" s="31"/>
      <c r="C996" s="131" t="s">
        <v>1383</v>
      </c>
      <c r="D996" s="131" t="s">
        <v>227</v>
      </c>
      <c r="E996" s="132" t="s">
        <v>1384</v>
      </c>
      <c r="F996" s="133" t="s">
        <v>1385</v>
      </c>
      <c r="G996" s="134" t="s">
        <v>277</v>
      </c>
      <c r="H996" s="135">
        <v>3.5760000000000001</v>
      </c>
      <c r="I996" s="136"/>
      <c r="J996" s="137">
        <f>ROUND(I996*H996,2)</f>
        <v>0</v>
      </c>
      <c r="K996" s="133" t="s">
        <v>231</v>
      </c>
      <c r="L996" s="31"/>
      <c r="M996" s="138" t="s">
        <v>1</v>
      </c>
      <c r="N996" s="139" t="s">
        <v>47</v>
      </c>
      <c r="P996" s="140">
        <f>O996*H996</f>
        <v>0</v>
      </c>
      <c r="Q996" s="140">
        <v>0</v>
      </c>
      <c r="R996" s="140">
        <f>Q996*H996</f>
        <v>0</v>
      </c>
      <c r="S996" s="140">
        <v>0</v>
      </c>
      <c r="T996" s="141">
        <f>S996*H996</f>
        <v>0</v>
      </c>
      <c r="AR996" s="142" t="s">
        <v>265</v>
      </c>
      <c r="AT996" s="142" t="s">
        <v>227</v>
      </c>
      <c r="AU996" s="142" t="s">
        <v>92</v>
      </c>
      <c r="AY996" s="16" t="s">
        <v>225</v>
      </c>
      <c r="BE996" s="143">
        <f>IF(N996="základní",J996,0)</f>
        <v>0</v>
      </c>
      <c r="BF996" s="143">
        <f>IF(N996="snížená",J996,0)</f>
        <v>0</v>
      </c>
      <c r="BG996" s="143">
        <f>IF(N996="zákl. přenesená",J996,0)</f>
        <v>0</v>
      </c>
      <c r="BH996" s="143">
        <f>IF(N996="sníž. přenesená",J996,0)</f>
        <v>0</v>
      </c>
      <c r="BI996" s="143">
        <f>IF(N996="nulová",J996,0)</f>
        <v>0</v>
      </c>
      <c r="BJ996" s="16" t="s">
        <v>90</v>
      </c>
      <c r="BK996" s="143">
        <f>ROUND(I996*H996,2)</f>
        <v>0</v>
      </c>
      <c r="BL996" s="16" t="s">
        <v>265</v>
      </c>
      <c r="BM996" s="142" t="s">
        <v>1386</v>
      </c>
    </row>
    <row r="997" spans="2:65" s="11" customFormat="1" ht="22.8" customHeight="1">
      <c r="B997" s="119"/>
      <c r="D997" s="120" t="s">
        <v>81</v>
      </c>
      <c r="E997" s="129" t="s">
        <v>1387</v>
      </c>
      <c r="F997" s="129" t="s">
        <v>1388</v>
      </c>
      <c r="I997" s="122"/>
      <c r="J997" s="130">
        <f>BK997</f>
        <v>0</v>
      </c>
      <c r="L997" s="119"/>
      <c r="M997" s="124"/>
      <c r="P997" s="125">
        <f>SUM(P998:P1027)</f>
        <v>0</v>
      </c>
      <c r="R997" s="125">
        <f>SUM(R998:R1027)</f>
        <v>0</v>
      </c>
      <c r="T997" s="126">
        <f>SUM(T998:T1027)</f>
        <v>0</v>
      </c>
      <c r="AR997" s="120" t="s">
        <v>92</v>
      </c>
      <c r="AT997" s="127" t="s">
        <v>81</v>
      </c>
      <c r="AU997" s="127" t="s">
        <v>90</v>
      </c>
      <c r="AY997" s="120" t="s">
        <v>225</v>
      </c>
      <c r="BK997" s="128">
        <f>SUM(BK998:BK1027)</f>
        <v>0</v>
      </c>
    </row>
    <row r="998" spans="2:65" s="1" customFormat="1" ht="37.799999999999997" customHeight="1">
      <c r="B998" s="31"/>
      <c r="C998" s="131" t="s">
        <v>838</v>
      </c>
      <c r="D998" s="131" t="s">
        <v>227</v>
      </c>
      <c r="E998" s="132" t="s">
        <v>1389</v>
      </c>
      <c r="F998" s="133" t="s">
        <v>1390</v>
      </c>
      <c r="G998" s="134" t="s">
        <v>230</v>
      </c>
      <c r="H998" s="135">
        <v>25.92</v>
      </c>
      <c r="I998" s="136"/>
      <c r="J998" s="137">
        <f>ROUND(I998*H998,2)</f>
        <v>0</v>
      </c>
      <c r="K998" s="133" t="s">
        <v>231</v>
      </c>
      <c r="L998" s="31"/>
      <c r="M998" s="138" t="s">
        <v>1</v>
      </c>
      <c r="N998" s="139" t="s">
        <v>47</v>
      </c>
      <c r="P998" s="140">
        <f>O998*H998</f>
        <v>0</v>
      </c>
      <c r="Q998" s="140">
        <v>0</v>
      </c>
      <c r="R998" s="140">
        <f>Q998*H998</f>
        <v>0</v>
      </c>
      <c r="S998" s="140">
        <v>0</v>
      </c>
      <c r="T998" s="141">
        <f>S998*H998</f>
        <v>0</v>
      </c>
      <c r="AR998" s="142" t="s">
        <v>265</v>
      </c>
      <c r="AT998" s="142" t="s">
        <v>227</v>
      </c>
      <c r="AU998" s="142" t="s">
        <v>92</v>
      </c>
      <c r="AY998" s="16" t="s">
        <v>225</v>
      </c>
      <c r="BE998" s="143">
        <f>IF(N998="základní",J998,0)</f>
        <v>0</v>
      </c>
      <c r="BF998" s="143">
        <f>IF(N998="snížená",J998,0)</f>
        <v>0</v>
      </c>
      <c r="BG998" s="143">
        <f>IF(N998="zákl. přenesená",J998,0)</f>
        <v>0</v>
      </c>
      <c r="BH998" s="143">
        <f>IF(N998="sníž. přenesená",J998,0)</f>
        <v>0</v>
      </c>
      <c r="BI998" s="143">
        <f>IF(N998="nulová",J998,0)</f>
        <v>0</v>
      </c>
      <c r="BJ998" s="16" t="s">
        <v>90</v>
      </c>
      <c r="BK998" s="143">
        <f>ROUND(I998*H998,2)</f>
        <v>0</v>
      </c>
      <c r="BL998" s="16" t="s">
        <v>265</v>
      </c>
      <c r="BM998" s="142" t="s">
        <v>1391</v>
      </c>
    </row>
    <row r="999" spans="2:65" s="12" customFormat="1" ht="10.199999999999999">
      <c r="B999" s="144"/>
      <c r="D999" s="145" t="s">
        <v>233</v>
      </c>
      <c r="E999" s="146" t="s">
        <v>1</v>
      </c>
      <c r="F999" s="147" t="s">
        <v>1392</v>
      </c>
      <c r="H999" s="148">
        <v>25.92</v>
      </c>
      <c r="I999" s="149"/>
      <c r="L999" s="144"/>
      <c r="M999" s="150"/>
      <c r="T999" s="151"/>
      <c r="AT999" s="146" t="s">
        <v>233</v>
      </c>
      <c r="AU999" s="146" t="s">
        <v>92</v>
      </c>
      <c r="AV999" s="12" t="s">
        <v>92</v>
      </c>
      <c r="AW999" s="12" t="s">
        <v>31</v>
      </c>
      <c r="AX999" s="12" t="s">
        <v>82</v>
      </c>
      <c r="AY999" s="146" t="s">
        <v>225</v>
      </c>
    </row>
    <row r="1000" spans="2:65" s="13" customFormat="1" ht="10.199999999999999">
      <c r="B1000" s="152"/>
      <c r="D1000" s="145" t="s">
        <v>233</v>
      </c>
      <c r="E1000" s="153" t="s">
        <v>1</v>
      </c>
      <c r="F1000" s="154" t="s">
        <v>235</v>
      </c>
      <c r="H1000" s="155">
        <v>25.92</v>
      </c>
      <c r="I1000" s="156"/>
      <c r="L1000" s="152"/>
      <c r="M1000" s="157"/>
      <c r="T1000" s="158"/>
      <c r="AT1000" s="153" t="s">
        <v>233</v>
      </c>
      <c r="AU1000" s="153" t="s">
        <v>92</v>
      </c>
      <c r="AV1000" s="13" t="s">
        <v>232</v>
      </c>
      <c r="AW1000" s="13" t="s">
        <v>31</v>
      </c>
      <c r="AX1000" s="13" t="s">
        <v>90</v>
      </c>
      <c r="AY1000" s="153" t="s">
        <v>225</v>
      </c>
    </row>
    <row r="1001" spans="2:65" s="1" customFormat="1" ht="21.75" customHeight="1">
      <c r="B1001" s="31"/>
      <c r="C1001" s="159" t="s">
        <v>1393</v>
      </c>
      <c r="D1001" s="159" t="s">
        <v>292</v>
      </c>
      <c r="E1001" s="160" t="s">
        <v>1394</v>
      </c>
      <c r="F1001" s="161" t="s">
        <v>1395</v>
      </c>
      <c r="G1001" s="162" t="s">
        <v>230</v>
      </c>
      <c r="H1001" s="163">
        <v>27.994</v>
      </c>
      <c r="I1001" s="164"/>
      <c r="J1001" s="165">
        <f>ROUND(I1001*H1001,2)</f>
        <v>0</v>
      </c>
      <c r="K1001" s="161" t="s">
        <v>1</v>
      </c>
      <c r="L1001" s="166"/>
      <c r="M1001" s="167" t="s">
        <v>1</v>
      </c>
      <c r="N1001" s="168" t="s">
        <v>47</v>
      </c>
      <c r="P1001" s="140">
        <f>O1001*H1001</f>
        <v>0</v>
      </c>
      <c r="Q1001" s="140">
        <v>0</v>
      </c>
      <c r="R1001" s="140">
        <f>Q1001*H1001</f>
        <v>0</v>
      </c>
      <c r="S1001" s="140">
        <v>0</v>
      </c>
      <c r="T1001" s="141">
        <f>S1001*H1001</f>
        <v>0</v>
      </c>
      <c r="AR1001" s="142" t="s">
        <v>307</v>
      </c>
      <c r="AT1001" s="142" t="s">
        <v>292</v>
      </c>
      <c r="AU1001" s="142" t="s">
        <v>92</v>
      </c>
      <c r="AY1001" s="16" t="s">
        <v>225</v>
      </c>
      <c r="BE1001" s="143">
        <f>IF(N1001="základní",J1001,0)</f>
        <v>0</v>
      </c>
      <c r="BF1001" s="143">
        <f>IF(N1001="snížená",J1001,0)</f>
        <v>0</v>
      </c>
      <c r="BG1001" s="143">
        <f>IF(N1001="zákl. přenesená",J1001,0)</f>
        <v>0</v>
      </c>
      <c r="BH1001" s="143">
        <f>IF(N1001="sníž. přenesená",J1001,0)</f>
        <v>0</v>
      </c>
      <c r="BI1001" s="143">
        <f>IF(N1001="nulová",J1001,0)</f>
        <v>0</v>
      </c>
      <c r="BJ1001" s="16" t="s">
        <v>90</v>
      </c>
      <c r="BK1001" s="143">
        <f>ROUND(I1001*H1001,2)</f>
        <v>0</v>
      </c>
      <c r="BL1001" s="16" t="s">
        <v>265</v>
      </c>
      <c r="BM1001" s="142" t="s">
        <v>1396</v>
      </c>
    </row>
    <row r="1002" spans="2:65" s="12" customFormat="1" ht="10.199999999999999">
      <c r="B1002" s="144"/>
      <c r="D1002" s="145" t="s">
        <v>233</v>
      </c>
      <c r="E1002" s="146" t="s">
        <v>1</v>
      </c>
      <c r="F1002" s="147" t="s">
        <v>1397</v>
      </c>
      <c r="H1002" s="148">
        <v>27.994</v>
      </c>
      <c r="I1002" s="149"/>
      <c r="L1002" s="144"/>
      <c r="M1002" s="150"/>
      <c r="T1002" s="151"/>
      <c r="AT1002" s="146" t="s">
        <v>233</v>
      </c>
      <c r="AU1002" s="146" t="s">
        <v>92</v>
      </c>
      <c r="AV1002" s="12" t="s">
        <v>92</v>
      </c>
      <c r="AW1002" s="12" t="s">
        <v>31</v>
      </c>
      <c r="AX1002" s="12" t="s">
        <v>82</v>
      </c>
      <c r="AY1002" s="146" t="s">
        <v>225</v>
      </c>
    </row>
    <row r="1003" spans="2:65" s="13" customFormat="1" ht="10.199999999999999">
      <c r="B1003" s="152"/>
      <c r="D1003" s="145" t="s">
        <v>233</v>
      </c>
      <c r="E1003" s="153" t="s">
        <v>1</v>
      </c>
      <c r="F1003" s="154" t="s">
        <v>235</v>
      </c>
      <c r="H1003" s="155">
        <v>27.994</v>
      </c>
      <c r="I1003" s="156"/>
      <c r="L1003" s="152"/>
      <c r="M1003" s="157"/>
      <c r="T1003" s="158"/>
      <c r="AT1003" s="153" t="s">
        <v>233</v>
      </c>
      <c r="AU1003" s="153" t="s">
        <v>92</v>
      </c>
      <c r="AV1003" s="13" t="s">
        <v>232</v>
      </c>
      <c r="AW1003" s="13" t="s">
        <v>31</v>
      </c>
      <c r="AX1003" s="13" t="s">
        <v>90</v>
      </c>
      <c r="AY1003" s="153" t="s">
        <v>225</v>
      </c>
    </row>
    <row r="1004" spans="2:65" s="1" customFormat="1" ht="37.799999999999997" customHeight="1">
      <c r="B1004" s="31"/>
      <c r="C1004" s="131" t="s">
        <v>845</v>
      </c>
      <c r="D1004" s="131" t="s">
        <v>227</v>
      </c>
      <c r="E1004" s="132" t="s">
        <v>1398</v>
      </c>
      <c r="F1004" s="133" t="s">
        <v>1399</v>
      </c>
      <c r="G1004" s="134" t="s">
        <v>230</v>
      </c>
      <c r="H1004" s="135">
        <v>127.925</v>
      </c>
      <c r="I1004" s="136"/>
      <c r="J1004" s="137">
        <f>ROUND(I1004*H1004,2)</f>
        <v>0</v>
      </c>
      <c r="K1004" s="133" t="s">
        <v>231</v>
      </c>
      <c r="L1004" s="31"/>
      <c r="M1004" s="138" t="s">
        <v>1</v>
      </c>
      <c r="N1004" s="139" t="s">
        <v>47</v>
      </c>
      <c r="P1004" s="140">
        <f>O1004*H1004</f>
        <v>0</v>
      </c>
      <c r="Q1004" s="140">
        <v>0</v>
      </c>
      <c r="R1004" s="140">
        <f>Q1004*H1004</f>
        <v>0</v>
      </c>
      <c r="S1004" s="140">
        <v>0</v>
      </c>
      <c r="T1004" s="141">
        <f>S1004*H1004</f>
        <v>0</v>
      </c>
      <c r="AR1004" s="142" t="s">
        <v>265</v>
      </c>
      <c r="AT1004" s="142" t="s">
        <v>227</v>
      </c>
      <c r="AU1004" s="142" t="s">
        <v>92</v>
      </c>
      <c r="AY1004" s="16" t="s">
        <v>225</v>
      </c>
      <c r="BE1004" s="143">
        <f>IF(N1004="základní",J1004,0)</f>
        <v>0</v>
      </c>
      <c r="BF1004" s="143">
        <f>IF(N1004="snížená",J1004,0)</f>
        <v>0</v>
      </c>
      <c r="BG1004" s="143">
        <f>IF(N1004="zákl. přenesená",J1004,0)</f>
        <v>0</v>
      </c>
      <c r="BH1004" s="143">
        <f>IF(N1004="sníž. přenesená",J1004,0)</f>
        <v>0</v>
      </c>
      <c r="BI1004" s="143">
        <f>IF(N1004="nulová",J1004,0)</f>
        <v>0</v>
      </c>
      <c r="BJ1004" s="16" t="s">
        <v>90</v>
      </c>
      <c r="BK1004" s="143">
        <f>ROUND(I1004*H1004,2)</f>
        <v>0</v>
      </c>
      <c r="BL1004" s="16" t="s">
        <v>265</v>
      </c>
      <c r="BM1004" s="142" t="s">
        <v>1400</v>
      </c>
    </row>
    <row r="1005" spans="2:65" s="1" customFormat="1" ht="16.5" customHeight="1">
      <c r="B1005" s="31"/>
      <c r="C1005" s="159" t="s">
        <v>1401</v>
      </c>
      <c r="D1005" s="159" t="s">
        <v>292</v>
      </c>
      <c r="E1005" s="160" t="s">
        <v>1402</v>
      </c>
      <c r="F1005" s="161" t="s">
        <v>1403</v>
      </c>
      <c r="G1005" s="162" t="s">
        <v>230</v>
      </c>
      <c r="H1005" s="163">
        <v>109.005</v>
      </c>
      <c r="I1005" s="164"/>
      <c r="J1005" s="165">
        <f>ROUND(I1005*H1005,2)</f>
        <v>0</v>
      </c>
      <c r="K1005" s="161" t="s">
        <v>1</v>
      </c>
      <c r="L1005" s="166"/>
      <c r="M1005" s="167" t="s">
        <v>1</v>
      </c>
      <c r="N1005" s="168" t="s">
        <v>47</v>
      </c>
      <c r="P1005" s="140">
        <f>O1005*H1005</f>
        <v>0</v>
      </c>
      <c r="Q1005" s="140">
        <v>0</v>
      </c>
      <c r="R1005" s="140">
        <f>Q1005*H1005</f>
        <v>0</v>
      </c>
      <c r="S1005" s="140">
        <v>0</v>
      </c>
      <c r="T1005" s="141">
        <f>S1005*H1005</f>
        <v>0</v>
      </c>
      <c r="AR1005" s="142" t="s">
        <v>307</v>
      </c>
      <c r="AT1005" s="142" t="s">
        <v>292</v>
      </c>
      <c r="AU1005" s="142" t="s">
        <v>92</v>
      </c>
      <c r="AY1005" s="16" t="s">
        <v>225</v>
      </c>
      <c r="BE1005" s="143">
        <f>IF(N1005="základní",J1005,0)</f>
        <v>0</v>
      </c>
      <c r="BF1005" s="143">
        <f>IF(N1005="snížená",J1005,0)</f>
        <v>0</v>
      </c>
      <c r="BG1005" s="143">
        <f>IF(N1005="zákl. přenesená",J1005,0)</f>
        <v>0</v>
      </c>
      <c r="BH1005" s="143">
        <f>IF(N1005="sníž. přenesená",J1005,0)</f>
        <v>0</v>
      </c>
      <c r="BI1005" s="143">
        <f>IF(N1005="nulová",J1005,0)</f>
        <v>0</v>
      </c>
      <c r="BJ1005" s="16" t="s">
        <v>90</v>
      </c>
      <c r="BK1005" s="143">
        <f>ROUND(I1005*H1005,2)</f>
        <v>0</v>
      </c>
      <c r="BL1005" s="16" t="s">
        <v>265</v>
      </c>
      <c r="BM1005" s="142" t="s">
        <v>1404</v>
      </c>
    </row>
    <row r="1006" spans="2:65" s="12" customFormat="1" ht="10.199999999999999">
      <c r="B1006" s="144"/>
      <c r="D1006" s="145" t="s">
        <v>233</v>
      </c>
      <c r="E1006" s="146" t="s">
        <v>1</v>
      </c>
      <c r="F1006" s="147" t="s">
        <v>1405</v>
      </c>
      <c r="H1006" s="148">
        <v>31.878</v>
      </c>
      <c r="I1006" s="149"/>
      <c r="L1006" s="144"/>
      <c r="M1006" s="150"/>
      <c r="T1006" s="151"/>
      <c r="AT1006" s="146" t="s">
        <v>233</v>
      </c>
      <c r="AU1006" s="146" t="s">
        <v>92</v>
      </c>
      <c r="AV1006" s="12" t="s">
        <v>92</v>
      </c>
      <c r="AW1006" s="12" t="s">
        <v>31</v>
      </c>
      <c r="AX1006" s="12" t="s">
        <v>82</v>
      </c>
      <c r="AY1006" s="146" t="s">
        <v>225</v>
      </c>
    </row>
    <row r="1007" spans="2:65" s="12" customFormat="1" ht="20.399999999999999">
      <c r="B1007" s="144"/>
      <c r="D1007" s="145" t="s">
        <v>233</v>
      </c>
      <c r="E1007" s="146" t="s">
        <v>1</v>
      </c>
      <c r="F1007" s="147" t="s">
        <v>1406</v>
      </c>
      <c r="H1007" s="148">
        <v>46.930999999999997</v>
      </c>
      <c r="I1007" s="149"/>
      <c r="L1007" s="144"/>
      <c r="M1007" s="150"/>
      <c r="T1007" s="151"/>
      <c r="AT1007" s="146" t="s">
        <v>233</v>
      </c>
      <c r="AU1007" s="146" t="s">
        <v>92</v>
      </c>
      <c r="AV1007" s="12" t="s">
        <v>92</v>
      </c>
      <c r="AW1007" s="12" t="s">
        <v>31</v>
      </c>
      <c r="AX1007" s="12" t="s">
        <v>82</v>
      </c>
      <c r="AY1007" s="146" t="s">
        <v>225</v>
      </c>
    </row>
    <row r="1008" spans="2:65" s="12" customFormat="1" ht="10.199999999999999">
      <c r="B1008" s="144"/>
      <c r="D1008" s="145" t="s">
        <v>233</v>
      </c>
      <c r="E1008" s="146" t="s">
        <v>1</v>
      </c>
      <c r="F1008" s="147" t="s">
        <v>1407</v>
      </c>
      <c r="H1008" s="148">
        <v>25.004999999999999</v>
      </c>
      <c r="I1008" s="149"/>
      <c r="L1008" s="144"/>
      <c r="M1008" s="150"/>
      <c r="T1008" s="151"/>
      <c r="AT1008" s="146" t="s">
        <v>233</v>
      </c>
      <c r="AU1008" s="146" t="s">
        <v>92</v>
      </c>
      <c r="AV1008" s="12" t="s">
        <v>92</v>
      </c>
      <c r="AW1008" s="12" t="s">
        <v>31</v>
      </c>
      <c r="AX1008" s="12" t="s">
        <v>82</v>
      </c>
      <c r="AY1008" s="146" t="s">
        <v>225</v>
      </c>
    </row>
    <row r="1009" spans="2:65" s="13" customFormat="1" ht="10.199999999999999">
      <c r="B1009" s="152"/>
      <c r="D1009" s="145" t="s">
        <v>233</v>
      </c>
      <c r="E1009" s="153" t="s">
        <v>1</v>
      </c>
      <c r="F1009" s="154" t="s">
        <v>235</v>
      </c>
      <c r="H1009" s="155">
        <v>103.81399999999999</v>
      </c>
      <c r="I1009" s="156"/>
      <c r="L1009" s="152"/>
      <c r="M1009" s="157"/>
      <c r="T1009" s="158"/>
      <c r="AT1009" s="153" t="s">
        <v>233</v>
      </c>
      <c r="AU1009" s="153" t="s">
        <v>92</v>
      </c>
      <c r="AV1009" s="13" t="s">
        <v>232</v>
      </c>
      <c r="AW1009" s="13" t="s">
        <v>31</v>
      </c>
      <c r="AX1009" s="13" t="s">
        <v>82</v>
      </c>
      <c r="AY1009" s="153" t="s">
        <v>225</v>
      </c>
    </row>
    <row r="1010" spans="2:65" s="12" customFormat="1" ht="10.199999999999999">
      <c r="B1010" s="144"/>
      <c r="D1010" s="145" t="s">
        <v>233</v>
      </c>
      <c r="E1010" s="146" t="s">
        <v>1</v>
      </c>
      <c r="F1010" s="147" t="s">
        <v>1408</v>
      </c>
      <c r="H1010" s="148">
        <v>109.005</v>
      </c>
      <c r="I1010" s="149"/>
      <c r="L1010" s="144"/>
      <c r="M1010" s="150"/>
      <c r="T1010" s="151"/>
      <c r="AT1010" s="146" t="s">
        <v>233</v>
      </c>
      <c r="AU1010" s="146" t="s">
        <v>92</v>
      </c>
      <c r="AV1010" s="12" t="s">
        <v>92</v>
      </c>
      <c r="AW1010" s="12" t="s">
        <v>31</v>
      </c>
      <c r="AX1010" s="12" t="s">
        <v>82</v>
      </c>
      <c r="AY1010" s="146" t="s">
        <v>225</v>
      </c>
    </row>
    <row r="1011" spans="2:65" s="13" customFormat="1" ht="10.199999999999999">
      <c r="B1011" s="152"/>
      <c r="D1011" s="145" t="s">
        <v>233</v>
      </c>
      <c r="E1011" s="153" t="s">
        <v>1</v>
      </c>
      <c r="F1011" s="154" t="s">
        <v>235</v>
      </c>
      <c r="H1011" s="155">
        <v>109.005</v>
      </c>
      <c r="I1011" s="156"/>
      <c r="L1011" s="152"/>
      <c r="M1011" s="157"/>
      <c r="T1011" s="158"/>
      <c r="AT1011" s="153" t="s">
        <v>233</v>
      </c>
      <c r="AU1011" s="153" t="s">
        <v>92</v>
      </c>
      <c r="AV1011" s="13" t="s">
        <v>232</v>
      </c>
      <c r="AW1011" s="13" t="s">
        <v>31</v>
      </c>
      <c r="AX1011" s="13" t="s">
        <v>90</v>
      </c>
      <c r="AY1011" s="153" t="s">
        <v>225</v>
      </c>
    </row>
    <row r="1012" spans="2:65" s="1" customFormat="1" ht="24.15" customHeight="1">
      <c r="B1012" s="31"/>
      <c r="C1012" s="159" t="s">
        <v>849</v>
      </c>
      <c r="D1012" s="159" t="s">
        <v>292</v>
      </c>
      <c r="E1012" s="160" t="s">
        <v>1409</v>
      </c>
      <c r="F1012" s="161" t="s">
        <v>1410</v>
      </c>
      <c r="G1012" s="162" t="s">
        <v>230</v>
      </c>
      <c r="H1012" s="163">
        <v>25.704000000000001</v>
      </c>
      <c r="I1012" s="164"/>
      <c r="J1012" s="165">
        <f>ROUND(I1012*H1012,2)</f>
        <v>0</v>
      </c>
      <c r="K1012" s="161" t="s">
        <v>1</v>
      </c>
      <c r="L1012" s="166"/>
      <c r="M1012" s="167" t="s">
        <v>1</v>
      </c>
      <c r="N1012" s="168" t="s">
        <v>47</v>
      </c>
      <c r="P1012" s="140">
        <f>O1012*H1012</f>
        <v>0</v>
      </c>
      <c r="Q1012" s="140">
        <v>0</v>
      </c>
      <c r="R1012" s="140">
        <f>Q1012*H1012</f>
        <v>0</v>
      </c>
      <c r="S1012" s="140">
        <v>0</v>
      </c>
      <c r="T1012" s="141">
        <f>S1012*H1012</f>
        <v>0</v>
      </c>
      <c r="AR1012" s="142" t="s">
        <v>307</v>
      </c>
      <c r="AT1012" s="142" t="s">
        <v>292</v>
      </c>
      <c r="AU1012" s="142" t="s">
        <v>92</v>
      </c>
      <c r="AY1012" s="16" t="s">
        <v>225</v>
      </c>
      <c r="BE1012" s="143">
        <f>IF(N1012="základní",J1012,0)</f>
        <v>0</v>
      </c>
      <c r="BF1012" s="143">
        <f>IF(N1012="snížená",J1012,0)</f>
        <v>0</v>
      </c>
      <c r="BG1012" s="143">
        <f>IF(N1012="zákl. přenesená",J1012,0)</f>
        <v>0</v>
      </c>
      <c r="BH1012" s="143">
        <f>IF(N1012="sníž. přenesená",J1012,0)</f>
        <v>0</v>
      </c>
      <c r="BI1012" s="143">
        <f>IF(N1012="nulová",J1012,0)</f>
        <v>0</v>
      </c>
      <c r="BJ1012" s="16" t="s">
        <v>90</v>
      </c>
      <c r="BK1012" s="143">
        <f>ROUND(I1012*H1012,2)</f>
        <v>0</v>
      </c>
      <c r="BL1012" s="16" t="s">
        <v>265</v>
      </c>
      <c r="BM1012" s="142" t="s">
        <v>1411</v>
      </c>
    </row>
    <row r="1013" spans="2:65" s="12" customFormat="1" ht="10.199999999999999">
      <c r="B1013" s="144"/>
      <c r="D1013" s="145" t="s">
        <v>233</v>
      </c>
      <c r="E1013" s="146" t="s">
        <v>1</v>
      </c>
      <c r="F1013" s="147" t="s">
        <v>1412</v>
      </c>
      <c r="H1013" s="148">
        <v>10.815</v>
      </c>
      <c r="I1013" s="149"/>
      <c r="L1013" s="144"/>
      <c r="M1013" s="150"/>
      <c r="T1013" s="151"/>
      <c r="AT1013" s="146" t="s">
        <v>233</v>
      </c>
      <c r="AU1013" s="146" t="s">
        <v>92</v>
      </c>
      <c r="AV1013" s="12" t="s">
        <v>92</v>
      </c>
      <c r="AW1013" s="12" t="s">
        <v>31</v>
      </c>
      <c r="AX1013" s="12" t="s">
        <v>82</v>
      </c>
      <c r="AY1013" s="146" t="s">
        <v>225</v>
      </c>
    </row>
    <row r="1014" spans="2:65" s="12" customFormat="1" ht="10.199999999999999">
      <c r="B1014" s="144"/>
      <c r="D1014" s="145" t="s">
        <v>233</v>
      </c>
      <c r="E1014" s="146" t="s">
        <v>1</v>
      </c>
      <c r="F1014" s="147" t="s">
        <v>1413</v>
      </c>
      <c r="H1014" s="148">
        <v>7.9050000000000002</v>
      </c>
      <c r="I1014" s="149"/>
      <c r="L1014" s="144"/>
      <c r="M1014" s="150"/>
      <c r="T1014" s="151"/>
      <c r="AT1014" s="146" t="s">
        <v>233</v>
      </c>
      <c r="AU1014" s="146" t="s">
        <v>92</v>
      </c>
      <c r="AV1014" s="12" t="s">
        <v>92</v>
      </c>
      <c r="AW1014" s="12" t="s">
        <v>31</v>
      </c>
      <c r="AX1014" s="12" t="s">
        <v>82</v>
      </c>
      <c r="AY1014" s="146" t="s">
        <v>225</v>
      </c>
    </row>
    <row r="1015" spans="2:65" s="12" customFormat="1" ht="10.199999999999999">
      <c r="B1015" s="144"/>
      <c r="D1015" s="145" t="s">
        <v>233</v>
      </c>
      <c r="E1015" s="146" t="s">
        <v>1</v>
      </c>
      <c r="F1015" s="147" t="s">
        <v>1414</v>
      </c>
      <c r="H1015" s="148">
        <v>5.76</v>
      </c>
      <c r="I1015" s="149"/>
      <c r="L1015" s="144"/>
      <c r="M1015" s="150"/>
      <c r="T1015" s="151"/>
      <c r="AT1015" s="146" t="s">
        <v>233</v>
      </c>
      <c r="AU1015" s="146" t="s">
        <v>92</v>
      </c>
      <c r="AV1015" s="12" t="s">
        <v>92</v>
      </c>
      <c r="AW1015" s="12" t="s">
        <v>31</v>
      </c>
      <c r="AX1015" s="12" t="s">
        <v>82</v>
      </c>
      <c r="AY1015" s="146" t="s">
        <v>225</v>
      </c>
    </row>
    <row r="1016" spans="2:65" s="13" customFormat="1" ht="10.199999999999999">
      <c r="B1016" s="152"/>
      <c r="D1016" s="145" t="s">
        <v>233</v>
      </c>
      <c r="E1016" s="153" t="s">
        <v>1</v>
      </c>
      <c r="F1016" s="154" t="s">
        <v>235</v>
      </c>
      <c r="H1016" s="155">
        <v>24.48</v>
      </c>
      <c r="I1016" s="156"/>
      <c r="L1016" s="152"/>
      <c r="M1016" s="157"/>
      <c r="T1016" s="158"/>
      <c r="AT1016" s="153" t="s">
        <v>233</v>
      </c>
      <c r="AU1016" s="153" t="s">
        <v>92</v>
      </c>
      <c r="AV1016" s="13" t="s">
        <v>232</v>
      </c>
      <c r="AW1016" s="13" t="s">
        <v>31</v>
      </c>
      <c r="AX1016" s="13" t="s">
        <v>82</v>
      </c>
      <c r="AY1016" s="153" t="s">
        <v>225</v>
      </c>
    </row>
    <row r="1017" spans="2:65" s="12" customFormat="1" ht="10.199999999999999">
      <c r="B1017" s="144"/>
      <c r="D1017" s="145" t="s">
        <v>233</v>
      </c>
      <c r="E1017" s="146" t="s">
        <v>1</v>
      </c>
      <c r="F1017" s="147" t="s">
        <v>1415</v>
      </c>
      <c r="H1017" s="148">
        <v>25.704000000000001</v>
      </c>
      <c r="I1017" s="149"/>
      <c r="L1017" s="144"/>
      <c r="M1017" s="150"/>
      <c r="T1017" s="151"/>
      <c r="AT1017" s="146" t="s">
        <v>233</v>
      </c>
      <c r="AU1017" s="146" t="s">
        <v>92</v>
      </c>
      <c r="AV1017" s="12" t="s">
        <v>92</v>
      </c>
      <c r="AW1017" s="12" t="s">
        <v>31</v>
      </c>
      <c r="AX1017" s="12" t="s">
        <v>82</v>
      </c>
      <c r="AY1017" s="146" t="s">
        <v>225</v>
      </c>
    </row>
    <row r="1018" spans="2:65" s="13" customFormat="1" ht="10.199999999999999">
      <c r="B1018" s="152"/>
      <c r="D1018" s="145" t="s">
        <v>233</v>
      </c>
      <c r="E1018" s="153" t="s">
        <v>1</v>
      </c>
      <c r="F1018" s="154" t="s">
        <v>235</v>
      </c>
      <c r="H1018" s="155">
        <v>25.704000000000001</v>
      </c>
      <c r="I1018" s="156"/>
      <c r="L1018" s="152"/>
      <c r="M1018" s="157"/>
      <c r="T1018" s="158"/>
      <c r="AT1018" s="153" t="s">
        <v>233</v>
      </c>
      <c r="AU1018" s="153" t="s">
        <v>92</v>
      </c>
      <c r="AV1018" s="13" t="s">
        <v>232</v>
      </c>
      <c r="AW1018" s="13" t="s">
        <v>31</v>
      </c>
      <c r="AX1018" s="13" t="s">
        <v>90</v>
      </c>
      <c r="AY1018" s="153" t="s">
        <v>225</v>
      </c>
    </row>
    <row r="1019" spans="2:65" s="1" customFormat="1" ht="24.15" customHeight="1">
      <c r="B1019" s="31"/>
      <c r="C1019" s="131" t="s">
        <v>1416</v>
      </c>
      <c r="D1019" s="131" t="s">
        <v>227</v>
      </c>
      <c r="E1019" s="132" t="s">
        <v>1417</v>
      </c>
      <c r="F1019" s="133" t="s">
        <v>1418</v>
      </c>
      <c r="G1019" s="134" t="s">
        <v>357</v>
      </c>
      <c r="H1019" s="135">
        <v>127.925</v>
      </c>
      <c r="I1019" s="136"/>
      <c r="J1019" s="137">
        <f>ROUND(I1019*H1019,2)</f>
        <v>0</v>
      </c>
      <c r="K1019" s="133" t="s">
        <v>231</v>
      </c>
      <c r="L1019" s="31"/>
      <c r="M1019" s="138" t="s">
        <v>1</v>
      </c>
      <c r="N1019" s="139" t="s">
        <v>47</v>
      </c>
      <c r="P1019" s="140">
        <f>O1019*H1019</f>
        <v>0</v>
      </c>
      <c r="Q1019" s="140">
        <v>0</v>
      </c>
      <c r="R1019" s="140">
        <f>Q1019*H1019</f>
        <v>0</v>
      </c>
      <c r="S1019" s="140">
        <v>0</v>
      </c>
      <c r="T1019" s="141">
        <f>S1019*H1019</f>
        <v>0</v>
      </c>
      <c r="AR1019" s="142" t="s">
        <v>265</v>
      </c>
      <c r="AT1019" s="142" t="s">
        <v>227</v>
      </c>
      <c r="AU1019" s="142" t="s">
        <v>92</v>
      </c>
      <c r="AY1019" s="16" t="s">
        <v>225</v>
      </c>
      <c r="BE1019" s="143">
        <f>IF(N1019="základní",J1019,0)</f>
        <v>0</v>
      </c>
      <c r="BF1019" s="143">
        <f>IF(N1019="snížená",J1019,0)</f>
        <v>0</v>
      </c>
      <c r="BG1019" s="143">
        <f>IF(N1019="zákl. přenesená",J1019,0)</f>
        <v>0</v>
      </c>
      <c r="BH1019" s="143">
        <f>IF(N1019="sníž. přenesená",J1019,0)</f>
        <v>0</v>
      </c>
      <c r="BI1019" s="143">
        <f>IF(N1019="nulová",J1019,0)</f>
        <v>0</v>
      </c>
      <c r="BJ1019" s="16" t="s">
        <v>90</v>
      </c>
      <c r="BK1019" s="143">
        <f>ROUND(I1019*H1019,2)</f>
        <v>0</v>
      </c>
      <c r="BL1019" s="16" t="s">
        <v>265</v>
      </c>
      <c r="BM1019" s="142" t="s">
        <v>1419</v>
      </c>
    </row>
    <row r="1020" spans="2:65" s="12" customFormat="1" ht="10.199999999999999">
      <c r="B1020" s="144"/>
      <c r="D1020" s="145" t="s">
        <v>233</v>
      </c>
      <c r="E1020" s="146" t="s">
        <v>1</v>
      </c>
      <c r="F1020" s="147" t="s">
        <v>1420</v>
      </c>
      <c r="H1020" s="148">
        <v>45.7</v>
      </c>
      <c r="I1020" s="149"/>
      <c r="L1020" s="144"/>
      <c r="M1020" s="150"/>
      <c r="T1020" s="151"/>
      <c r="AT1020" s="146" t="s">
        <v>233</v>
      </c>
      <c r="AU1020" s="146" t="s">
        <v>92</v>
      </c>
      <c r="AV1020" s="12" t="s">
        <v>92</v>
      </c>
      <c r="AW1020" s="12" t="s">
        <v>31</v>
      </c>
      <c r="AX1020" s="12" t="s">
        <v>82</v>
      </c>
      <c r="AY1020" s="146" t="s">
        <v>225</v>
      </c>
    </row>
    <row r="1021" spans="2:65" s="12" customFormat="1" ht="10.199999999999999">
      <c r="B1021" s="144"/>
      <c r="D1021" s="145" t="s">
        <v>233</v>
      </c>
      <c r="E1021" s="146" t="s">
        <v>1</v>
      </c>
      <c r="F1021" s="147" t="s">
        <v>1421</v>
      </c>
      <c r="H1021" s="148">
        <v>47.95</v>
      </c>
      <c r="I1021" s="149"/>
      <c r="L1021" s="144"/>
      <c r="M1021" s="150"/>
      <c r="T1021" s="151"/>
      <c r="AT1021" s="146" t="s">
        <v>233</v>
      </c>
      <c r="AU1021" s="146" t="s">
        <v>92</v>
      </c>
      <c r="AV1021" s="12" t="s">
        <v>92</v>
      </c>
      <c r="AW1021" s="12" t="s">
        <v>31</v>
      </c>
      <c r="AX1021" s="12" t="s">
        <v>82</v>
      </c>
      <c r="AY1021" s="146" t="s">
        <v>225</v>
      </c>
    </row>
    <row r="1022" spans="2:65" s="12" customFormat="1" ht="10.199999999999999">
      <c r="B1022" s="144"/>
      <c r="D1022" s="145" t="s">
        <v>233</v>
      </c>
      <c r="E1022" s="146" t="s">
        <v>1</v>
      </c>
      <c r="F1022" s="147" t="s">
        <v>1422</v>
      </c>
      <c r="H1022" s="148">
        <v>34.274999999999999</v>
      </c>
      <c r="I1022" s="149"/>
      <c r="L1022" s="144"/>
      <c r="M1022" s="150"/>
      <c r="T1022" s="151"/>
      <c r="AT1022" s="146" t="s">
        <v>233</v>
      </c>
      <c r="AU1022" s="146" t="s">
        <v>92</v>
      </c>
      <c r="AV1022" s="12" t="s">
        <v>92</v>
      </c>
      <c r="AW1022" s="12" t="s">
        <v>31</v>
      </c>
      <c r="AX1022" s="12" t="s">
        <v>82</v>
      </c>
      <c r="AY1022" s="146" t="s">
        <v>225</v>
      </c>
    </row>
    <row r="1023" spans="2:65" s="13" customFormat="1" ht="10.199999999999999">
      <c r="B1023" s="152"/>
      <c r="D1023" s="145" t="s">
        <v>233</v>
      </c>
      <c r="E1023" s="153" t="s">
        <v>1</v>
      </c>
      <c r="F1023" s="154" t="s">
        <v>235</v>
      </c>
      <c r="H1023" s="155">
        <v>127.925</v>
      </c>
      <c r="I1023" s="156"/>
      <c r="L1023" s="152"/>
      <c r="M1023" s="157"/>
      <c r="T1023" s="158"/>
      <c r="AT1023" s="153" t="s">
        <v>233</v>
      </c>
      <c r="AU1023" s="153" t="s">
        <v>92</v>
      </c>
      <c r="AV1023" s="13" t="s">
        <v>232</v>
      </c>
      <c r="AW1023" s="13" t="s">
        <v>31</v>
      </c>
      <c r="AX1023" s="13" t="s">
        <v>90</v>
      </c>
      <c r="AY1023" s="153" t="s">
        <v>225</v>
      </c>
    </row>
    <row r="1024" spans="2:65" s="1" customFormat="1" ht="24.15" customHeight="1">
      <c r="B1024" s="31"/>
      <c r="C1024" s="159" t="s">
        <v>853</v>
      </c>
      <c r="D1024" s="159" t="s">
        <v>292</v>
      </c>
      <c r="E1024" s="160" t="s">
        <v>1423</v>
      </c>
      <c r="F1024" s="161" t="s">
        <v>1424</v>
      </c>
      <c r="G1024" s="162" t="s">
        <v>357</v>
      </c>
      <c r="H1024" s="163">
        <v>134.321</v>
      </c>
      <c r="I1024" s="164"/>
      <c r="J1024" s="165">
        <f>ROUND(I1024*H1024,2)</f>
        <v>0</v>
      </c>
      <c r="K1024" s="161" t="s">
        <v>231</v>
      </c>
      <c r="L1024" s="166"/>
      <c r="M1024" s="167" t="s">
        <v>1</v>
      </c>
      <c r="N1024" s="168" t="s">
        <v>47</v>
      </c>
      <c r="P1024" s="140">
        <f>O1024*H1024</f>
        <v>0</v>
      </c>
      <c r="Q1024" s="140">
        <v>0</v>
      </c>
      <c r="R1024" s="140">
        <f>Q1024*H1024</f>
        <v>0</v>
      </c>
      <c r="S1024" s="140">
        <v>0</v>
      </c>
      <c r="T1024" s="141">
        <f>S1024*H1024</f>
        <v>0</v>
      </c>
      <c r="AR1024" s="142" t="s">
        <v>307</v>
      </c>
      <c r="AT1024" s="142" t="s">
        <v>292</v>
      </c>
      <c r="AU1024" s="142" t="s">
        <v>92</v>
      </c>
      <c r="AY1024" s="16" t="s">
        <v>225</v>
      </c>
      <c r="BE1024" s="143">
        <f>IF(N1024="základní",J1024,0)</f>
        <v>0</v>
      </c>
      <c r="BF1024" s="143">
        <f>IF(N1024="snížená",J1024,0)</f>
        <v>0</v>
      </c>
      <c r="BG1024" s="143">
        <f>IF(N1024="zákl. přenesená",J1024,0)</f>
        <v>0</v>
      </c>
      <c r="BH1024" s="143">
        <f>IF(N1024="sníž. přenesená",J1024,0)</f>
        <v>0</v>
      </c>
      <c r="BI1024" s="143">
        <f>IF(N1024="nulová",J1024,0)</f>
        <v>0</v>
      </c>
      <c r="BJ1024" s="16" t="s">
        <v>90</v>
      </c>
      <c r="BK1024" s="143">
        <f>ROUND(I1024*H1024,2)</f>
        <v>0</v>
      </c>
      <c r="BL1024" s="16" t="s">
        <v>265</v>
      </c>
      <c r="BM1024" s="142" t="s">
        <v>1425</v>
      </c>
    </row>
    <row r="1025" spans="2:65" s="12" customFormat="1" ht="10.199999999999999">
      <c r="B1025" s="144"/>
      <c r="D1025" s="145" t="s">
        <v>233</v>
      </c>
      <c r="E1025" s="146" t="s">
        <v>1</v>
      </c>
      <c r="F1025" s="147" t="s">
        <v>1426</v>
      </c>
      <c r="H1025" s="148">
        <v>134.321</v>
      </c>
      <c r="I1025" s="149"/>
      <c r="L1025" s="144"/>
      <c r="M1025" s="150"/>
      <c r="T1025" s="151"/>
      <c r="AT1025" s="146" t="s">
        <v>233</v>
      </c>
      <c r="AU1025" s="146" t="s">
        <v>92</v>
      </c>
      <c r="AV1025" s="12" t="s">
        <v>92</v>
      </c>
      <c r="AW1025" s="12" t="s">
        <v>31</v>
      </c>
      <c r="AX1025" s="12" t="s">
        <v>82</v>
      </c>
      <c r="AY1025" s="146" t="s">
        <v>225</v>
      </c>
    </row>
    <row r="1026" spans="2:65" s="13" customFormat="1" ht="10.199999999999999">
      <c r="B1026" s="152"/>
      <c r="D1026" s="145" t="s">
        <v>233</v>
      </c>
      <c r="E1026" s="153" t="s">
        <v>1</v>
      </c>
      <c r="F1026" s="154" t="s">
        <v>235</v>
      </c>
      <c r="H1026" s="155">
        <v>134.321</v>
      </c>
      <c r="I1026" s="156"/>
      <c r="L1026" s="152"/>
      <c r="M1026" s="157"/>
      <c r="T1026" s="158"/>
      <c r="AT1026" s="153" t="s">
        <v>233</v>
      </c>
      <c r="AU1026" s="153" t="s">
        <v>92</v>
      </c>
      <c r="AV1026" s="13" t="s">
        <v>232</v>
      </c>
      <c r="AW1026" s="13" t="s">
        <v>31</v>
      </c>
      <c r="AX1026" s="13" t="s">
        <v>90</v>
      </c>
      <c r="AY1026" s="153" t="s">
        <v>225</v>
      </c>
    </row>
    <row r="1027" spans="2:65" s="1" customFormat="1" ht="55.5" customHeight="1">
      <c r="B1027" s="31"/>
      <c r="C1027" s="131" t="s">
        <v>1427</v>
      </c>
      <c r="D1027" s="131" t="s">
        <v>227</v>
      </c>
      <c r="E1027" s="132" t="s">
        <v>1428</v>
      </c>
      <c r="F1027" s="133" t="s">
        <v>1429</v>
      </c>
      <c r="G1027" s="134" t="s">
        <v>277</v>
      </c>
      <c r="H1027" s="135">
        <v>0.76800000000000002</v>
      </c>
      <c r="I1027" s="136"/>
      <c r="J1027" s="137">
        <f>ROUND(I1027*H1027,2)</f>
        <v>0</v>
      </c>
      <c r="K1027" s="133" t="s">
        <v>231</v>
      </c>
      <c r="L1027" s="31"/>
      <c r="M1027" s="138" t="s">
        <v>1</v>
      </c>
      <c r="N1027" s="139" t="s">
        <v>47</v>
      </c>
      <c r="P1027" s="140">
        <f>O1027*H1027</f>
        <v>0</v>
      </c>
      <c r="Q1027" s="140">
        <v>0</v>
      </c>
      <c r="R1027" s="140">
        <f>Q1027*H1027</f>
        <v>0</v>
      </c>
      <c r="S1027" s="140">
        <v>0</v>
      </c>
      <c r="T1027" s="141">
        <f>S1027*H1027</f>
        <v>0</v>
      </c>
      <c r="AR1027" s="142" t="s">
        <v>265</v>
      </c>
      <c r="AT1027" s="142" t="s">
        <v>227</v>
      </c>
      <c r="AU1027" s="142" t="s">
        <v>92</v>
      </c>
      <c r="AY1027" s="16" t="s">
        <v>225</v>
      </c>
      <c r="BE1027" s="143">
        <f>IF(N1027="základní",J1027,0)</f>
        <v>0</v>
      </c>
      <c r="BF1027" s="143">
        <f>IF(N1027="snížená",J1027,0)</f>
        <v>0</v>
      </c>
      <c r="BG1027" s="143">
        <f>IF(N1027="zákl. přenesená",J1027,0)</f>
        <v>0</v>
      </c>
      <c r="BH1027" s="143">
        <f>IF(N1027="sníž. přenesená",J1027,0)</f>
        <v>0</v>
      </c>
      <c r="BI1027" s="143">
        <f>IF(N1027="nulová",J1027,0)</f>
        <v>0</v>
      </c>
      <c r="BJ1027" s="16" t="s">
        <v>90</v>
      </c>
      <c r="BK1027" s="143">
        <f>ROUND(I1027*H1027,2)</f>
        <v>0</v>
      </c>
      <c r="BL1027" s="16" t="s">
        <v>265</v>
      </c>
      <c r="BM1027" s="142" t="s">
        <v>1430</v>
      </c>
    </row>
    <row r="1028" spans="2:65" s="11" customFormat="1" ht="22.8" customHeight="1">
      <c r="B1028" s="119"/>
      <c r="D1028" s="120" t="s">
        <v>81</v>
      </c>
      <c r="E1028" s="129" t="s">
        <v>1431</v>
      </c>
      <c r="F1028" s="129" t="s">
        <v>1432</v>
      </c>
      <c r="I1028" s="122"/>
      <c r="J1028" s="130">
        <f>BK1028</f>
        <v>0</v>
      </c>
      <c r="L1028" s="119"/>
      <c r="M1028" s="124"/>
      <c r="P1028" s="125">
        <f>P1029+P1031+P1054+P1080+P1112</f>
        <v>0</v>
      </c>
      <c r="R1028" s="125">
        <f>R1029+R1031+R1054+R1080+R1112</f>
        <v>0</v>
      </c>
      <c r="T1028" s="126">
        <f>T1029+T1031+T1054+T1080+T1112</f>
        <v>0</v>
      </c>
      <c r="AR1028" s="120" t="s">
        <v>92</v>
      </c>
      <c r="AT1028" s="127" t="s">
        <v>81</v>
      </c>
      <c r="AU1028" s="127" t="s">
        <v>90</v>
      </c>
      <c r="AY1028" s="120" t="s">
        <v>225</v>
      </c>
      <c r="BK1028" s="128">
        <f>BK1029+BK1031+BK1054+BK1080+BK1112</f>
        <v>0</v>
      </c>
    </row>
    <row r="1029" spans="2:65" s="11" customFormat="1" ht="20.85" customHeight="1">
      <c r="B1029" s="119"/>
      <c r="D1029" s="120" t="s">
        <v>81</v>
      </c>
      <c r="E1029" s="129" t="s">
        <v>92</v>
      </c>
      <c r="F1029" s="129" t="s">
        <v>286</v>
      </c>
      <c r="I1029" s="122"/>
      <c r="J1029" s="130">
        <f>BK1029</f>
        <v>0</v>
      </c>
      <c r="L1029" s="119"/>
      <c r="M1029" s="124"/>
      <c r="P1029" s="125">
        <f>P1030</f>
        <v>0</v>
      </c>
      <c r="R1029" s="125">
        <f>R1030</f>
        <v>0</v>
      </c>
      <c r="T1029" s="126">
        <f>T1030</f>
        <v>0</v>
      </c>
      <c r="AR1029" s="120" t="s">
        <v>92</v>
      </c>
      <c r="AT1029" s="127" t="s">
        <v>81</v>
      </c>
      <c r="AU1029" s="127" t="s">
        <v>92</v>
      </c>
      <c r="AY1029" s="120" t="s">
        <v>225</v>
      </c>
      <c r="BK1029" s="128">
        <f>BK1030</f>
        <v>0</v>
      </c>
    </row>
    <row r="1030" spans="2:65" s="1" customFormat="1" ht="16.5" customHeight="1">
      <c r="B1030" s="31"/>
      <c r="C1030" s="131" t="s">
        <v>857</v>
      </c>
      <c r="D1030" s="131" t="s">
        <v>227</v>
      </c>
      <c r="E1030" s="132" t="s">
        <v>1433</v>
      </c>
      <c r="F1030" s="133" t="s">
        <v>1434</v>
      </c>
      <c r="G1030" s="134" t="s">
        <v>1435</v>
      </c>
      <c r="H1030" s="135">
        <v>1</v>
      </c>
      <c r="I1030" s="136"/>
      <c r="J1030" s="137">
        <f>ROUND(I1030*H1030,2)</f>
        <v>0</v>
      </c>
      <c r="K1030" s="133" t="s">
        <v>1</v>
      </c>
      <c r="L1030" s="31"/>
      <c r="M1030" s="138" t="s">
        <v>1</v>
      </c>
      <c r="N1030" s="139" t="s">
        <v>47</v>
      </c>
      <c r="P1030" s="140">
        <f>O1030*H1030</f>
        <v>0</v>
      </c>
      <c r="Q1030" s="140">
        <v>0</v>
      </c>
      <c r="R1030" s="140">
        <f>Q1030*H1030</f>
        <v>0</v>
      </c>
      <c r="S1030" s="140">
        <v>0</v>
      </c>
      <c r="T1030" s="141">
        <f>S1030*H1030</f>
        <v>0</v>
      </c>
      <c r="AR1030" s="142" t="s">
        <v>265</v>
      </c>
      <c r="AT1030" s="142" t="s">
        <v>227</v>
      </c>
      <c r="AU1030" s="142" t="s">
        <v>240</v>
      </c>
      <c r="AY1030" s="16" t="s">
        <v>225</v>
      </c>
      <c r="BE1030" s="143">
        <f>IF(N1030="základní",J1030,0)</f>
        <v>0</v>
      </c>
      <c r="BF1030" s="143">
        <f>IF(N1030="snížená",J1030,0)</f>
        <v>0</v>
      </c>
      <c r="BG1030" s="143">
        <f>IF(N1030="zákl. přenesená",J1030,0)</f>
        <v>0</v>
      </c>
      <c r="BH1030" s="143">
        <f>IF(N1030="sníž. přenesená",J1030,0)</f>
        <v>0</v>
      </c>
      <c r="BI1030" s="143">
        <f>IF(N1030="nulová",J1030,0)</f>
        <v>0</v>
      </c>
      <c r="BJ1030" s="16" t="s">
        <v>90</v>
      </c>
      <c r="BK1030" s="143">
        <f>ROUND(I1030*H1030,2)</f>
        <v>0</v>
      </c>
      <c r="BL1030" s="16" t="s">
        <v>265</v>
      </c>
      <c r="BM1030" s="142" t="s">
        <v>1436</v>
      </c>
    </row>
    <row r="1031" spans="2:65" s="11" customFormat="1" ht="20.85" customHeight="1">
      <c r="B1031" s="119"/>
      <c r="D1031" s="120" t="s">
        <v>81</v>
      </c>
      <c r="E1031" s="129" t="s">
        <v>1437</v>
      </c>
      <c r="F1031" s="129" t="s">
        <v>1438</v>
      </c>
      <c r="I1031" s="122"/>
      <c r="J1031" s="130">
        <f>BK1031</f>
        <v>0</v>
      </c>
      <c r="L1031" s="119"/>
      <c r="M1031" s="124"/>
      <c r="P1031" s="125">
        <f>SUM(P1032:P1053)</f>
        <v>0</v>
      </c>
      <c r="R1031" s="125">
        <f>SUM(R1032:R1053)</f>
        <v>0</v>
      </c>
      <c r="T1031" s="126">
        <f>SUM(T1032:T1053)</f>
        <v>0</v>
      </c>
      <c r="AR1031" s="120" t="s">
        <v>92</v>
      </c>
      <c r="AT1031" s="127" t="s">
        <v>81</v>
      </c>
      <c r="AU1031" s="127" t="s">
        <v>92</v>
      </c>
      <c r="AY1031" s="120" t="s">
        <v>225</v>
      </c>
      <c r="BK1031" s="128">
        <f>SUM(BK1032:BK1053)</f>
        <v>0</v>
      </c>
    </row>
    <row r="1032" spans="2:65" s="1" customFormat="1" ht="21.75" customHeight="1">
      <c r="B1032" s="31"/>
      <c r="C1032" s="131" t="s">
        <v>1439</v>
      </c>
      <c r="D1032" s="131" t="s">
        <v>227</v>
      </c>
      <c r="E1032" s="132" t="s">
        <v>1440</v>
      </c>
      <c r="F1032" s="133" t="s">
        <v>1441</v>
      </c>
      <c r="G1032" s="134" t="s">
        <v>357</v>
      </c>
      <c r="H1032" s="135">
        <v>15</v>
      </c>
      <c r="I1032" s="136"/>
      <c r="J1032" s="137">
        <f t="shared" ref="J1032:J1053" si="0">ROUND(I1032*H1032,2)</f>
        <v>0</v>
      </c>
      <c r="K1032" s="133" t="s">
        <v>1</v>
      </c>
      <c r="L1032" s="31"/>
      <c r="M1032" s="138" t="s">
        <v>1</v>
      </c>
      <c r="N1032" s="139" t="s">
        <v>47</v>
      </c>
      <c r="P1032" s="140">
        <f t="shared" ref="P1032:P1053" si="1">O1032*H1032</f>
        <v>0</v>
      </c>
      <c r="Q1032" s="140">
        <v>0</v>
      </c>
      <c r="R1032" s="140">
        <f t="shared" ref="R1032:R1053" si="2">Q1032*H1032</f>
        <v>0</v>
      </c>
      <c r="S1032" s="140">
        <v>0</v>
      </c>
      <c r="T1032" s="141">
        <f t="shared" ref="T1032:T1053" si="3">S1032*H1032</f>
        <v>0</v>
      </c>
      <c r="AR1032" s="142" t="s">
        <v>265</v>
      </c>
      <c r="AT1032" s="142" t="s">
        <v>227</v>
      </c>
      <c r="AU1032" s="142" t="s">
        <v>240</v>
      </c>
      <c r="AY1032" s="16" t="s">
        <v>225</v>
      </c>
      <c r="BE1032" s="143">
        <f t="shared" ref="BE1032:BE1053" si="4">IF(N1032="základní",J1032,0)</f>
        <v>0</v>
      </c>
      <c r="BF1032" s="143">
        <f t="shared" ref="BF1032:BF1053" si="5">IF(N1032="snížená",J1032,0)</f>
        <v>0</v>
      </c>
      <c r="BG1032" s="143">
        <f t="shared" ref="BG1032:BG1053" si="6">IF(N1032="zákl. přenesená",J1032,0)</f>
        <v>0</v>
      </c>
      <c r="BH1032" s="143">
        <f t="shared" ref="BH1032:BH1053" si="7">IF(N1032="sníž. přenesená",J1032,0)</f>
        <v>0</v>
      </c>
      <c r="BI1032" s="143">
        <f t="shared" ref="BI1032:BI1053" si="8">IF(N1032="nulová",J1032,0)</f>
        <v>0</v>
      </c>
      <c r="BJ1032" s="16" t="s">
        <v>90</v>
      </c>
      <c r="BK1032" s="143">
        <f t="shared" ref="BK1032:BK1053" si="9">ROUND(I1032*H1032,2)</f>
        <v>0</v>
      </c>
      <c r="BL1032" s="16" t="s">
        <v>265</v>
      </c>
      <c r="BM1032" s="142" t="s">
        <v>1442</v>
      </c>
    </row>
    <row r="1033" spans="2:65" s="1" customFormat="1" ht="21.75" customHeight="1">
      <c r="B1033" s="31"/>
      <c r="C1033" s="131" t="s">
        <v>862</v>
      </c>
      <c r="D1033" s="131" t="s">
        <v>227</v>
      </c>
      <c r="E1033" s="132" t="s">
        <v>1443</v>
      </c>
      <c r="F1033" s="133" t="s">
        <v>1444</v>
      </c>
      <c r="G1033" s="134" t="s">
        <v>357</v>
      </c>
      <c r="H1033" s="135">
        <v>25</v>
      </c>
      <c r="I1033" s="136"/>
      <c r="J1033" s="137">
        <f t="shared" si="0"/>
        <v>0</v>
      </c>
      <c r="K1033" s="133" t="s">
        <v>1</v>
      </c>
      <c r="L1033" s="31"/>
      <c r="M1033" s="138" t="s">
        <v>1</v>
      </c>
      <c r="N1033" s="139" t="s">
        <v>47</v>
      </c>
      <c r="P1033" s="140">
        <f t="shared" si="1"/>
        <v>0</v>
      </c>
      <c r="Q1033" s="140">
        <v>0</v>
      </c>
      <c r="R1033" s="140">
        <f t="shared" si="2"/>
        <v>0</v>
      </c>
      <c r="S1033" s="140">
        <v>0</v>
      </c>
      <c r="T1033" s="141">
        <f t="shared" si="3"/>
        <v>0</v>
      </c>
      <c r="AR1033" s="142" t="s">
        <v>265</v>
      </c>
      <c r="AT1033" s="142" t="s">
        <v>227</v>
      </c>
      <c r="AU1033" s="142" t="s">
        <v>240</v>
      </c>
      <c r="AY1033" s="16" t="s">
        <v>225</v>
      </c>
      <c r="BE1033" s="143">
        <f t="shared" si="4"/>
        <v>0</v>
      </c>
      <c r="BF1033" s="143">
        <f t="shared" si="5"/>
        <v>0</v>
      </c>
      <c r="BG1033" s="143">
        <f t="shared" si="6"/>
        <v>0</v>
      </c>
      <c r="BH1033" s="143">
        <f t="shared" si="7"/>
        <v>0</v>
      </c>
      <c r="BI1033" s="143">
        <f t="shared" si="8"/>
        <v>0</v>
      </c>
      <c r="BJ1033" s="16" t="s">
        <v>90</v>
      </c>
      <c r="BK1033" s="143">
        <f t="shared" si="9"/>
        <v>0</v>
      </c>
      <c r="BL1033" s="16" t="s">
        <v>265</v>
      </c>
      <c r="BM1033" s="142" t="s">
        <v>1445</v>
      </c>
    </row>
    <row r="1034" spans="2:65" s="1" customFormat="1" ht="21.75" customHeight="1">
      <c r="B1034" s="31"/>
      <c r="C1034" s="131" t="s">
        <v>1446</v>
      </c>
      <c r="D1034" s="131" t="s">
        <v>227</v>
      </c>
      <c r="E1034" s="132" t="s">
        <v>1447</v>
      </c>
      <c r="F1034" s="133" t="s">
        <v>1448</v>
      </c>
      <c r="G1034" s="134" t="s">
        <v>357</v>
      </c>
      <c r="H1034" s="135">
        <v>8</v>
      </c>
      <c r="I1034" s="136"/>
      <c r="J1034" s="137">
        <f t="shared" si="0"/>
        <v>0</v>
      </c>
      <c r="K1034" s="133" t="s">
        <v>1</v>
      </c>
      <c r="L1034" s="31"/>
      <c r="M1034" s="138" t="s">
        <v>1</v>
      </c>
      <c r="N1034" s="139" t="s">
        <v>47</v>
      </c>
      <c r="P1034" s="140">
        <f t="shared" si="1"/>
        <v>0</v>
      </c>
      <c r="Q1034" s="140">
        <v>0</v>
      </c>
      <c r="R1034" s="140">
        <f t="shared" si="2"/>
        <v>0</v>
      </c>
      <c r="S1034" s="140">
        <v>0</v>
      </c>
      <c r="T1034" s="141">
        <f t="shared" si="3"/>
        <v>0</v>
      </c>
      <c r="AR1034" s="142" t="s">
        <v>265</v>
      </c>
      <c r="AT1034" s="142" t="s">
        <v>227</v>
      </c>
      <c r="AU1034" s="142" t="s">
        <v>240</v>
      </c>
      <c r="AY1034" s="16" t="s">
        <v>225</v>
      </c>
      <c r="BE1034" s="143">
        <f t="shared" si="4"/>
        <v>0</v>
      </c>
      <c r="BF1034" s="143">
        <f t="shared" si="5"/>
        <v>0</v>
      </c>
      <c r="BG1034" s="143">
        <f t="shared" si="6"/>
        <v>0</v>
      </c>
      <c r="BH1034" s="143">
        <f t="shared" si="7"/>
        <v>0</v>
      </c>
      <c r="BI1034" s="143">
        <f t="shared" si="8"/>
        <v>0</v>
      </c>
      <c r="BJ1034" s="16" t="s">
        <v>90</v>
      </c>
      <c r="BK1034" s="143">
        <f t="shared" si="9"/>
        <v>0</v>
      </c>
      <c r="BL1034" s="16" t="s">
        <v>265</v>
      </c>
      <c r="BM1034" s="142" t="s">
        <v>1449</v>
      </c>
    </row>
    <row r="1035" spans="2:65" s="1" customFormat="1" ht="16.5" customHeight="1">
      <c r="B1035" s="31"/>
      <c r="C1035" s="131" t="s">
        <v>865</v>
      </c>
      <c r="D1035" s="131" t="s">
        <v>227</v>
      </c>
      <c r="E1035" s="132" t="s">
        <v>1450</v>
      </c>
      <c r="F1035" s="133" t="s">
        <v>1451</v>
      </c>
      <c r="G1035" s="134" t="s">
        <v>357</v>
      </c>
      <c r="H1035" s="135">
        <v>27</v>
      </c>
      <c r="I1035" s="136"/>
      <c r="J1035" s="137">
        <f t="shared" si="0"/>
        <v>0</v>
      </c>
      <c r="K1035" s="133" t="s">
        <v>1</v>
      </c>
      <c r="L1035" s="31"/>
      <c r="M1035" s="138" t="s">
        <v>1</v>
      </c>
      <c r="N1035" s="139" t="s">
        <v>47</v>
      </c>
      <c r="P1035" s="140">
        <f t="shared" si="1"/>
        <v>0</v>
      </c>
      <c r="Q1035" s="140">
        <v>0</v>
      </c>
      <c r="R1035" s="140">
        <f t="shared" si="2"/>
        <v>0</v>
      </c>
      <c r="S1035" s="140">
        <v>0</v>
      </c>
      <c r="T1035" s="141">
        <f t="shared" si="3"/>
        <v>0</v>
      </c>
      <c r="AR1035" s="142" t="s">
        <v>265</v>
      </c>
      <c r="AT1035" s="142" t="s">
        <v>227</v>
      </c>
      <c r="AU1035" s="142" t="s">
        <v>240</v>
      </c>
      <c r="AY1035" s="16" t="s">
        <v>225</v>
      </c>
      <c r="BE1035" s="143">
        <f t="shared" si="4"/>
        <v>0</v>
      </c>
      <c r="BF1035" s="143">
        <f t="shared" si="5"/>
        <v>0</v>
      </c>
      <c r="BG1035" s="143">
        <f t="shared" si="6"/>
        <v>0</v>
      </c>
      <c r="BH1035" s="143">
        <f t="shared" si="7"/>
        <v>0</v>
      </c>
      <c r="BI1035" s="143">
        <f t="shared" si="8"/>
        <v>0</v>
      </c>
      <c r="BJ1035" s="16" t="s">
        <v>90</v>
      </c>
      <c r="BK1035" s="143">
        <f t="shared" si="9"/>
        <v>0</v>
      </c>
      <c r="BL1035" s="16" t="s">
        <v>265</v>
      </c>
      <c r="BM1035" s="142" t="s">
        <v>1452</v>
      </c>
    </row>
    <row r="1036" spans="2:65" s="1" customFormat="1" ht="16.5" customHeight="1">
      <c r="B1036" s="31"/>
      <c r="C1036" s="131" t="s">
        <v>1453</v>
      </c>
      <c r="D1036" s="131" t="s">
        <v>227</v>
      </c>
      <c r="E1036" s="132" t="s">
        <v>1454</v>
      </c>
      <c r="F1036" s="133" t="s">
        <v>1455</v>
      </c>
      <c r="G1036" s="134" t="s">
        <v>357</v>
      </c>
      <c r="H1036" s="135">
        <v>51</v>
      </c>
      <c r="I1036" s="136"/>
      <c r="J1036" s="137">
        <f t="shared" si="0"/>
        <v>0</v>
      </c>
      <c r="K1036" s="133" t="s">
        <v>1</v>
      </c>
      <c r="L1036" s="31"/>
      <c r="M1036" s="138" t="s">
        <v>1</v>
      </c>
      <c r="N1036" s="139" t="s">
        <v>47</v>
      </c>
      <c r="P1036" s="140">
        <f t="shared" si="1"/>
        <v>0</v>
      </c>
      <c r="Q1036" s="140">
        <v>0</v>
      </c>
      <c r="R1036" s="140">
        <f t="shared" si="2"/>
        <v>0</v>
      </c>
      <c r="S1036" s="140">
        <v>0</v>
      </c>
      <c r="T1036" s="141">
        <f t="shared" si="3"/>
        <v>0</v>
      </c>
      <c r="AR1036" s="142" t="s">
        <v>265</v>
      </c>
      <c r="AT1036" s="142" t="s">
        <v>227</v>
      </c>
      <c r="AU1036" s="142" t="s">
        <v>240</v>
      </c>
      <c r="AY1036" s="16" t="s">
        <v>225</v>
      </c>
      <c r="BE1036" s="143">
        <f t="shared" si="4"/>
        <v>0</v>
      </c>
      <c r="BF1036" s="143">
        <f t="shared" si="5"/>
        <v>0</v>
      </c>
      <c r="BG1036" s="143">
        <f t="shared" si="6"/>
        <v>0</v>
      </c>
      <c r="BH1036" s="143">
        <f t="shared" si="7"/>
        <v>0</v>
      </c>
      <c r="BI1036" s="143">
        <f t="shared" si="8"/>
        <v>0</v>
      </c>
      <c r="BJ1036" s="16" t="s">
        <v>90</v>
      </c>
      <c r="BK1036" s="143">
        <f t="shared" si="9"/>
        <v>0</v>
      </c>
      <c r="BL1036" s="16" t="s">
        <v>265</v>
      </c>
      <c r="BM1036" s="142" t="s">
        <v>1456</v>
      </c>
    </row>
    <row r="1037" spans="2:65" s="1" customFormat="1" ht="16.5" customHeight="1">
      <c r="B1037" s="31"/>
      <c r="C1037" s="131" t="s">
        <v>869</v>
      </c>
      <c r="D1037" s="131" t="s">
        <v>227</v>
      </c>
      <c r="E1037" s="132" t="s">
        <v>1457</v>
      </c>
      <c r="F1037" s="133" t="s">
        <v>1458</v>
      </c>
      <c r="G1037" s="134" t="s">
        <v>357</v>
      </c>
      <c r="H1037" s="135">
        <v>37</v>
      </c>
      <c r="I1037" s="136"/>
      <c r="J1037" s="137">
        <f t="shared" si="0"/>
        <v>0</v>
      </c>
      <c r="K1037" s="133" t="s">
        <v>1</v>
      </c>
      <c r="L1037" s="31"/>
      <c r="M1037" s="138" t="s">
        <v>1</v>
      </c>
      <c r="N1037" s="139" t="s">
        <v>47</v>
      </c>
      <c r="P1037" s="140">
        <f t="shared" si="1"/>
        <v>0</v>
      </c>
      <c r="Q1037" s="140">
        <v>0</v>
      </c>
      <c r="R1037" s="140">
        <f t="shared" si="2"/>
        <v>0</v>
      </c>
      <c r="S1037" s="140">
        <v>0</v>
      </c>
      <c r="T1037" s="141">
        <f t="shared" si="3"/>
        <v>0</v>
      </c>
      <c r="AR1037" s="142" t="s">
        <v>265</v>
      </c>
      <c r="AT1037" s="142" t="s">
        <v>227</v>
      </c>
      <c r="AU1037" s="142" t="s">
        <v>240</v>
      </c>
      <c r="AY1037" s="16" t="s">
        <v>225</v>
      </c>
      <c r="BE1037" s="143">
        <f t="shared" si="4"/>
        <v>0</v>
      </c>
      <c r="BF1037" s="143">
        <f t="shared" si="5"/>
        <v>0</v>
      </c>
      <c r="BG1037" s="143">
        <f t="shared" si="6"/>
        <v>0</v>
      </c>
      <c r="BH1037" s="143">
        <f t="shared" si="7"/>
        <v>0</v>
      </c>
      <c r="BI1037" s="143">
        <f t="shared" si="8"/>
        <v>0</v>
      </c>
      <c r="BJ1037" s="16" t="s">
        <v>90</v>
      </c>
      <c r="BK1037" s="143">
        <f t="shared" si="9"/>
        <v>0</v>
      </c>
      <c r="BL1037" s="16" t="s">
        <v>265</v>
      </c>
      <c r="BM1037" s="142" t="s">
        <v>1459</v>
      </c>
    </row>
    <row r="1038" spans="2:65" s="1" customFormat="1" ht="16.5" customHeight="1">
      <c r="B1038" s="31"/>
      <c r="C1038" s="131" t="s">
        <v>1460</v>
      </c>
      <c r="D1038" s="131" t="s">
        <v>227</v>
      </c>
      <c r="E1038" s="132" t="s">
        <v>1461</v>
      </c>
      <c r="F1038" s="133" t="s">
        <v>1462</v>
      </c>
      <c r="G1038" s="134" t="s">
        <v>357</v>
      </c>
      <c r="H1038" s="135">
        <v>10</v>
      </c>
      <c r="I1038" s="136"/>
      <c r="J1038" s="137">
        <f t="shared" si="0"/>
        <v>0</v>
      </c>
      <c r="K1038" s="133" t="s">
        <v>1</v>
      </c>
      <c r="L1038" s="31"/>
      <c r="M1038" s="138" t="s">
        <v>1</v>
      </c>
      <c r="N1038" s="139" t="s">
        <v>47</v>
      </c>
      <c r="P1038" s="140">
        <f t="shared" si="1"/>
        <v>0</v>
      </c>
      <c r="Q1038" s="140">
        <v>0</v>
      </c>
      <c r="R1038" s="140">
        <f t="shared" si="2"/>
        <v>0</v>
      </c>
      <c r="S1038" s="140">
        <v>0</v>
      </c>
      <c r="T1038" s="141">
        <f t="shared" si="3"/>
        <v>0</v>
      </c>
      <c r="AR1038" s="142" t="s">
        <v>265</v>
      </c>
      <c r="AT1038" s="142" t="s">
        <v>227</v>
      </c>
      <c r="AU1038" s="142" t="s">
        <v>240</v>
      </c>
      <c r="AY1038" s="16" t="s">
        <v>225</v>
      </c>
      <c r="BE1038" s="143">
        <f t="shared" si="4"/>
        <v>0</v>
      </c>
      <c r="BF1038" s="143">
        <f t="shared" si="5"/>
        <v>0</v>
      </c>
      <c r="BG1038" s="143">
        <f t="shared" si="6"/>
        <v>0</v>
      </c>
      <c r="BH1038" s="143">
        <f t="shared" si="7"/>
        <v>0</v>
      </c>
      <c r="BI1038" s="143">
        <f t="shared" si="8"/>
        <v>0</v>
      </c>
      <c r="BJ1038" s="16" t="s">
        <v>90</v>
      </c>
      <c r="BK1038" s="143">
        <f t="shared" si="9"/>
        <v>0</v>
      </c>
      <c r="BL1038" s="16" t="s">
        <v>265</v>
      </c>
      <c r="BM1038" s="142" t="s">
        <v>1463</v>
      </c>
    </row>
    <row r="1039" spans="2:65" s="1" customFormat="1" ht="16.5" customHeight="1">
      <c r="B1039" s="31"/>
      <c r="C1039" s="131" t="s">
        <v>873</v>
      </c>
      <c r="D1039" s="131" t="s">
        <v>227</v>
      </c>
      <c r="E1039" s="132" t="s">
        <v>1464</v>
      </c>
      <c r="F1039" s="133" t="s">
        <v>1465</v>
      </c>
      <c r="G1039" s="134" t="s">
        <v>357</v>
      </c>
      <c r="H1039" s="135">
        <v>90</v>
      </c>
      <c r="I1039" s="136"/>
      <c r="J1039" s="137">
        <f t="shared" si="0"/>
        <v>0</v>
      </c>
      <c r="K1039" s="133" t="s">
        <v>1</v>
      </c>
      <c r="L1039" s="31"/>
      <c r="M1039" s="138" t="s">
        <v>1</v>
      </c>
      <c r="N1039" s="139" t="s">
        <v>47</v>
      </c>
      <c r="P1039" s="140">
        <f t="shared" si="1"/>
        <v>0</v>
      </c>
      <c r="Q1039" s="140">
        <v>0</v>
      </c>
      <c r="R1039" s="140">
        <f t="shared" si="2"/>
        <v>0</v>
      </c>
      <c r="S1039" s="140">
        <v>0</v>
      </c>
      <c r="T1039" s="141">
        <f t="shared" si="3"/>
        <v>0</v>
      </c>
      <c r="AR1039" s="142" t="s">
        <v>265</v>
      </c>
      <c r="AT1039" s="142" t="s">
        <v>227</v>
      </c>
      <c r="AU1039" s="142" t="s">
        <v>240</v>
      </c>
      <c r="AY1039" s="16" t="s">
        <v>225</v>
      </c>
      <c r="BE1039" s="143">
        <f t="shared" si="4"/>
        <v>0</v>
      </c>
      <c r="BF1039" s="143">
        <f t="shared" si="5"/>
        <v>0</v>
      </c>
      <c r="BG1039" s="143">
        <f t="shared" si="6"/>
        <v>0</v>
      </c>
      <c r="BH1039" s="143">
        <f t="shared" si="7"/>
        <v>0</v>
      </c>
      <c r="BI1039" s="143">
        <f t="shared" si="8"/>
        <v>0</v>
      </c>
      <c r="BJ1039" s="16" t="s">
        <v>90</v>
      </c>
      <c r="BK1039" s="143">
        <f t="shared" si="9"/>
        <v>0</v>
      </c>
      <c r="BL1039" s="16" t="s">
        <v>265</v>
      </c>
      <c r="BM1039" s="142" t="s">
        <v>1466</v>
      </c>
    </row>
    <row r="1040" spans="2:65" s="1" customFormat="1" ht="24.15" customHeight="1">
      <c r="B1040" s="31"/>
      <c r="C1040" s="131" t="s">
        <v>1467</v>
      </c>
      <c r="D1040" s="131" t="s">
        <v>227</v>
      </c>
      <c r="E1040" s="132" t="s">
        <v>1468</v>
      </c>
      <c r="F1040" s="133" t="s">
        <v>1469</v>
      </c>
      <c r="G1040" s="134" t="s">
        <v>414</v>
      </c>
      <c r="H1040" s="135">
        <v>8</v>
      </c>
      <c r="I1040" s="136"/>
      <c r="J1040" s="137">
        <f t="shared" si="0"/>
        <v>0</v>
      </c>
      <c r="K1040" s="133" t="s">
        <v>1</v>
      </c>
      <c r="L1040" s="31"/>
      <c r="M1040" s="138" t="s">
        <v>1</v>
      </c>
      <c r="N1040" s="139" t="s">
        <v>47</v>
      </c>
      <c r="P1040" s="140">
        <f t="shared" si="1"/>
        <v>0</v>
      </c>
      <c r="Q1040" s="140">
        <v>0</v>
      </c>
      <c r="R1040" s="140">
        <f t="shared" si="2"/>
        <v>0</v>
      </c>
      <c r="S1040" s="140">
        <v>0</v>
      </c>
      <c r="T1040" s="141">
        <f t="shared" si="3"/>
        <v>0</v>
      </c>
      <c r="AR1040" s="142" t="s">
        <v>265</v>
      </c>
      <c r="AT1040" s="142" t="s">
        <v>227</v>
      </c>
      <c r="AU1040" s="142" t="s">
        <v>240</v>
      </c>
      <c r="AY1040" s="16" t="s">
        <v>225</v>
      </c>
      <c r="BE1040" s="143">
        <f t="shared" si="4"/>
        <v>0</v>
      </c>
      <c r="BF1040" s="143">
        <f t="shared" si="5"/>
        <v>0</v>
      </c>
      <c r="BG1040" s="143">
        <f t="shared" si="6"/>
        <v>0</v>
      </c>
      <c r="BH1040" s="143">
        <f t="shared" si="7"/>
        <v>0</v>
      </c>
      <c r="BI1040" s="143">
        <f t="shared" si="8"/>
        <v>0</v>
      </c>
      <c r="BJ1040" s="16" t="s">
        <v>90</v>
      </c>
      <c r="BK1040" s="143">
        <f t="shared" si="9"/>
        <v>0</v>
      </c>
      <c r="BL1040" s="16" t="s">
        <v>265</v>
      </c>
      <c r="BM1040" s="142" t="s">
        <v>1470</v>
      </c>
    </row>
    <row r="1041" spans="2:65" s="1" customFormat="1" ht="16.5" customHeight="1">
      <c r="B1041" s="31"/>
      <c r="C1041" s="131" t="s">
        <v>877</v>
      </c>
      <c r="D1041" s="131" t="s">
        <v>227</v>
      </c>
      <c r="E1041" s="132" t="s">
        <v>1471</v>
      </c>
      <c r="F1041" s="133" t="s">
        <v>1472</v>
      </c>
      <c r="G1041" s="134" t="s">
        <v>414</v>
      </c>
      <c r="H1041" s="135">
        <v>18</v>
      </c>
      <c r="I1041" s="136"/>
      <c r="J1041" s="137">
        <f t="shared" si="0"/>
        <v>0</v>
      </c>
      <c r="K1041" s="133" t="s">
        <v>1</v>
      </c>
      <c r="L1041" s="31"/>
      <c r="M1041" s="138" t="s">
        <v>1</v>
      </c>
      <c r="N1041" s="139" t="s">
        <v>47</v>
      </c>
      <c r="P1041" s="140">
        <f t="shared" si="1"/>
        <v>0</v>
      </c>
      <c r="Q1041" s="140">
        <v>0</v>
      </c>
      <c r="R1041" s="140">
        <f t="shared" si="2"/>
        <v>0</v>
      </c>
      <c r="S1041" s="140">
        <v>0</v>
      </c>
      <c r="T1041" s="141">
        <f t="shared" si="3"/>
        <v>0</v>
      </c>
      <c r="AR1041" s="142" t="s">
        <v>265</v>
      </c>
      <c r="AT1041" s="142" t="s">
        <v>227</v>
      </c>
      <c r="AU1041" s="142" t="s">
        <v>240</v>
      </c>
      <c r="AY1041" s="16" t="s">
        <v>225</v>
      </c>
      <c r="BE1041" s="143">
        <f t="shared" si="4"/>
        <v>0</v>
      </c>
      <c r="BF1041" s="143">
        <f t="shared" si="5"/>
        <v>0</v>
      </c>
      <c r="BG1041" s="143">
        <f t="shared" si="6"/>
        <v>0</v>
      </c>
      <c r="BH1041" s="143">
        <f t="shared" si="7"/>
        <v>0</v>
      </c>
      <c r="BI1041" s="143">
        <f t="shared" si="8"/>
        <v>0</v>
      </c>
      <c r="BJ1041" s="16" t="s">
        <v>90</v>
      </c>
      <c r="BK1041" s="143">
        <f t="shared" si="9"/>
        <v>0</v>
      </c>
      <c r="BL1041" s="16" t="s">
        <v>265</v>
      </c>
      <c r="BM1041" s="142" t="s">
        <v>1473</v>
      </c>
    </row>
    <row r="1042" spans="2:65" s="1" customFormat="1" ht="16.5" customHeight="1">
      <c r="B1042" s="31"/>
      <c r="C1042" s="131" t="s">
        <v>1474</v>
      </c>
      <c r="D1042" s="131" t="s">
        <v>227</v>
      </c>
      <c r="E1042" s="132" t="s">
        <v>1475</v>
      </c>
      <c r="F1042" s="133" t="s">
        <v>1476</v>
      </c>
      <c r="G1042" s="134" t="s">
        <v>414</v>
      </c>
      <c r="H1042" s="135">
        <v>10</v>
      </c>
      <c r="I1042" s="136"/>
      <c r="J1042" s="137">
        <f t="shared" si="0"/>
        <v>0</v>
      </c>
      <c r="K1042" s="133" t="s">
        <v>1</v>
      </c>
      <c r="L1042" s="31"/>
      <c r="M1042" s="138" t="s">
        <v>1</v>
      </c>
      <c r="N1042" s="139" t="s">
        <v>47</v>
      </c>
      <c r="P1042" s="140">
        <f t="shared" si="1"/>
        <v>0</v>
      </c>
      <c r="Q1042" s="140">
        <v>0</v>
      </c>
      <c r="R1042" s="140">
        <f t="shared" si="2"/>
        <v>0</v>
      </c>
      <c r="S1042" s="140">
        <v>0</v>
      </c>
      <c r="T1042" s="141">
        <f t="shared" si="3"/>
        <v>0</v>
      </c>
      <c r="AR1042" s="142" t="s">
        <v>265</v>
      </c>
      <c r="AT1042" s="142" t="s">
        <v>227</v>
      </c>
      <c r="AU1042" s="142" t="s">
        <v>240</v>
      </c>
      <c r="AY1042" s="16" t="s">
        <v>225</v>
      </c>
      <c r="BE1042" s="143">
        <f t="shared" si="4"/>
        <v>0</v>
      </c>
      <c r="BF1042" s="143">
        <f t="shared" si="5"/>
        <v>0</v>
      </c>
      <c r="BG1042" s="143">
        <f t="shared" si="6"/>
        <v>0</v>
      </c>
      <c r="BH1042" s="143">
        <f t="shared" si="7"/>
        <v>0</v>
      </c>
      <c r="BI1042" s="143">
        <f t="shared" si="8"/>
        <v>0</v>
      </c>
      <c r="BJ1042" s="16" t="s">
        <v>90</v>
      </c>
      <c r="BK1042" s="143">
        <f t="shared" si="9"/>
        <v>0</v>
      </c>
      <c r="BL1042" s="16" t="s">
        <v>265</v>
      </c>
      <c r="BM1042" s="142" t="s">
        <v>1477</v>
      </c>
    </row>
    <row r="1043" spans="2:65" s="1" customFormat="1" ht="16.5" customHeight="1">
      <c r="B1043" s="31"/>
      <c r="C1043" s="131" t="s">
        <v>880</v>
      </c>
      <c r="D1043" s="131" t="s">
        <v>227</v>
      </c>
      <c r="E1043" s="132" t="s">
        <v>1478</v>
      </c>
      <c r="F1043" s="133" t="s">
        <v>1479</v>
      </c>
      <c r="G1043" s="134" t="s">
        <v>414</v>
      </c>
      <c r="H1043" s="135">
        <v>13</v>
      </c>
      <c r="I1043" s="136"/>
      <c r="J1043" s="137">
        <f t="shared" si="0"/>
        <v>0</v>
      </c>
      <c r="K1043" s="133" t="s">
        <v>1</v>
      </c>
      <c r="L1043" s="31"/>
      <c r="M1043" s="138" t="s">
        <v>1</v>
      </c>
      <c r="N1043" s="139" t="s">
        <v>47</v>
      </c>
      <c r="P1043" s="140">
        <f t="shared" si="1"/>
        <v>0</v>
      </c>
      <c r="Q1043" s="140">
        <v>0</v>
      </c>
      <c r="R1043" s="140">
        <f t="shared" si="2"/>
        <v>0</v>
      </c>
      <c r="S1043" s="140">
        <v>0</v>
      </c>
      <c r="T1043" s="141">
        <f t="shared" si="3"/>
        <v>0</v>
      </c>
      <c r="AR1043" s="142" t="s">
        <v>265</v>
      </c>
      <c r="AT1043" s="142" t="s">
        <v>227</v>
      </c>
      <c r="AU1043" s="142" t="s">
        <v>240</v>
      </c>
      <c r="AY1043" s="16" t="s">
        <v>225</v>
      </c>
      <c r="BE1043" s="143">
        <f t="shared" si="4"/>
        <v>0</v>
      </c>
      <c r="BF1043" s="143">
        <f t="shared" si="5"/>
        <v>0</v>
      </c>
      <c r="BG1043" s="143">
        <f t="shared" si="6"/>
        <v>0</v>
      </c>
      <c r="BH1043" s="143">
        <f t="shared" si="7"/>
        <v>0</v>
      </c>
      <c r="BI1043" s="143">
        <f t="shared" si="8"/>
        <v>0</v>
      </c>
      <c r="BJ1043" s="16" t="s">
        <v>90</v>
      </c>
      <c r="BK1043" s="143">
        <f t="shared" si="9"/>
        <v>0</v>
      </c>
      <c r="BL1043" s="16" t="s">
        <v>265</v>
      </c>
      <c r="BM1043" s="142" t="s">
        <v>1480</v>
      </c>
    </row>
    <row r="1044" spans="2:65" s="1" customFormat="1" ht="16.5" customHeight="1">
      <c r="B1044" s="31"/>
      <c r="C1044" s="131" t="s">
        <v>1481</v>
      </c>
      <c r="D1044" s="131" t="s">
        <v>227</v>
      </c>
      <c r="E1044" s="132" t="s">
        <v>1482</v>
      </c>
      <c r="F1044" s="133" t="s">
        <v>1483</v>
      </c>
      <c r="G1044" s="134" t="s">
        <v>414</v>
      </c>
      <c r="H1044" s="135">
        <v>2</v>
      </c>
      <c r="I1044" s="136"/>
      <c r="J1044" s="137">
        <f t="shared" si="0"/>
        <v>0</v>
      </c>
      <c r="K1044" s="133" t="s">
        <v>1</v>
      </c>
      <c r="L1044" s="31"/>
      <c r="M1044" s="138" t="s">
        <v>1</v>
      </c>
      <c r="N1044" s="139" t="s">
        <v>47</v>
      </c>
      <c r="P1044" s="140">
        <f t="shared" si="1"/>
        <v>0</v>
      </c>
      <c r="Q1044" s="140">
        <v>0</v>
      </c>
      <c r="R1044" s="140">
        <f t="shared" si="2"/>
        <v>0</v>
      </c>
      <c r="S1044" s="140">
        <v>0</v>
      </c>
      <c r="T1044" s="141">
        <f t="shared" si="3"/>
        <v>0</v>
      </c>
      <c r="AR1044" s="142" t="s">
        <v>265</v>
      </c>
      <c r="AT1044" s="142" t="s">
        <v>227</v>
      </c>
      <c r="AU1044" s="142" t="s">
        <v>240</v>
      </c>
      <c r="AY1044" s="16" t="s">
        <v>225</v>
      </c>
      <c r="BE1044" s="143">
        <f t="shared" si="4"/>
        <v>0</v>
      </c>
      <c r="BF1044" s="143">
        <f t="shared" si="5"/>
        <v>0</v>
      </c>
      <c r="BG1044" s="143">
        <f t="shared" si="6"/>
        <v>0</v>
      </c>
      <c r="BH1044" s="143">
        <f t="shared" si="7"/>
        <v>0</v>
      </c>
      <c r="BI1044" s="143">
        <f t="shared" si="8"/>
        <v>0</v>
      </c>
      <c r="BJ1044" s="16" t="s">
        <v>90</v>
      </c>
      <c r="BK1044" s="143">
        <f t="shared" si="9"/>
        <v>0</v>
      </c>
      <c r="BL1044" s="16" t="s">
        <v>265</v>
      </c>
      <c r="BM1044" s="142" t="s">
        <v>1484</v>
      </c>
    </row>
    <row r="1045" spans="2:65" s="1" customFormat="1" ht="16.5" customHeight="1">
      <c r="B1045" s="31"/>
      <c r="C1045" s="131" t="s">
        <v>885</v>
      </c>
      <c r="D1045" s="131" t="s">
        <v>227</v>
      </c>
      <c r="E1045" s="132" t="s">
        <v>1485</v>
      </c>
      <c r="F1045" s="133" t="s">
        <v>1486</v>
      </c>
      <c r="G1045" s="134" t="s">
        <v>414</v>
      </c>
      <c r="H1045" s="135">
        <v>2</v>
      </c>
      <c r="I1045" s="136"/>
      <c r="J1045" s="137">
        <f t="shared" si="0"/>
        <v>0</v>
      </c>
      <c r="K1045" s="133" t="s">
        <v>1</v>
      </c>
      <c r="L1045" s="31"/>
      <c r="M1045" s="138" t="s">
        <v>1</v>
      </c>
      <c r="N1045" s="139" t="s">
        <v>47</v>
      </c>
      <c r="P1045" s="140">
        <f t="shared" si="1"/>
        <v>0</v>
      </c>
      <c r="Q1045" s="140">
        <v>0</v>
      </c>
      <c r="R1045" s="140">
        <f t="shared" si="2"/>
        <v>0</v>
      </c>
      <c r="S1045" s="140">
        <v>0</v>
      </c>
      <c r="T1045" s="141">
        <f t="shared" si="3"/>
        <v>0</v>
      </c>
      <c r="AR1045" s="142" t="s">
        <v>265</v>
      </c>
      <c r="AT1045" s="142" t="s">
        <v>227</v>
      </c>
      <c r="AU1045" s="142" t="s">
        <v>240</v>
      </c>
      <c r="AY1045" s="16" t="s">
        <v>225</v>
      </c>
      <c r="BE1045" s="143">
        <f t="shared" si="4"/>
        <v>0</v>
      </c>
      <c r="BF1045" s="143">
        <f t="shared" si="5"/>
        <v>0</v>
      </c>
      <c r="BG1045" s="143">
        <f t="shared" si="6"/>
        <v>0</v>
      </c>
      <c r="BH1045" s="143">
        <f t="shared" si="7"/>
        <v>0</v>
      </c>
      <c r="BI1045" s="143">
        <f t="shared" si="8"/>
        <v>0</v>
      </c>
      <c r="BJ1045" s="16" t="s">
        <v>90</v>
      </c>
      <c r="BK1045" s="143">
        <f t="shared" si="9"/>
        <v>0</v>
      </c>
      <c r="BL1045" s="16" t="s">
        <v>265</v>
      </c>
      <c r="BM1045" s="142" t="s">
        <v>1487</v>
      </c>
    </row>
    <row r="1046" spans="2:65" s="1" customFormat="1" ht="16.5" customHeight="1">
      <c r="B1046" s="31"/>
      <c r="C1046" s="131" t="s">
        <v>1488</v>
      </c>
      <c r="D1046" s="131" t="s">
        <v>227</v>
      </c>
      <c r="E1046" s="132" t="s">
        <v>1489</v>
      </c>
      <c r="F1046" s="133" t="s">
        <v>1490</v>
      </c>
      <c r="G1046" s="134" t="s">
        <v>357</v>
      </c>
      <c r="H1046" s="135">
        <v>271</v>
      </c>
      <c r="I1046" s="136"/>
      <c r="J1046" s="137">
        <f t="shared" si="0"/>
        <v>0</v>
      </c>
      <c r="K1046" s="133" t="s">
        <v>1</v>
      </c>
      <c r="L1046" s="31"/>
      <c r="M1046" s="138" t="s">
        <v>1</v>
      </c>
      <c r="N1046" s="139" t="s">
        <v>47</v>
      </c>
      <c r="P1046" s="140">
        <f t="shared" si="1"/>
        <v>0</v>
      </c>
      <c r="Q1046" s="140">
        <v>0</v>
      </c>
      <c r="R1046" s="140">
        <f t="shared" si="2"/>
        <v>0</v>
      </c>
      <c r="S1046" s="140">
        <v>0</v>
      </c>
      <c r="T1046" s="141">
        <f t="shared" si="3"/>
        <v>0</v>
      </c>
      <c r="AR1046" s="142" t="s">
        <v>265</v>
      </c>
      <c r="AT1046" s="142" t="s">
        <v>227</v>
      </c>
      <c r="AU1046" s="142" t="s">
        <v>240</v>
      </c>
      <c r="AY1046" s="16" t="s">
        <v>225</v>
      </c>
      <c r="BE1046" s="143">
        <f t="shared" si="4"/>
        <v>0</v>
      </c>
      <c r="BF1046" s="143">
        <f t="shared" si="5"/>
        <v>0</v>
      </c>
      <c r="BG1046" s="143">
        <f t="shared" si="6"/>
        <v>0</v>
      </c>
      <c r="BH1046" s="143">
        <f t="shared" si="7"/>
        <v>0</v>
      </c>
      <c r="BI1046" s="143">
        <f t="shared" si="8"/>
        <v>0</v>
      </c>
      <c r="BJ1046" s="16" t="s">
        <v>90</v>
      </c>
      <c r="BK1046" s="143">
        <f t="shared" si="9"/>
        <v>0</v>
      </c>
      <c r="BL1046" s="16" t="s">
        <v>265</v>
      </c>
      <c r="BM1046" s="142" t="s">
        <v>1491</v>
      </c>
    </row>
    <row r="1047" spans="2:65" s="1" customFormat="1" ht="24.15" customHeight="1">
      <c r="B1047" s="31"/>
      <c r="C1047" s="131" t="s">
        <v>888</v>
      </c>
      <c r="D1047" s="131" t="s">
        <v>227</v>
      </c>
      <c r="E1047" s="132" t="s">
        <v>1492</v>
      </c>
      <c r="F1047" s="133" t="s">
        <v>1493</v>
      </c>
      <c r="G1047" s="134" t="s">
        <v>414</v>
      </c>
      <c r="H1047" s="135">
        <v>3</v>
      </c>
      <c r="I1047" s="136"/>
      <c r="J1047" s="137">
        <f t="shared" si="0"/>
        <v>0</v>
      </c>
      <c r="K1047" s="133" t="s">
        <v>1</v>
      </c>
      <c r="L1047" s="31"/>
      <c r="M1047" s="138" t="s">
        <v>1</v>
      </c>
      <c r="N1047" s="139" t="s">
        <v>47</v>
      </c>
      <c r="P1047" s="140">
        <f t="shared" si="1"/>
        <v>0</v>
      </c>
      <c r="Q1047" s="140">
        <v>0</v>
      </c>
      <c r="R1047" s="140">
        <f t="shared" si="2"/>
        <v>0</v>
      </c>
      <c r="S1047" s="140">
        <v>0</v>
      </c>
      <c r="T1047" s="141">
        <f t="shared" si="3"/>
        <v>0</v>
      </c>
      <c r="AR1047" s="142" t="s">
        <v>265</v>
      </c>
      <c r="AT1047" s="142" t="s">
        <v>227</v>
      </c>
      <c r="AU1047" s="142" t="s">
        <v>240</v>
      </c>
      <c r="AY1047" s="16" t="s">
        <v>225</v>
      </c>
      <c r="BE1047" s="143">
        <f t="shared" si="4"/>
        <v>0</v>
      </c>
      <c r="BF1047" s="143">
        <f t="shared" si="5"/>
        <v>0</v>
      </c>
      <c r="BG1047" s="143">
        <f t="shared" si="6"/>
        <v>0</v>
      </c>
      <c r="BH1047" s="143">
        <f t="shared" si="7"/>
        <v>0</v>
      </c>
      <c r="BI1047" s="143">
        <f t="shared" si="8"/>
        <v>0</v>
      </c>
      <c r="BJ1047" s="16" t="s">
        <v>90</v>
      </c>
      <c r="BK1047" s="143">
        <f t="shared" si="9"/>
        <v>0</v>
      </c>
      <c r="BL1047" s="16" t="s">
        <v>265</v>
      </c>
      <c r="BM1047" s="142" t="s">
        <v>1494</v>
      </c>
    </row>
    <row r="1048" spans="2:65" s="1" customFormat="1" ht="16.5" customHeight="1">
      <c r="B1048" s="31"/>
      <c r="C1048" s="131" t="s">
        <v>1495</v>
      </c>
      <c r="D1048" s="131" t="s">
        <v>227</v>
      </c>
      <c r="E1048" s="132" t="s">
        <v>1496</v>
      </c>
      <c r="F1048" s="133" t="s">
        <v>1497</v>
      </c>
      <c r="G1048" s="134" t="s">
        <v>414</v>
      </c>
      <c r="H1048" s="135">
        <v>1</v>
      </c>
      <c r="I1048" s="136"/>
      <c r="J1048" s="137">
        <f t="shared" si="0"/>
        <v>0</v>
      </c>
      <c r="K1048" s="133" t="s">
        <v>1</v>
      </c>
      <c r="L1048" s="31"/>
      <c r="M1048" s="138" t="s">
        <v>1</v>
      </c>
      <c r="N1048" s="139" t="s">
        <v>47</v>
      </c>
      <c r="P1048" s="140">
        <f t="shared" si="1"/>
        <v>0</v>
      </c>
      <c r="Q1048" s="140">
        <v>0</v>
      </c>
      <c r="R1048" s="140">
        <f t="shared" si="2"/>
        <v>0</v>
      </c>
      <c r="S1048" s="140">
        <v>0</v>
      </c>
      <c r="T1048" s="141">
        <f t="shared" si="3"/>
        <v>0</v>
      </c>
      <c r="AR1048" s="142" t="s">
        <v>265</v>
      </c>
      <c r="AT1048" s="142" t="s">
        <v>227</v>
      </c>
      <c r="AU1048" s="142" t="s">
        <v>240</v>
      </c>
      <c r="AY1048" s="16" t="s">
        <v>225</v>
      </c>
      <c r="BE1048" s="143">
        <f t="shared" si="4"/>
        <v>0</v>
      </c>
      <c r="BF1048" s="143">
        <f t="shared" si="5"/>
        <v>0</v>
      </c>
      <c r="BG1048" s="143">
        <f t="shared" si="6"/>
        <v>0</v>
      </c>
      <c r="BH1048" s="143">
        <f t="shared" si="7"/>
        <v>0</v>
      </c>
      <c r="BI1048" s="143">
        <f t="shared" si="8"/>
        <v>0</v>
      </c>
      <c r="BJ1048" s="16" t="s">
        <v>90</v>
      </c>
      <c r="BK1048" s="143">
        <f t="shared" si="9"/>
        <v>0</v>
      </c>
      <c r="BL1048" s="16" t="s">
        <v>265</v>
      </c>
      <c r="BM1048" s="142" t="s">
        <v>1498</v>
      </c>
    </row>
    <row r="1049" spans="2:65" s="1" customFormat="1" ht="16.5" customHeight="1">
      <c r="B1049" s="31"/>
      <c r="C1049" s="131" t="s">
        <v>892</v>
      </c>
      <c r="D1049" s="131" t="s">
        <v>227</v>
      </c>
      <c r="E1049" s="132" t="s">
        <v>1499</v>
      </c>
      <c r="F1049" s="133" t="s">
        <v>1500</v>
      </c>
      <c r="G1049" s="134" t="s">
        <v>357</v>
      </c>
      <c r="H1049" s="135">
        <v>8</v>
      </c>
      <c r="I1049" s="136"/>
      <c r="J1049" s="137">
        <f t="shared" si="0"/>
        <v>0</v>
      </c>
      <c r="K1049" s="133" t="s">
        <v>1</v>
      </c>
      <c r="L1049" s="31"/>
      <c r="M1049" s="138" t="s">
        <v>1</v>
      </c>
      <c r="N1049" s="139" t="s">
        <v>47</v>
      </c>
      <c r="P1049" s="140">
        <f t="shared" si="1"/>
        <v>0</v>
      </c>
      <c r="Q1049" s="140">
        <v>0</v>
      </c>
      <c r="R1049" s="140">
        <f t="shared" si="2"/>
        <v>0</v>
      </c>
      <c r="S1049" s="140">
        <v>0</v>
      </c>
      <c r="T1049" s="141">
        <f t="shared" si="3"/>
        <v>0</v>
      </c>
      <c r="AR1049" s="142" t="s">
        <v>265</v>
      </c>
      <c r="AT1049" s="142" t="s">
        <v>227</v>
      </c>
      <c r="AU1049" s="142" t="s">
        <v>240</v>
      </c>
      <c r="AY1049" s="16" t="s">
        <v>225</v>
      </c>
      <c r="BE1049" s="143">
        <f t="shared" si="4"/>
        <v>0</v>
      </c>
      <c r="BF1049" s="143">
        <f t="shared" si="5"/>
        <v>0</v>
      </c>
      <c r="BG1049" s="143">
        <f t="shared" si="6"/>
        <v>0</v>
      </c>
      <c r="BH1049" s="143">
        <f t="shared" si="7"/>
        <v>0</v>
      </c>
      <c r="BI1049" s="143">
        <f t="shared" si="8"/>
        <v>0</v>
      </c>
      <c r="BJ1049" s="16" t="s">
        <v>90</v>
      </c>
      <c r="BK1049" s="143">
        <f t="shared" si="9"/>
        <v>0</v>
      </c>
      <c r="BL1049" s="16" t="s">
        <v>265</v>
      </c>
      <c r="BM1049" s="142" t="s">
        <v>1501</v>
      </c>
    </row>
    <row r="1050" spans="2:65" s="1" customFormat="1" ht="16.5" customHeight="1">
      <c r="B1050" s="31"/>
      <c r="C1050" s="131" t="s">
        <v>1502</v>
      </c>
      <c r="D1050" s="131" t="s">
        <v>227</v>
      </c>
      <c r="E1050" s="132" t="s">
        <v>1503</v>
      </c>
      <c r="F1050" s="133" t="s">
        <v>1504</v>
      </c>
      <c r="G1050" s="134" t="s">
        <v>357</v>
      </c>
      <c r="H1050" s="135">
        <v>50</v>
      </c>
      <c r="I1050" s="136"/>
      <c r="J1050" s="137">
        <f t="shared" si="0"/>
        <v>0</v>
      </c>
      <c r="K1050" s="133" t="s">
        <v>1</v>
      </c>
      <c r="L1050" s="31"/>
      <c r="M1050" s="138" t="s">
        <v>1</v>
      </c>
      <c r="N1050" s="139" t="s">
        <v>47</v>
      </c>
      <c r="P1050" s="140">
        <f t="shared" si="1"/>
        <v>0</v>
      </c>
      <c r="Q1050" s="140">
        <v>0</v>
      </c>
      <c r="R1050" s="140">
        <f t="shared" si="2"/>
        <v>0</v>
      </c>
      <c r="S1050" s="140">
        <v>0</v>
      </c>
      <c r="T1050" s="141">
        <f t="shared" si="3"/>
        <v>0</v>
      </c>
      <c r="AR1050" s="142" t="s">
        <v>265</v>
      </c>
      <c r="AT1050" s="142" t="s">
        <v>227</v>
      </c>
      <c r="AU1050" s="142" t="s">
        <v>240</v>
      </c>
      <c r="AY1050" s="16" t="s">
        <v>225</v>
      </c>
      <c r="BE1050" s="143">
        <f t="shared" si="4"/>
        <v>0</v>
      </c>
      <c r="BF1050" s="143">
        <f t="shared" si="5"/>
        <v>0</v>
      </c>
      <c r="BG1050" s="143">
        <f t="shared" si="6"/>
        <v>0</v>
      </c>
      <c r="BH1050" s="143">
        <f t="shared" si="7"/>
        <v>0</v>
      </c>
      <c r="BI1050" s="143">
        <f t="shared" si="8"/>
        <v>0</v>
      </c>
      <c r="BJ1050" s="16" t="s">
        <v>90</v>
      </c>
      <c r="BK1050" s="143">
        <f t="shared" si="9"/>
        <v>0</v>
      </c>
      <c r="BL1050" s="16" t="s">
        <v>265</v>
      </c>
      <c r="BM1050" s="142" t="s">
        <v>1505</v>
      </c>
    </row>
    <row r="1051" spans="2:65" s="1" customFormat="1" ht="16.5" customHeight="1">
      <c r="B1051" s="31"/>
      <c r="C1051" s="131" t="s">
        <v>896</v>
      </c>
      <c r="D1051" s="131" t="s">
        <v>227</v>
      </c>
      <c r="E1051" s="132" t="s">
        <v>1506</v>
      </c>
      <c r="F1051" s="133" t="s">
        <v>1507</v>
      </c>
      <c r="G1051" s="134" t="s">
        <v>357</v>
      </c>
      <c r="H1051" s="135">
        <v>50</v>
      </c>
      <c r="I1051" s="136"/>
      <c r="J1051" s="137">
        <f t="shared" si="0"/>
        <v>0</v>
      </c>
      <c r="K1051" s="133" t="s">
        <v>1</v>
      </c>
      <c r="L1051" s="31"/>
      <c r="M1051" s="138" t="s">
        <v>1</v>
      </c>
      <c r="N1051" s="139" t="s">
        <v>47</v>
      </c>
      <c r="P1051" s="140">
        <f t="shared" si="1"/>
        <v>0</v>
      </c>
      <c r="Q1051" s="140">
        <v>0</v>
      </c>
      <c r="R1051" s="140">
        <f t="shared" si="2"/>
        <v>0</v>
      </c>
      <c r="S1051" s="140">
        <v>0</v>
      </c>
      <c r="T1051" s="141">
        <f t="shared" si="3"/>
        <v>0</v>
      </c>
      <c r="AR1051" s="142" t="s">
        <v>265</v>
      </c>
      <c r="AT1051" s="142" t="s">
        <v>227</v>
      </c>
      <c r="AU1051" s="142" t="s">
        <v>240</v>
      </c>
      <c r="AY1051" s="16" t="s">
        <v>225</v>
      </c>
      <c r="BE1051" s="143">
        <f t="shared" si="4"/>
        <v>0</v>
      </c>
      <c r="BF1051" s="143">
        <f t="shared" si="5"/>
        <v>0</v>
      </c>
      <c r="BG1051" s="143">
        <f t="shared" si="6"/>
        <v>0</v>
      </c>
      <c r="BH1051" s="143">
        <f t="shared" si="7"/>
        <v>0</v>
      </c>
      <c r="BI1051" s="143">
        <f t="shared" si="8"/>
        <v>0</v>
      </c>
      <c r="BJ1051" s="16" t="s">
        <v>90</v>
      </c>
      <c r="BK1051" s="143">
        <f t="shared" si="9"/>
        <v>0</v>
      </c>
      <c r="BL1051" s="16" t="s">
        <v>265</v>
      </c>
      <c r="BM1051" s="142" t="s">
        <v>1508</v>
      </c>
    </row>
    <row r="1052" spans="2:65" s="1" customFormat="1" ht="16.5" customHeight="1">
      <c r="B1052" s="31"/>
      <c r="C1052" s="131" t="s">
        <v>1509</v>
      </c>
      <c r="D1052" s="131" t="s">
        <v>227</v>
      </c>
      <c r="E1052" s="132" t="s">
        <v>1510</v>
      </c>
      <c r="F1052" s="133" t="s">
        <v>1511</v>
      </c>
      <c r="G1052" s="134" t="s">
        <v>414</v>
      </c>
      <c r="H1052" s="135">
        <v>10</v>
      </c>
      <c r="I1052" s="136"/>
      <c r="J1052" s="137">
        <f t="shared" si="0"/>
        <v>0</v>
      </c>
      <c r="K1052" s="133" t="s">
        <v>1</v>
      </c>
      <c r="L1052" s="31"/>
      <c r="M1052" s="138" t="s">
        <v>1</v>
      </c>
      <c r="N1052" s="139" t="s">
        <v>47</v>
      </c>
      <c r="P1052" s="140">
        <f t="shared" si="1"/>
        <v>0</v>
      </c>
      <c r="Q1052" s="140">
        <v>0</v>
      </c>
      <c r="R1052" s="140">
        <f t="shared" si="2"/>
        <v>0</v>
      </c>
      <c r="S1052" s="140">
        <v>0</v>
      </c>
      <c r="T1052" s="141">
        <f t="shared" si="3"/>
        <v>0</v>
      </c>
      <c r="AR1052" s="142" t="s">
        <v>265</v>
      </c>
      <c r="AT1052" s="142" t="s">
        <v>227</v>
      </c>
      <c r="AU1052" s="142" t="s">
        <v>240</v>
      </c>
      <c r="AY1052" s="16" t="s">
        <v>225</v>
      </c>
      <c r="BE1052" s="143">
        <f t="shared" si="4"/>
        <v>0</v>
      </c>
      <c r="BF1052" s="143">
        <f t="shared" si="5"/>
        <v>0</v>
      </c>
      <c r="BG1052" s="143">
        <f t="shared" si="6"/>
        <v>0</v>
      </c>
      <c r="BH1052" s="143">
        <f t="shared" si="7"/>
        <v>0</v>
      </c>
      <c r="BI1052" s="143">
        <f t="shared" si="8"/>
        <v>0</v>
      </c>
      <c r="BJ1052" s="16" t="s">
        <v>90</v>
      </c>
      <c r="BK1052" s="143">
        <f t="shared" si="9"/>
        <v>0</v>
      </c>
      <c r="BL1052" s="16" t="s">
        <v>265</v>
      </c>
      <c r="BM1052" s="142" t="s">
        <v>1512</v>
      </c>
    </row>
    <row r="1053" spans="2:65" s="1" customFormat="1" ht="21.75" customHeight="1">
      <c r="B1053" s="31"/>
      <c r="C1053" s="131" t="s">
        <v>900</v>
      </c>
      <c r="D1053" s="131" t="s">
        <v>227</v>
      </c>
      <c r="E1053" s="132" t="s">
        <v>1513</v>
      </c>
      <c r="F1053" s="133" t="s">
        <v>1514</v>
      </c>
      <c r="G1053" s="134" t="s">
        <v>277</v>
      </c>
      <c r="H1053" s="135">
        <v>4</v>
      </c>
      <c r="I1053" s="136"/>
      <c r="J1053" s="137">
        <f t="shared" si="0"/>
        <v>0</v>
      </c>
      <c r="K1053" s="133" t="s">
        <v>1</v>
      </c>
      <c r="L1053" s="31"/>
      <c r="M1053" s="138" t="s">
        <v>1</v>
      </c>
      <c r="N1053" s="139" t="s">
        <v>47</v>
      </c>
      <c r="P1053" s="140">
        <f t="shared" si="1"/>
        <v>0</v>
      </c>
      <c r="Q1053" s="140">
        <v>0</v>
      </c>
      <c r="R1053" s="140">
        <f t="shared" si="2"/>
        <v>0</v>
      </c>
      <c r="S1053" s="140">
        <v>0</v>
      </c>
      <c r="T1053" s="141">
        <f t="shared" si="3"/>
        <v>0</v>
      </c>
      <c r="AR1053" s="142" t="s">
        <v>265</v>
      </c>
      <c r="AT1053" s="142" t="s">
        <v>227</v>
      </c>
      <c r="AU1053" s="142" t="s">
        <v>240</v>
      </c>
      <c r="AY1053" s="16" t="s">
        <v>225</v>
      </c>
      <c r="BE1053" s="143">
        <f t="shared" si="4"/>
        <v>0</v>
      </c>
      <c r="BF1053" s="143">
        <f t="shared" si="5"/>
        <v>0</v>
      </c>
      <c r="BG1053" s="143">
        <f t="shared" si="6"/>
        <v>0</v>
      </c>
      <c r="BH1053" s="143">
        <f t="shared" si="7"/>
        <v>0</v>
      </c>
      <c r="BI1053" s="143">
        <f t="shared" si="8"/>
        <v>0</v>
      </c>
      <c r="BJ1053" s="16" t="s">
        <v>90</v>
      </c>
      <c r="BK1053" s="143">
        <f t="shared" si="9"/>
        <v>0</v>
      </c>
      <c r="BL1053" s="16" t="s">
        <v>265</v>
      </c>
      <c r="BM1053" s="142" t="s">
        <v>1515</v>
      </c>
    </row>
    <row r="1054" spans="2:65" s="11" customFormat="1" ht="20.85" customHeight="1">
      <c r="B1054" s="119"/>
      <c r="D1054" s="120" t="s">
        <v>81</v>
      </c>
      <c r="E1054" s="129" t="s">
        <v>1516</v>
      </c>
      <c r="F1054" s="129" t="s">
        <v>1517</v>
      </c>
      <c r="I1054" s="122"/>
      <c r="J1054" s="130">
        <f>BK1054</f>
        <v>0</v>
      </c>
      <c r="L1054" s="119"/>
      <c r="M1054" s="124"/>
      <c r="P1054" s="125">
        <f>SUM(P1055:P1079)</f>
        <v>0</v>
      </c>
      <c r="R1054" s="125">
        <f>SUM(R1055:R1079)</f>
        <v>0</v>
      </c>
      <c r="T1054" s="126">
        <f>SUM(T1055:T1079)</f>
        <v>0</v>
      </c>
      <c r="AR1054" s="120" t="s">
        <v>92</v>
      </c>
      <c r="AT1054" s="127" t="s">
        <v>81</v>
      </c>
      <c r="AU1054" s="127" t="s">
        <v>92</v>
      </c>
      <c r="AY1054" s="120" t="s">
        <v>225</v>
      </c>
      <c r="BK1054" s="128">
        <f>SUM(BK1055:BK1079)</f>
        <v>0</v>
      </c>
    </row>
    <row r="1055" spans="2:65" s="1" customFormat="1" ht="16.5" customHeight="1">
      <c r="B1055" s="31"/>
      <c r="C1055" s="131" t="s">
        <v>1518</v>
      </c>
      <c r="D1055" s="131" t="s">
        <v>227</v>
      </c>
      <c r="E1055" s="132" t="s">
        <v>1519</v>
      </c>
      <c r="F1055" s="133" t="s">
        <v>1520</v>
      </c>
      <c r="G1055" s="134" t="s">
        <v>414</v>
      </c>
      <c r="H1055" s="135">
        <v>1</v>
      </c>
      <c r="I1055" s="136"/>
      <c r="J1055" s="137">
        <f t="shared" ref="J1055:J1079" si="10">ROUND(I1055*H1055,2)</f>
        <v>0</v>
      </c>
      <c r="K1055" s="133" t="s">
        <v>1</v>
      </c>
      <c r="L1055" s="31"/>
      <c r="M1055" s="138" t="s">
        <v>1</v>
      </c>
      <c r="N1055" s="139" t="s">
        <v>47</v>
      </c>
      <c r="P1055" s="140">
        <f t="shared" ref="P1055:P1079" si="11">O1055*H1055</f>
        <v>0</v>
      </c>
      <c r="Q1055" s="140">
        <v>0</v>
      </c>
      <c r="R1055" s="140">
        <f t="shared" ref="R1055:R1079" si="12">Q1055*H1055</f>
        <v>0</v>
      </c>
      <c r="S1055" s="140">
        <v>0</v>
      </c>
      <c r="T1055" s="141">
        <f t="shared" ref="T1055:T1079" si="13">S1055*H1055</f>
        <v>0</v>
      </c>
      <c r="AR1055" s="142" t="s">
        <v>265</v>
      </c>
      <c r="AT1055" s="142" t="s">
        <v>227</v>
      </c>
      <c r="AU1055" s="142" t="s">
        <v>240</v>
      </c>
      <c r="AY1055" s="16" t="s">
        <v>225</v>
      </c>
      <c r="BE1055" s="143">
        <f t="shared" ref="BE1055:BE1079" si="14">IF(N1055="základní",J1055,0)</f>
        <v>0</v>
      </c>
      <c r="BF1055" s="143">
        <f t="shared" ref="BF1055:BF1079" si="15">IF(N1055="snížená",J1055,0)</f>
        <v>0</v>
      </c>
      <c r="BG1055" s="143">
        <f t="shared" ref="BG1055:BG1079" si="16">IF(N1055="zákl. přenesená",J1055,0)</f>
        <v>0</v>
      </c>
      <c r="BH1055" s="143">
        <f t="shared" ref="BH1055:BH1079" si="17">IF(N1055="sníž. přenesená",J1055,0)</f>
        <v>0</v>
      </c>
      <c r="BI1055" s="143">
        <f t="shared" ref="BI1055:BI1079" si="18">IF(N1055="nulová",J1055,0)</f>
        <v>0</v>
      </c>
      <c r="BJ1055" s="16" t="s">
        <v>90</v>
      </c>
      <c r="BK1055" s="143">
        <f t="shared" ref="BK1055:BK1079" si="19">ROUND(I1055*H1055,2)</f>
        <v>0</v>
      </c>
      <c r="BL1055" s="16" t="s">
        <v>265</v>
      </c>
      <c r="BM1055" s="142" t="s">
        <v>1521</v>
      </c>
    </row>
    <row r="1056" spans="2:65" s="1" customFormat="1" ht="24.15" customHeight="1">
      <c r="B1056" s="31"/>
      <c r="C1056" s="131" t="s">
        <v>907</v>
      </c>
      <c r="D1056" s="131" t="s">
        <v>227</v>
      </c>
      <c r="E1056" s="132" t="s">
        <v>1522</v>
      </c>
      <c r="F1056" s="133" t="s">
        <v>1523</v>
      </c>
      <c r="G1056" s="134" t="s">
        <v>414</v>
      </c>
      <c r="H1056" s="135">
        <v>1</v>
      </c>
      <c r="I1056" s="136"/>
      <c r="J1056" s="137">
        <f t="shared" si="10"/>
        <v>0</v>
      </c>
      <c r="K1056" s="133" t="s">
        <v>1</v>
      </c>
      <c r="L1056" s="31"/>
      <c r="M1056" s="138" t="s">
        <v>1</v>
      </c>
      <c r="N1056" s="139" t="s">
        <v>47</v>
      </c>
      <c r="P1056" s="140">
        <f t="shared" si="11"/>
        <v>0</v>
      </c>
      <c r="Q1056" s="140">
        <v>0</v>
      </c>
      <c r="R1056" s="140">
        <f t="shared" si="12"/>
        <v>0</v>
      </c>
      <c r="S1056" s="140">
        <v>0</v>
      </c>
      <c r="T1056" s="141">
        <f t="shared" si="13"/>
        <v>0</v>
      </c>
      <c r="AR1056" s="142" t="s">
        <v>265</v>
      </c>
      <c r="AT1056" s="142" t="s">
        <v>227</v>
      </c>
      <c r="AU1056" s="142" t="s">
        <v>240</v>
      </c>
      <c r="AY1056" s="16" t="s">
        <v>225</v>
      </c>
      <c r="BE1056" s="143">
        <f t="shared" si="14"/>
        <v>0</v>
      </c>
      <c r="BF1056" s="143">
        <f t="shared" si="15"/>
        <v>0</v>
      </c>
      <c r="BG1056" s="143">
        <f t="shared" si="16"/>
        <v>0</v>
      </c>
      <c r="BH1056" s="143">
        <f t="shared" si="17"/>
        <v>0</v>
      </c>
      <c r="BI1056" s="143">
        <f t="shared" si="18"/>
        <v>0</v>
      </c>
      <c r="BJ1056" s="16" t="s">
        <v>90</v>
      </c>
      <c r="BK1056" s="143">
        <f t="shared" si="19"/>
        <v>0</v>
      </c>
      <c r="BL1056" s="16" t="s">
        <v>265</v>
      </c>
      <c r="BM1056" s="142" t="s">
        <v>1524</v>
      </c>
    </row>
    <row r="1057" spans="2:65" s="1" customFormat="1" ht="16.5" customHeight="1">
      <c r="B1057" s="31"/>
      <c r="C1057" s="131" t="s">
        <v>1525</v>
      </c>
      <c r="D1057" s="131" t="s">
        <v>227</v>
      </c>
      <c r="E1057" s="132" t="s">
        <v>1526</v>
      </c>
      <c r="F1057" s="133" t="s">
        <v>1527</v>
      </c>
      <c r="G1057" s="134" t="s">
        <v>414</v>
      </c>
      <c r="H1057" s="135">
        <v>5</v>
      </c>
      <c r="I1057" s="136"/>
      <c r="J1057" s="137">
        <f t="shared" si="10"/>
        <v>0</v>
      </c>
      <c r="K1057" s="133" t="s">
        <v>1</v>
      </c>
      <c r="L1057" s="31"/>
      <c r="M1057" s="138" t="s">
        <v>1</v>
      </c>
      <c r="N1057" s="139" t="s">
        <v>47</v>
      </c>
      <c r="P1057" s="140">
        <f t="shared" si="11"/>
        <v>0</v>
      </c>
      <c r="Q1057" s="140">
        <v>0</v>
      </c>
      <c r="R1057" s="140">
        <f t="shared" si="12"/>
        <v>0</v>
      </c>
      <c r="S1057" s="140">
        <v>0</v>
      </c>
      <c r="T1057" s="141">
        <f t="shared" si="13"/>
        <v>0</v>
      </c>
      <c r="AR1057" s="142" t="s">
        <v>265</v>
      </c>
      <c r="AT1057" s="142" t="s">
        <v>227</v>
      </c>
      <c r="AU1057" s="142" t="s">
        <v>240</v>
      </c>
      <c r="AY1057" s="16" t="s">
        <v>225</v>
      </c>
      <c r="BE1057" s="143">
        <f t="shared" si="14"/>
        <v>0</v>
      </c>
      <c r="BF1057" s="143">
        <f t="shared" si="15"/>
        <v>0</v>
      </c>
      <c r="BG1057" s="143">
        <f t="shared" si="16"/>
        <v>0</v>
      </c>
      <c r="BH1057" s="143">
        <f t="shared" si="17"/>
        <v>0</v>
      </c>
      <c r="BI1057" s="143">
        <f t="shared" si="18"/>
        <v>0</v>
      </c>
      <c r="BJ1057" s="16" t="s">
        <v>90</v>
      </c>
      <c r="BK1057" s="143">
        <f t="shared" si="19"/>
        <v>0</v>
      </c>
      <c r="BL1057" s="16" t="s">
        <v>265</v>
      </c>
      <c r="BM1057" s="142" t="s">
        <v>1528</v>
      </c>
    </row>
    <row r="1058" spans="2:65" s="1" customFormat="1" ht="16.5" customHeight="1">
      <c r="B1058" s="31"/>
      <c r="C1058" s="131" t="s">
        <v>912</v>
      </c>
      <c r="D1058" s="131" t="s">
        <v>227</v>
      </c>
      <c r="E1058" s="132" t="s">
        <v>1529</v>
      </c>
      <c r="F1058" s="133" t="s">
        <v>1530</v>
      </c>
      <c r="G1058" s="134" t="s">
        <v>414</v>
      </c>
      <c r="H1058" s="135">
        <v>2</v>
      </c>
      <c r="I1058" s="136"/>
      <c r="J1058" s="137">
        <f t="shared" si="10"/>
        <v>0</v>
      </c>
      <c r="K1058" s="133" t="s">
        <v>1</v>
      </c>
      <c r="L1058" s="31"/>
      <c r="M1058" s="138" t="s">
        <v>1</v>
      </c>
      <c r="N1058" s="139" t="s">
        <v>47</v>
      </c>
      <c r="P1058" s="140">
        <f t="shared" si="11"/>
        <v>0</v>
      </c>
      <c r="Q1058" s="140">
        <v>0</v>
      </c>
      <c r="R1058" s="140">
        <f t="shared" si="12"/>
        <v>0</v>
      </c>
      <c r="S1058" s="140">
        <v>0</v>
      </c>
      <c r="T1058" s="141">
        <f t="shared" si="13"/>
        <v>0</v>
      </c>
      <c r="AR1058" s="142" t="s">
        <v>265</v>
      </c>
      <c r="AT1058" s="142" t="s">
        <v>227</v>
      </c>
      <c r="AU1058" s="142" t="s">
        <v>240</v>
      </c>
      <c r="AY1058" s="16" t="s">
        <v>225</v>
      </c>
      <c r="BE1058" s="143">
        <f t="shared" si="14"/>
        <v>0</v>
      </c>
      <c r="BF1058" s="143">
        <f t="shared" si="15"/>
        <v>0</v>
      </c>
      <c r="BG1058" s="143">
        <f t="shared" si="16"/>
        <v>0</v>
      </c>
      <c r="BH1058" s="143">
        <f t="shared" si="17"/>
        <v>0</v>
      </c>
      <c r="BI1058" s="143">
        <f t="shared" si="18"/>
        <v>0</v>
      </c>
      <c r="BJ1058" s="16" t="s">
        <v>90</v>
      </c>
      <c r="BK1058" s="143">
        <f t="shared" si="19"/>
        <v>0</v>
      </c>
      <c r="BL1058" s="16" t="s">
        <v>265</v>
      </c>
      <c r="BM1058" s="142" t="s">
        <v>1531</v>
      </c>
    </row>
    <row r="1059" spans="2:65" s="1" customFormat="1" ht="16.5" customHeight="1">
      <c r="B1059" s="31"/>
      <c r="C1059" s="131" t="s">
        <v>1532</v>
      </c>
      <c r="D1059" s="131" t="s">
        <v>227</v>
      </c>
      <c r="E1059" s="132" t="s">
        <v>1533</v>
      </c>
      <c r="F1059" s="133" t="s">
        <v>1534</v>
      </c>
      <c r="G1059" s="134" t="s">
        <v>414</v>
      </c>
      <c r="H1059" s="135">
        <v>27</v>
      </c>
      <c r="I1059" s="136"/>
      <c r="J1059" s="137">
        <f t="shared" si="10"/>
        <v>0</v>
      </c>
      <c r="K1059" s="133" t="s">
        <v>1</v>
      </c>
      <c r="L1059" s="31"/>
      <c r="M1059" s="138" t="s">
        <v>1</v>
      </c>
      <c r="N1059" s="139" t="s">
        <v>47</v>
      </c>
      <c r="P1059" s="140">
        <f t="shared" si="11"/>
        <v>0</v>
      </c>
      <c r="Q1059" s="140">
        <v>0</v>
      </c>
      <c r="R1059" s="140">
        <f t="shared" si="12"/>
        <v>0</v>
      </c>
      <c r="S1059" s="140">
        <v>0</v>
      </c>
      <c r="T1059" s="141">
        <f t="shared" si="13"/>
        <v>0</v>
      </c>
      <c r="AR1059" s="142" t="s">
        <v>265</v>
      </c>
      <c r="AT1059" s="142" t="s">
        <v>227</v>
      </c>
      <c r="AU1059" s="142" t="s">
        <v>240</v>
      </c>
      <c r="AY1059" s="16" t="s">
        <v>225</v>
      </c>
      <c r="BE1059" s="143">
        <f t="shared" si="14"/>
        <v>0</v>
      </c>
      <c r="BF1059" s="143">
        <f t="shared" si="15"/>
        <v>0</v>
      </c>
      <c r="BG1059" s="143">
        <f t="shared" si="16"/>
        <v>0</v>
      </c>
      <c r="BH1059" s="143">
        <f t="shared" si="17"/>
        <v>0</v>
      </c>
      <c r="BI1059" s="143">
        <f t="shared" si="18"/>
        <v>0</v>
      </c>
      <c r="BJ1059" s="16" t="s">
        <v>90</v>
      </c>
      <c r="BK1059" s="143">
        <f t="shared" si="19"/>
        <v>0</v>
      </c>
      <c r="BL1059" s="16" t="s">
        <v>265</v>
      </c>
      <c r="BM1059" s="142" t="s">
        <v>1535</v>
      </c>
    </row>
    <row r="1060" spans="2:65" s="1" customFormat="1" ht="21.75" customHeight="1">
      <c r="B1060" s="31"/>
      <c r="C1060" s="131" t="s">
        <v>915</v>
      </c>
      <c r="D1060" s="131" t="s">
        <v>227</v>
      </c>
      <c r="E1060" s="132" t="s">
        <v>1536</v>
      </c>
      <c r="F1060" s="133" t="s">
        <v>1537</v>
      </c>
      <c r="G1060" s="134" t="s">
        <v>414</v>
      </c>
      <c r="H1060" s="135">
        <v>1</v>
      </c>
      <c r="I1060" s="136"/>
      <c r="J1060" s="137">
        <f t="shared" si="10"/>
        <v>0</v>
      </c>
      <c r="K1060" s="133" t="s">
        <v>1</v>
      </c>
      <c r="L1060" s="31"/>
      <c r="M1060" s="138" t="s">
        <v>1</v>
      </c>
      <c r="N1060" s="139" t="s">
        <v>47</v>
      </c>
      <c r="P1060" s="140">
        <f t="shared" si="11"/>
        <v>0</v>
      </c>
      <c r="Q1060" s="140">
        <v>0</v>
      </c>
      <c r="R1060" s="140">
        <f t="shared" si="12"/>
        <v>0</v>
      </c>
      <c r="S1060" s="140">
        <v>0</v>
      </c>
      <c r="T1060" s="141">
        <f t="shared" si="13"/>
        <v>0</v>
      </c>
      <c r="AR1060" s="142" t="s">
        <v>265</v>
      </c>
      <c r="AT1060" s="142" t="s">
        <v>227</v>
      </c>
      <c r="AU1060" s="142" t="s">
        <v>240</v>
      </c>
      <c r="AY1060" s="16" t="s">
        <v>225</v>
      </c>
      <c r="BE1060" s="143">
        <f t="shared" si="14"/>
        <v>0</v>
      </c>
      <c r="BF1060" s="143">
        <f t="shared" si="15"/>
        <v>0</v>
      </c>
      <c r="BG1060" s="143">
        <f t="shared" si="16"/>
        <v>0</v>
      </c>
      <c r="BH1060" s="143">
        <f t="shared" si="17"/>
        <v>0</v>
      </c>
      <c r="BI1060" s="143">
        <f t="shared" si="18"/>
        <v>0</v>
      </c>
      <c r="BJ1060" s="16" t="s">
        <v>90</v>
      </c>
      <c r="BK1060" s="143">
        <f t="shared" si="19"/>
        <v>0</v>
      </c>
      <c r="BL1060" s="16" t="s">
        <v>265</v>
      </c>
      <c r="BM1060" s="142" t="s">
        <v>1538</v>
      </c>
    </row>
    <row r="1061" spans="2:65" s="1" customFormat="1" ht="21.75" customHeight="1">
      <c r="B1061" s="31"/>
      <c r="C1061" s="131" t="s">
        <v>1539</v>
      </c>
      <c r="D1061" s="131" t="s">
        <v>227</v>
      </c>
      <c r="E1061" s="132" t="s">
        <v>1540</v>
      </c>
      <c r="F1061" s="133" t="s">
        <v>1541</v>
      </c>
      <c r="G1061" s="134" t="s">
        <v>414</v>
      </c>
      <c r="H1061" s="135">
        <v>1</v>
      </c>
      <c r="I1061" s="136"/>
      <c r="J1061" s="137">
        <f t="shared" si="10"/>
        <v>0</v>
      </c>
      <c r="K1061" s="133" t="s">
        <v>1</v>
      </c>
      <c r="L1061" s="31"/>
      <c r="M1061" s="138" t="s">
        <v>1</v>
      </c>
      <c r="N1061" s="139" t="s">
        <v>47</v>
      </c>
      <c r="P1061" s="140">
        <f t="shared" si="11"/>
        <v>0</v>
      </c>
      <c r="Q1061" s="140">
        <v>0</v>
      </c>
      <c r="R1061" s="140">
        <f t="shared" si="12"/>
        <v>0</v>
      </c>
      <c r="S1061" s="140">
        <v>0</v>
      </c>
      <c r="T1061" s="141">
        <f t="shared" si="13"/>
        <v>0</v>
      </c>
      <c r="AR1061" s="142" t="s">
        <v>265</v>
      </c>
      <c r="AT1061" s="142" t="s">
        <v>227</v>
      </c>
      <c r="AU1061" s="142" t="s">
        <v>240</v>
      </c>
      <c r="AY1061" s="16" t="s">
        <v>225</v>
      </c>
      <c r="BE1061" s="143">
        <f t="shared" si="14"/>
        <v>0</v>
      </c>
      <c r="BF1061" s="143">
        <f t="shared" si="15"/>
        <v>0</v>
      </c>
      <c r="BG1061" s="143">
        <f t="shared" si="16"/>
        <v>0</v>
      </c>
      <c r="BH1061" s="143">
        <f t="shared" si="17"/>
        <v>0</v>
      </c>
      <c r="BI1061" s="143">
        <f t="shared" si="18"/>
        <v>0</v>
      </c>
      <c r="BJ1061" s="16" t="s">
        <v>90</v>
      </c>
      <c r="BK1061" s="143">
        <f t="shared" si="19"/>
        <v>0</v>
      </c>
      <c r="BL1061" s="16" t="s">
        <v>265</v>
      </c>
      <c r="BM1061" s="142" t="s">
        <v>1542</v>
      </c>
    </row>
    <row r="1062" spans="2:65" s="1" customFormat="1" ht="16.5" customHeight="1">
      <c r="B1062" s="31"/>
      <c r="C1062" s="131" t="s">
        <v>919</v>
      </c>
      <c r="D1062" s="131" t="s">
        <v>227</v>
      </c>
      <c r="E1062" s="132" t="s">
        <v>1543</v>
      </c>
      <c r="F1062" s="133" t="s">
        <v>1544</v>
      </c>
      <c r="G1062" s="134" t="s">
        <v>414</v>
      </c>
      <c r="H1062" s="135">
        <v>1</v>
      </c>
      <c r="I1062" s="136"/>
      <c r="J1062" s="137">
        <f t="shared" si="10"/>
        <v>0</v>
      </c>
      <c r="K1062" s="133" t="s">
        <v>1</v>
      </c>
      <c r="L1062" s="31"/>
      <c r="M1062" s="138" t="s">
        <v>1</v>
      </c>
      <c r="N1062" s="139" t="s">
        <v>47</v>
      </c>
      <c r="P1062" s="140">
        <f t="shared" si="11"/>
        <v>0</v>
      </c>
      <c r="Q1062" s="140">
        <v>0</v>
      </c>
      <c r="R1062" s="140">
        <f t="shared" si="12"/>
        <v>0</v>
      </c>
      <c r="S1062" s="140">
        <v>0</v>
      </c>
      <c r="T1062" s="141">
        <f t="shared" si="13"/>
        <v>0</v>
      </c>
      <c r="AR1062" s="142" t="s">
        <v>265</v>
      </c>
      <c r="AT1062" s="142" t="s">
        <v>227</v>
      </c>
      <c r="AU1062" s="142" t="s">
        <v>240</v>
      </c>
      <c r="AY1062" s="16" t="s">
        <v>225</v>
      </c>
      <c r="BE1062" s="143">
        <f t="shared" si="14"/>
        <v>0</v>
      </c>
      <c r="BF1062" s="143">
        <f t="shared" si="15"/>
        <v>0</v>
      </c>
      <c r="BG1062" s="143">
        <f t="shared" si="16"/>
        <v>0</v>
      </c>
      <c r="BH1062" s="143">
        <f t="shared" si="17"/>
        <v>0</v>
      </c>
      <c r="BI1062" s="143">
        <f t="shared" si="18"/>
        <v>0</v>
      </c>
      <c r="BJ1062" s="16" t="s">
        <v>90</v>
      </c>
      <c r="BK1062" s="143">
        <f t="shared" si="19"/>
        <v>0</v>
      </c>
      <c r="BL1062" s="16" t="s">
        <v>265</v>
      </c>
      <c r="BM1062" s="142" t="s">
        <v>1545</v>
      </c>
    </row>
    <row r="1063" spans="2:65" s="1" customFormat="1" ht="16.5" customHeight="1">
      <c r="B1063" s="31"/>
      <c r="C1063" s="131" t="s">
        <v>1546</v>
      </c>
      <c r="D1063" s="131" t="s">
        <v>227</v>
      </c>
      <c r="E1063" s="132" t="s">
        <v>1547</v>
      </c>
      <c r="F1063" s="133" t="s">
        <v>1548</v>
      </c>
      <c r="G1063" s="134" t="s">
        <v>414</v>
      </c>
      <c r="H1063" s="135">
        <v>1</v>
      </c>
      <c r="I1063" s="136"/>
      <c r="J1063" s="137">
        <f t="shared" si="10"/>
        <v>0</v>
      </c>
      <c r="K1063" s="133" t="s">
        <v>1</v>
      </c>
      <c r="L1063" s="31"/>
      <c r="M1063" s="138" t="s">
        <v>1</v>
      </c>
      <c r="N1063" s="139" t="s">
        <v>47</v>
      </c>
      <c r="P1063" s="140">
        <f t="shared" si="11"/>
        <v>0</v>
      </c>
      <c r="Q1063" s="140">
        <v>0</v>
      </c>
      <c r="R1063" s="140">
        <f t="shared" si="12"/>
        <v>0</v>
      </c>
      <c r="S1063" s="140">
        <v>0</v>
      </c>
      <c r="T1063" s="141">
        <f t="shared" si="13"/>
        <v>0</v>
      </c>
      <c r="AR1063" s="142" t="s">
        <v>265</v>
      </c>
      <c r="AT1063" s="142" t="s">
        <v>227</v>
      </c>
      <c r="AU1063" s="142" t="s">
        <v>240</v>
      </c>
      <c r="AY1063" s="16" t="s">
        <v>225</v>
      </c>
      <c r="BE1063" s="143">
        <f t="shared" si="14"/>
        <v>0</v>
      </c>
      <c r="BF1063" s="143">
        <f t="shared" si="15"/>
        <v>0</v>
      </c>
      <c r="BG1063" s="143">
        <f t="shared" si="16"/>
        <v>0</v>
      </c>
      <c r="BH1063" s="143">
        <f t="shared" si="17"/>
        <v>0</v>
      </c>
      <c r="BI1063" s="143">
        <f t="shared" si="18"/>
        <v>0</v>
      </c>
      <c r="BJ1063" s="16" t="s">
        <v>90</v>
      </c>
      <c r="BK1063" s="143">
        <f t="shared" si="19"/>
        <v>0</v>
      </c>
      <c r="BL1063" s="16" t="s">
        <v>265</v>
      </c>
      <c r="BM1063" s="142" t="s">
        <v>1549</v>
      </c>
    </row>
    <row r="1064" spans="2:65" s="1" customFormat="1" ht="16.5" customHeight="1">
      <c r="B1064" s="31"/>
      <c r="C1064" s="131" t="s">
        <v>925</v>
      </c>
      <c r="D1064" s="131" t="s">
        <v>227</v>
      </c>
      <c r="E1064" s="132" t="s">
        <v>1550</v>
      </c>
      <c r="F1064" s="133" t="s">
        <v>1551</v>
      </c>
      <c r="G1064" s="134" t="s">
        <v>414</v>
      </c>
      <c r="H1064" s="135">
        <v>1</v>
      </c>
      <c r="I1064" s="136"/>
      <c r="J1064" s="137">
        <f t="shared" si="10"/>
        <v>0</v>
      </c>
      <c r="K1064" s="133" t="s">
        <v>1</v>
      </c>
      <c r="L1064" s="31"/>
      <c r="M1064" s="138" t="s">
        <v>1</v>
      </c>
      <c r="N1064" s="139" t="s">
        <v>47</v>
      </c>
      <c r="P1064" s="140">
        <f t="shared" si="11"/>
        <v>0</v>
      </c>
      <c r="Q1064" s="140">
        <v>0</v>
      </c>
      <c r="R1064" s="140">
        <f t="shared" si="12"/>
        <v>0</v>
      </c>
      <c r="S1064" s="140">
        <v>0</v>
      </c>
      <c r="T1064" s="141">
        <f t="shared" si="13"/>
        <v>0</v>
      </c>
      <c r="AR1064" s="142" t="s">
        <v>265</v>
      </c>
      <c r="AT1064" s="142" t="s">
        <v>227</v>
      </c>
      <c r="AU1064" s="142" t="s">
        <v>240</v>
      </c>
      <c r="AY1064" s="16" t="s">
        <v>225</v>
      </c>
      <c r="BE1064" s="143">
        <f t="shared" si="14"/>
        <v>0</v>
      </c>
      <c r="BF1064" s="143">
        <f t="shared" si="15"/>
        <v>0</v>
      </c>
      <c r="BG1064" s="143">
        <f t="shared" si="16"/>
        <v>0</v>
      </c>
      <c r="BH1064" s="143">
        <f t="shared" si="17"/>
        <v>0</v>
      </c>
      <c r="BI1064" s="143">
        <f t="shared" si="18"/>
        <v>0</v>
      </c>
      <c r="BJ1064" s="16" t="s">
        <v>90</v>
      </c>
      <c r="BK1064" s="143">
        <f t="shared" si="19"/>
        <v>0</v>
      </c>
      <c r="BL1064" s="16" t="s">
        <v>265</v>
      </c>
      <c r="BM1064" s="142" t="s">
        <v>1552</v>
      </c>
    </row>
    <row r="1065" spans="2:65" s="1" customFormat="1" ht="21.75" customHeight="1">
      <c r="B1065" s="31"/>
      <c r="C1065" s="131" t="s">
        <v>1553</v>
      </c>
      <c r="D1065" s="131" t="s">
        <v>227</v>
      </c>
      <c r="E1065" s="132" t="s">
        <v>1554</v>
      </c>
      <c r="F1065" s="133" t="s">
        <v>1555</v>
      </c>
      <c r="G1065" s="134" t="s">
        <v>414</v>
      </c>
      <c r="H1065" s="135">
        <v>1</v>
      </c>
      <c r="I1065" s="136"/>
      <c r="J1065" s="137">
        <f t="shared" si="10"/>
        <v>0</v>
      </c>
      <c r="K1065" s="133" t="s">
        <v>1</v>
      </c>
      <c r="L1065" s="31"/>
      <c r="M1065" s="138" t="s">
        <v>1</v>
      </c>
      <c r="N1065" s="139" t="s">
        <v>47</v>
      </c>
      <c r="P1065" s="140">
        <f t="shared" si="11"/>
        <v>0</v>
      </c>
      <c r="Q1065" s="140">
        <v>0</v>
      </c>
      <c r="R1065" s="140">
        <f t="shared" si="12"/>
        <v>0</v>
      </c>
      <c r="S1065" s="140">
        <v>0</v>
      </c>
      <c r="T1065" s="141">
        <f t="shared" si="13"/>
        <v>0</v>
      </c>
      <c r="AR1065" s="142" t="s">
        <v>265</v>
      </c>
      <c r="AT1065" s="142" t="s">
        <v>227</v>
      </c>
      <c r="AU1065" s="142" t="s">
        <v>240</v>
      </c>
      <c r="AY1065" s="16" t="s">
        <v>225</v>
      </c>
      <c r="BE1065" s="143">
        <f t="shared" si="14"/>
        <v>0</v>
      </c>
      <c r="BF1065" s="143">
        <f t="shared" si="15"/>
        <v>0</v>
      </c>
      <c r="BG1065" s="143">
        <f t="shared" si="16"/>
        <v>0</v>
      </c>
      <c r="BH1065" s="143">
        <f t="shared" si="17"/>
        <v>0</v>
      </c>
      <c r="BI1065" s="143">
        <f t="shared" si="18"/>
        <v>0</v>
      </c>
      <c r="BJ1065" s="16" t="s">
        <v>90</v>
      </c>
      <c r="BK1065" s="143">
        <f t="shared" si="19"/>
        <v>0</v>
      </c>
      <c r="BL1065" s="16" t="s">
        <v>265</v>
      </c>
      <c r="BM1065" s="142" t="s">
        <v>1556</v>
      </c>
    </row>
    <row r="1066" spans="2:65" s="1" customFormat="1" ht="16.5" customHeight="1">
      <c r="B1066" s="31"/>
      <c r="C1066" s="131" t="s">
        <v>932</v>
      </c>
      <c r="D1066" s="131" t="s">
        <v>227</v>
      </c>
      <c r="E1066" s="132" t="s">
        <v>1557</v>
      </c>
      <c r="F1066" s="133" t="s">
        <v>1558</v>
      </c>
      <c r="G1066" s="134" t="s">
        <v>414</v>
      </c>
      <c r="H1066" s="135">
        <v>1</v>
      </c>
      <c r="I1066" s="136"/>
      <c r="J1066" s="137">
        <f t="shared" si="10"/>
        <v>0</v>
      </c>
      <c r="K1066" s="133" t="s">
        <v>1</v>
      </c>
      <c r="L1066" s="31"/>
      <c r="M1066" s="138" t="s">
        <v>1</v>
      </c>
      <c r="N1066" s="139" t="s">
        <v>47</v>
      </c>
      <c r="P1066" s="140">
        <f t="shared" si="11"/>
        <v>0</v>
      </c>
      <c r="Q1066" s="140">
        <v>0</v>
      </c>
      <c r="R1066" s="140">
        <f t="shared" si="12"/>
        <v>0</v>
      </c>
      <c r="S1066" s="140">
        <v>0</v>
      </c>
      <c r="T1066" s="141">
        <f t="shared" si="13"/>
        <v>0</v>
      </c>
      <c r="AR1066" s="142" t="s">
        <v>265</v>
      </c>
      <c r="AT1066" s="142" t="s">
        <v>227</v>
      </c>
      <c r="AU1066" s="142" t="s">
        <v>240</v>
      </c>
      <c r="AY1066" s="16" t="s">
        <v>225</v>
      </c>
      <c r="BE1066" s="143">
        <f t="shared" si="14"/>
        <v>0</v>
      </c>
      <c r="BF1066" s="143">
        <f t="shared" si="15"/>
        <v>0</v>
      </c>
      <c r="BG1066" s="143">
        <f t="shared" si="16"/>
        <v>0</v>
      </c>
      <c r="BH1066" s="143">
        <f t="shared" si="17"/>
        <v>0</v>
      </c>
      <c r="BI1066" s="143">
        <f t="shared" si="18"/>
        <v>0</v>
      </c>
      <c r="BJ1066" s="16" t="s">
        <v>90</v>
      </c>
      <c r="BK1066" s="143">
        <f t="shared" si="19"/>
        <v>0</v>
      </c>
      <c r="BL1066" s="16" t="s">
        <v>265</v>
      </c>
      <c r="BM1066" s="142" t="s">
        <v>1559</v>
      </c>
    </row>
    <row r="1067" spans="2:65" s="1" customFormat="1" ht="21.75" customHeight="1">
      <c r="B1067" s="31"/>
      <c r="C1067" s="131" t="s">
        <v>1560</v>
      </c>
      <c r="D1067" s="131" t="s">
        <v>227</v>
      </c>
      <c r="E1067" s="132" t="s">
        <v>1561</v>
      </c>
      <c r="F1067" s="133" t="s">
        <v>1562</v>
      </c>
      <c r="G1067" s="134" t="s">
        <v>357</v>
      </c>
      <c r="H1067" s="135">
        <v>20</v>
      </c>
      <c r="I1067" s="136"/>
      <c r="J1067" s="137">
        <f t="shared" si="10"/>
        <v>0</v>
      </c>
      <c r="K1067" s="133" t="s">
        <v>1</v>
      </c>
      <c r="L1067" s="31"/>
      <c r="M1067" s="138" t="s">
        <v>1</v>
      </c>
      <c r="N1067" s="139" t="s">
        <v>47</v>
      </c>
      <c r="P1067" s="140">
        <f t="shared" si="11"/>
        <v>0</v>
      </c>
      <c r="Q1067" s="140">
        <v>0</v>
      </c>
      <c r="R1067" s="140">
        <f t="shared" si="12"/>
        <v>0</v>
      </c>
      <c r="S1067" s="140">
        <v>0</v>
      </c>
      <c r="T1067" s="141">
        <f t="shared" si="13"/>
        <v>0</v>
      </c>
      <c r="AR1067" s="142" t="s">
        <v>265</v>
      </c>
      <c r="AT1067" s="142" t="s">
        <v>227</v>
      </c>
      <c r="AU1067" s="142" t="s">
        <v>240</v>
      </c>
      <c r="AY1067" s="16" t="s">
        <v>225</v>
      </c>
      <c r="BE1067" s="143">
        <f t="shared" si="14"/>
        <v>0</v>
      </c>
      <c r="BF1067" s="143">
        <f t="shared" si="15"/>
        <v>0</v>
      </c>
      <c r="BG1067" s="143">
        <f t="shared" si="16"/>
        <v>0</v>
      </c>
      <c r="BH1067" s="143">
        <f t="shared" si="17"/>
        <v>0</v>
      </c>
      <c r="BI1067" s="143">
        <f t="shared" si="18"/>
        <v>0</v>
      </c>
      <c r="BJ1067" s="16" t="s">
        <v>90</v>
      </c>
      <c r="BK1067" s="143">
        <f t="shared" si="19"/>
        <v>0</v>
      </c>
      <c r="BL1067" s="16" t="s">
        <v>265</v>
      </c>
      <c r="BM1067" s="142" t="s">
        <v>1563</v>
      </c>
    </row>
    <row r="1068" spans="2:65" s="1" customFormat="1" ht="24.15" customHeight="1">
      <c r="B1068" s="31"/>
      <c r="C1068" s="131" t="s">
        <v>937</v>
      </c>
      <c r="D1068" s="131" t="s">
        <v>227</v>
      </c>
      <c r="E1068" s="132" t="s">
        <v>1564</v>
      </c>
      <c r="F1068" s="133" t="s">
        <v>1565</v>
      </c>
      <c r="G1068" s="134" t="s">
        <v>414</v>
      </c>
      <c r="H1068" s="135">
        <v>3</v>
      </c>
      <c r="I1068" s="136"/>
      <c r="J1068" s="137">
        <f t="shared" si="10"/>
        <v>0</v>
      </c>
      <c r="K1068" s="133" t="s">
        <v>1</v>
      </c>
      <c r="L1068" s="31"/>
      <c r="M1068" s="138" t="s">
        <v>1</v>
      </c>
      <c r="N1068" s="139" t="s">
        <v>47</v>
      </c>
      <c r="P1068" s="140">
        <f t="shared" si="11"/>
        <v>0</v>
      </c>
      <c r="Q1068" s="140">
        <v>0</v>
      </c>
      <c r="R1068" s="140">
        <f t="shared" si="12"/>
        <v>0</v>
      </c>
      <c r="S1068" s="140">
        <v>0</v>
      </c>
      <c r="T1068" s="141">
        <f t="shared" si="13"/>
        <v>0</v>
      </c>
      <c r="AR1068" s="142" t="s">
        <v>265</v>
      </c>
      <c r="AT1068" s="142" t="s">
        <v>227</v>
      </c>
      <c r="AU1068" s="142" t="s">
        <v>240</v>
      </c>
      <c r="AY1068" s="16" t="s">
        <v>225</v>
      </c>
      <c r="BE1068" s="143">
        <f t="shared" si="14"/>
        <v>0</v>
      </c>
      <c r="BF1068" s="143">
        <f t="shared" si="15"/>
        <v>0</v>
      </c>
      <c r="BG1068" s="143">
        <f t="shared" si="16"/>
        <v>0</v>
      </c>
      <c r="BH1068" s="143">
        <f t="shared" si="17"/>
        <v>0</v>
      </c>
      <c r="BI1068" s="143">
        <f t="shared" si="18"/>
        <v>0</v>
      </c>
      <c r="BJ1068" s="16" t="s">
        <v>90</v>
      </c>
      <c r="BK1068" s="143">
        <f t="shared" si="19"/>
        <v>0</v>
      </c>
      <c r="BL1068" s="16" t="s">
        <v>265</v>
      </c>
      <c r="BM1068" s="142" t="s">
        <v>1566</v>
      </c>
    </row>
    <row r="1069" spans="2:65" s="1" customFormat="1" ht="16.5" customHeight="1">
      <c r="B1069" s="31"/>
      <c r="C1069" s="131" t="s">
        <v>1567</v>
      </c>
      <c r="D1069" s="131" t="s">
        <v>227</v>
      </c>
      <c r="E1069" s="132" t="s">
        <v>1568</v>
      </c>
      <c r="F1069" s="133" t="s">
        <v>1569</v>
      </c>
      <c r="G1069" s="134" t="s">
        <v>414</v>
      </c>
      <c r="H1069" s="135">
        <v>1</v>
      </c>
      <c r="I1069" s="136"/>
      <c r="J1069" s="137">
        <f t="shared" si="10"/>
        <v>0</v>
      </c>
      <c r="K1069" s="133" t="s">
        <v>1</v>
      </c>
      <c r="L1069" s="31"/>
      <c r="M1069" s="138" t="s">
        <v>1</v>
      </c>
      <c r="N1069" s="139" t="s">
        <v>47</v>
      </c>
      <c r="P1069" s="140">
        <f t="shared" si="11"/>
        <v>0</v>
      </c>
      <c r="Q1069" s="140">
        <v>0</v>
      </c>
      <c r="R1069" s="140">
        <f t="shared" si="12"/>
        <v>0</v>
      </c>
      <c r="S1069" s="140">
        <v>0</v>
      </c>
      <c r="T1069" s="141">
        <f t="shared" si="13"/>
        <v>0</v>
      </c>
      <c r="AR1069" s="142" t="s">
        <v>265</v>
      </c>
      <c r="AT1069" s="142" t="s">
        <v>227</v>
      </c>
      <c r="AU1069" s="142" t="s">
        <v>240</v>
      </c>
      <c r="AY1069" s="16" t="s">
        <v>225</v>
      </c>
      <c r="BE1069" s="143">
        <f t="shared" si="14"/>
        <v>0</v>
      </c>
      <c r="BF1069" s="143">
        <f t="shared" si="15"/>
        <v>0</v>
      </c>
      <c r="BG1069" s="143">
        <f t="shared" si="16"/>
        <v>0</v>
      </c>
      <c r="BH1069" s="143">
        <f t="shared" si="17"/>
        <v>0</v>
      </c>
      <c r="BI1069" s="143">
        <f t="shared" si="18"/>
        <v>0</v>
      </c>
      <c r="BJ1069" s="16" t="s">
        <v>90</v>
      </c>
      <c r="BK1069" s="143">
        <f t="shared" si="19"/>
        <v>0</v>
      </c>
      <c r="BL1069" s="16" t="s">
        <v>265</v>
      </c>
      <c r="BM1069" s="142" t="s">
        <v>1570</v>
      </c>
    </row>
    <row r="1070" spans="2:65" s="1" customFormat="1" ht="16.5" customHeight="1">
      <c r="B1070" s="31"/>
      <c r="C1070" s="131" t="s">
        <v>947</v>
      </c>
      <c r="D1070" s="131" t="s">
        <v>227</v>
      </c>
      <c r="E1070" s="132" t="s">
        <v>1571</v>
      </c>
      <c r="F1070" s="133" t="s">
        <v>1572</v>
      </c>
      <c r="G1070" s="134" t="s">
        <v>414</v>
      </c>
      <c r="H1070" s="135">
        <v>1</v>
      </c>
      <c r="I1070" s="136"/>
      <c r="J1070" s="137">
        <f t="shared" si="10"/>
        <v>0</v>
      </c>
      <c r="K1070" s="133" t="s">
        <v>1</v>
      </c>
      <c r="L1070" s="31"/>
      <c r="M1070" s="138" t="s">
        <v>1</v>
      </c>
      <c r="N1070" s="139" t="s">
        <v>47</v>
      </c>
      <c r="P1070" s="140">
        <f t="shared" si="11"/>
        <v>0</v>
      </c>
      <c r="Q1070" s="140">
        <v>0</v>
      </c>
      <c r="R1070" s="140">
        <f t="shared" si="12"/>
        <v>0</v>
      </c>
      <c r="S1070" s="140">
        <v>0</v>
      </c>
      <c r="T1070" s="141">
        <f t="shared" si="13"/>
        <v>0</v>
      </c>
      <c r="AR1070" s="142" t="s">
        <v>265</v>
      </c>
      <c r="AT1070" s="142" t="s">
        <v>227</v>
      </c>
      <c r="AU1070" s="142" t="s">
        <v>240</v>
      </c>
      <c r="AY1070" s="16" t="s">
        <v>225</v>
      </c>
      <c r="BE1070" s="143">
        <f t="shared" si="14"/>
        <v>0</v>
      </c>
      <c r="BF1070" s="143">
        <f t="shared" si="15"/>
        <v>0</v>
      </c>
      <c r="BG1070" s="143">
        <f t="shared" si="16"/>
        <v>0</v>
      </c>
      <c r="BH1070" s="143">
        <f t="shared" si="17"/>
        <v>0</v>
      </c>
      <c r="BI1070" s="143">
        <f t="shared" si="18"/>
        <v>0</v>
      </c>
      <c r="BJ1070" s="16" t="s">
        <v>90</v>
      </c>
      <c r="BK1070" s="143">
        <f t="shared" si="19"/>
        <v>0</v>
      </c>
      <c r="BL1070" s="16" t="s">
        <v>265</v>
      </c>
      <c r="BM1070" s="142" t="s">
        <v>1573</v>
      </c>
    </row>
    <row r="1071" spans="2:65" s="1" customFormat="1" ht="24.15" customHeight="1">
      <c r="B1071" s="31"/>
      <c r="C1071" s="131" t="s">
        <v>1574</v>
      </c>
      <c r="D1071" s="131" t="s">
        <v>227</v>
      </c>
      <c r="E1071" s="132" t="s">
        <v>1575</v>
      </c>
      <c r="F1071" s="133" t="s">
        <v>1576</v>
      </c>
      <c r="G1071" s="134" t="s">
        <v>357</v>
      </c>
      <c r="H1071" s="135">
        <v>215</v>
      </c>
      <c r="I1071" s="136"/>
      <c r="J1071" s="137">
        <f t="shared" si="10"/>
        <v>0</v>
      </c>
      <c r="K1071" s="133" t="s">
        <v>1</v>
      </c>
      <c r="L1071" s="31"/>
      <c r="M1071" s="138" t="s">
        <v>1</v>
      </c>
      <c r="N1071" s="139" t="s">
        <v>47</v>
      </c>
      <c r="P1071" s="140">
        <f t="shared" si="11"/>
        <v>0</v>
      </c>
      <c r="Q1071" s="140">
        <v>0</v>
      </c>
      <c r="R1071" s="140">
        <f t="shared" si="12"/>
        <v>0</v>
      </c>
      <c r="S1071" s="140">
        <v>0</v>
      </c>
      <c r="T1071" s="141">
        <f t="shared" si="13"/>
        <v>0</v>
      </c>
      <c r="AR1071" s="142" t="s">
        <v>265</v>
      </c>
      <c r="AT1071" s="142" t="s">
        <v>227</v>
      </c>
      <c r="AU1071" s="142" t="s">
        <v>240</v>
      </c>
      <c r="AY1071" s="16" t="s">
        <v>225</v>
      </c>
      <c r="BE1071" s="143">
        <f t="shared" si="14"/>
        <v>0</v>
      </c>
      <c r="BF1071" s="143">
        <f t="shared" si="15"/>
        <v>0</v>
      </c>
      <c r="BG1071" s="143">
        <f t="shared" si="16"/>
        <v>0</v>
      </c>
      <c r="BH1071" s="143">
        <f t="shared" si="17"/>
        <v>0</v>
      </c>
      <c r="BI1071" s="143">
        <f t="shared" si="18"/>
        <v>0</v>
      </c>
      <c r="BJ1071" s="16" t="s">
        <v>90</v>
      </c>
      <c r="BK1071" s="143">
        <f t="shared" si="19"/>
        <v>0</v>
      </c>
      <c r="BL1071" s="16" t="s">
        <v>265</v>
      </c>
      <c r="BM1071" s="142" t="s">
        <v>1577</v>
      </c>
    </row>
    <row r="1072" spans="2:65" s="1" customFormat="1" ht="24.15" customHeight="1">
      <c r="B1072" s="31"/>
      <c r="C1072" s="131" t="s">
        <v>951</v>
      </c>
      <c r="D1072" s="131" t="s">
        <v>227</v>
      </c>
      <c r="E1072" s="132" t="s">
        <v>1578</v>
      </c>
      <c r="F1072" s="133" t="s">
        <v>1579</v>
      </c>
      <c r="G1072" s="134" t="s">
        <v>357</v>
      </c>
      <c r="H1072" s="135">
        <v>180</v>
      </c>
      <c r="I1072" s="136"/>
      <c r="J1072" s="137">
        <f t="shared" si="10"/>
        <v>0</v>
      </c>
      <c r="K1072" s="133" t="s">
        <v>1</v>
      </c>
      <c r="L1072" s="31"/>
      <c r="M1072" s="138" t="s">
        <v>1</v>
      </c>
      <c r="N1072" s="139" t="s">
        <v>47</v>
      </c>
      <c r="P1072" s="140">
        <f t="shared" si="11"/>
        <v>0</v>
      </c>
      <c r="Q1072" s="140">
        <v>0</v>
      </c>
      <c r="R1072" s="140">
        <f t="shared" si="12"/>
        <v>0</v>
      </c>
      <c r="S1072" s="140">
        <v>0</v>
      </c>
      <c r="T1072" s="141">
        <f t="shared" si="13"/>
        <v>0</v>
      </c>
      <c r="AR1072" s="142" t="s">
        <v>265</v>
      </c>
      <c r="AT1072" s="142" t="s">
        <v>227</v>
      </c>
      <c r="AU1072" s="142" t="s">
        <v>240</v>
      </c>
      <c r="AY1072" s="16" t="s">
        <v>225</v>
      </c>
      <c r="BE1072" s="143">
        <f t="shared" si="14"/>
        <v>0</v>
      </c>
      <c r="BF1072" s="143">
        <f t="shared" si="15"/>
        <v>0</v>
      </c>
      <c r="BG1072" s="143">
        <f t="shared" si="16"/>
        <v>0</v>
      </c>
      <c r="BH1072" s="143">
        <f t="shared" si="17"/>
        <v>0</v>
      </c>
      <c r="BI1072" s="143">
        <f t="shared" si="18"/>
        <v>0</v>
      </c>
      <c r="BJ1072" s="16" t="s">
        <v>90</v>
      </c>
      <c r="BK1072" s="143">
        <f t="shared" si="19"/>
        <v>0</v>
      </c>
      <c r="BL1072" s="16" t="s">
        <v>265</v>
      </c>
      <c r="BM1072" s="142" t="s">
        <v>1580</v>
      </c>
    </row>
    <row r="1073" spans="2:65" s="1" customFormat="1" ht="24.15" customHeight="1">
      <c r="B1073" s="31"/>
      <c r="C1073" s="131" t="s">
        <v>1581</v>
      </c>
      <c r="D1073" s="131" t="s">
        <v>227</v>
      </c>
      <c r="E1073" s="132" t="s">
        <v>1582</v>
      </c>
      <c r="F1073" s="133" t="s">
        <v>1583</v>
      </c>
      <c r="G1073" s="134" t="s">
        <v>357</v>
      </c>
      <c r="H1073" s="135">
        <v>45</v>
      </c>
      <c r="I1073" s="136"/>
      <c r="J1073" s="137">
        <f t="shared" si="10"/>
        <v>0</v>
      </c>
      <c r="K1073" s="133" t="s">
        <v>1</v>
      </c>
      <c r="L1073" s="31"/>
      <c r="M1073" s="138" t="s">
        <v>1</v>
      </c>
      <c r="N1073" s="139" t="s">
        <v>47</v>
      </c>
      <c r="P1073" s="140">
        <f t="shared" si="11"/>
        <v>0</v>
      </c>
      <c r="Q1073" s="140">
        <v>0</v>
      </c>
      <c r="R1073" s="140">
        <f t="shared" si="12"/>
        <v>0</v>
      </c>
      <c r="S1073" s="140">
        <v>0</v>
      </c>
      <c r="T1073" s="141">
        <f t="shared" si="13"/>
        <v>0</v>
      </c>
      <c r="AR1073" s="142" t="s">
        <v>265</v>
      </c>
      <c r="AT1073" s="142" t="s">
        <v>227</v>
      </c>
      <c r="AU1073" s="142" t="s">
        <v>240</v>
      </c>
      <c r="AY1073" s="16" t="s">
        <v>225</v>
      </c>
      <c r="BE1073" s="143">
        <f t="shared" si="14"/>
        <v>0</v>
      </c>
      <c r="BF1073" s="143">
        <f t="shared" si="15"/>
        <v>0</v>
      </c>
      <c r="BG1073" s="143">
        <f t="shared" si="16"/>
        <v>0</v>
      </c>
      <c r="BH1073" s="143">
        <f t="shared" si="17"/>
        <v>0</v>
      </c>
      <c r="BI1073" s="143">
        <f t="shared" si="18"/>
        <v>0</v>
      </c>
      <c r="BJ1073" s="16" t="s">
        <v>90</v>
      </c>
      <c r="BK1073" s="143">
        <f t="shared" si="19"/>
        <v>0</v>
      </c>
      <c r="BL1073" s="16" t="s">
        <v>265</v>
      </c>
      <c r="BM1073" s="142" t="s">
        <v>1584</v>
      </c>
    </row>
    <row r="1074" spans="2:65" s="1" customFormat="1" ht="16.5" customHeight="1">
      <c r="B1074" s="31"/>
      <c r="C1074" s="131" t="s">
        <v>956</v>
      </c>
      <c r="D1074" s="131" t="s">
        <v>227</v>
      </c>
      <c r="E1074" s="132" t="s">
        <v>1585</v>
      </c>
      <c r="F1074" s="133" t="s">
        <v>1586</v>
      </c>
      <c r="G1074" s="134" t="s">
        <v>357</v>
      </c>
      <c r="H1074" s="135">
        <v>120</v>
      </c>
      <c r="I1074" s="136"/>
      <c r="J1074" s="137">
        <f t="shared" si="10"/>
        <v>0</v>
      </c>
      <c r="K1074" s="133" t="s">
        <v>1</v>
      </c>
      <c r="L1074" s="31"/>
      <c r="M1074" s="138" t="s">
        <v>1</v>
      </c>
      <c r="N1074" s="139" t="s">
        <v>47</v>
      </c>
      <c r="P1074" s="140">
        <f t="shared" si="11"/>
        <v>0</v>
      </c>
      <c r="Q1074" s="140">
        <v>0</v>
      </c>
      <c r="R1074" s="140">
        <f t="shared" si="12"/>
        <v>0</v>
      </c>
      <c r="S1074" s="140">
        <v>0</v>
      </c>
      <c r="T1074" s="141">
        <f t="shared" si="13"/>
        <v>0</v>
      </c>
      <c r="AR1074" s="142" t="s">
        <v>265</v>
      </c>
      <c r="AT1074" s="142" t="s">
        <v>227</v>
      </c>
      <c r="AU1074" s="142" t="s">
        <v>240</v>
      </c>
      <c r="AY1074" s="16" t="s">
        <v>225</v>
      </c>
      <c r="BE1074" s="143">
        <f t="shared" si="14"/>
        <v>0</v>
      </c>
      <c r="BF1074" s="143">
        <f t="shared" si="15"/>
        <v>0</v>
      </c>
      <c r="BG1074" s="143">
        <f t="shared" si="16"/>
        <v>0</v>
      </c>
      <c r="BH1074" s="143">
        <f t="shared" si="17"/>
        <v>0</v>
      </c>
      <c r="BI1074" s="143">
        <f t="shared" si="18"/>
        <v>0</v>
      </c>
      <c r="BJ1074" s="16" t="s">
        <v>90</v>
      </c>
      <c r="BK1074" s="143">
        <f t="shared" si="19"/>
        <v>0</v>
      </c>
      <c r="BL1074" s="16" t="s">
        <v>265</v>
      </c>
      <c r="BM1074" s="142" t="s">
        <v>1587</v>
      </c>
    </row>
    <row r="1075" spans="2:65" s="1" customFormat="1" ht="16.5" customHeight="1">
      <c r="B1075" s="31"/>
      <c r="C1075" s="131" t="s">
        <v>1588</v>
      </c>
      <c r="D1075" s="131" t="s">
        <v>227</v>
      </c>
      <c r="E1075" s="132" t="s">
        <v>1589</v>
      </c>
      <c r="F1075" s="133" t="s">
        <v>1590</v>
      </c>
      <c r="G1075" s="134" t="s">
        <v>357</v>
      </c>
      <c r="H1075" s="135">
        <v>220</v>
      </c>
      <c r="I1075" s="136"/>
      <c r="J1075" s="137">
        <f t="shared" si="10"/>
        <v>0</v>
      </c>
      <c r="K1075" s="133" t="s">
        <v>1</v>
      </c>
      <c r="L1075" s="31"/>
      <c r="M1075" s="138" t="s">
        <v>1</v>
      </c>
      <c r="N1075" s="139" t="s">
        <v>47</v>
      </c>
      <c r="P1075" s="140">
        <f t="shared" si="11"/>
        <v>0</v>
      </c>
      <c r="Q1075" s="140">
        <v>0</v>
      </c>
      <c r="R1075" s="140">
        <f t="shared" si="12"/>
        <v>0</v>
      </c>
      <c r="S1075" s="140">
        <v>0</v>
      </c>
      <c r="T1075" s="141">
        <f t="shared" si="13"/>
        <v>0</v>
      </c>
      <c r="AR1075" s="142" t="s">
        <v>265</v>
      </c>
      <c r="AT1075" s="142" t="s">
        <v>227</v>
      </c>
      <c r="AU1075" s="142" t="s">
        <v>240</v>
      </c>
      <c r="AY1075" s="16" t="s">
        <v>225</v>
      </c>
      <c r="BE1075" s="143">
        <f t="shared" si="14"/>
        <v>0</v>
      </c>
      <c r="BF1075" s="143">
        <f t="shared" si="15"/>
        <v>0</v>
      </c>
      <c r="BG1075" s="143">
        <f t="shared" si="16"/>
        <v>0</v>
      </c>
      <c r="BH1075" s="143">
        <f t="shared" si="17"/>
        <v>0</v>
      </c>
      <c r="BI1075" s="143">
        <f t="shared" si="18"/>
        <v>0</v>
      </c>
      <c r="BJ1075" s="16" t="s">
        <v>90</v>
      </c>
      <c r="BK1075" s="143">
        <f t="shared" si="19"/>
        <v>0</v>
      </c>
      <c r="BL1075" s="16" t="s">
        <v>265</v>
      </c>
      <c r="BM1075" s="142" t="s">
        <v>1591</v>
      </c>
    </row>
    <row r="1076" spans="2:65" s="1" customFormat="1" ht="16.5" customHeight="1">
      <c r="B1076" s="31"/>
      <c r="C1076" s="131" t="s">
        <v>960</v>
      </c>
      <c r="D1076" s="131" t="s">
        <v>227</v>
      </c>
      <c r="E1076" s="132" t="s">
        <v>1592</v>
      </c>
      <c r="F1076" s="133" t="s">
        <v>1593</v>
      </c>
      <c r="G1076" s="134" t="s">
        <v>357</v>
      </c>
      <c r="H1076" s="135">
        <v>440</v>
      </c>
      <c r="I1076" s="136"/>
      <c r="J1076" s="137">
        <f t="shared" si="10"/>
        <v>0</v>
      </c>
      <c r="K1076" s="133" t="s">
        <v>1</v>
      </c>
      <c r="L1076" s="31"/>
      <c r="M1076" s="138" t="s">
        <v>1</v>
      </c>
      <c r="N1076" s="139" t="s">
        <v>47</v>
      </c>
      <c r="P1076" s="140">
        <f t="shared" si="11"/>
        <v>0</v>
      </c>
      <c r="Q1076" s="140">
        <v>0</v>
      </c>
      <c r="R1076" s="140">
        <f t="shared" si="12"/>
        <v>0</v>
      </c>
      <c r="S1076" s="140">
        <v>0</v>
      </c>
      <c r="T1076" s="141">
        <f t="shared" si="13"/>
        <v>0</v>
      </c>
      <c r="AR1076" s="142" t="s">
        <v>265</v>
      </c>
      <c r="AT1076" s="142" t="s">
        <v>227</v>
      </c>
      <c r="AU1076" s="142" t="s">
        <v>240</v>
      </c>
      <c r="AY1076" s="16" t="s">
        <v>225</v>
      </c>
      <c r="BE1076" s="143">
        <f t="shared" si="14"/>
        <v>0</v>
      </c>
      <c r="BF1076" s="143">
        <f t="shared" si="15"/>
        <v>0</v>
      </c>
      <c r="BG1076" s="143">
        <f t="shared" si="16"/>
        <v>0</v>
      </c>
      <c r="BH1076" s="143">
        <f t="shared" si="17"/>
        <v>0</v>
      </c>
      <c r="BI1076" s="143">
        <f t="shared" si="18"/>
        <v>0</v>
      </c>
      <c r="BJ1076" s="16" t="s">
        <v>90</v>
      </c>
      <c r="BK1076" s="143">
        <f t="shared" si="19"/>
        <v>0</v>
      </c>
      <c r="BL1076" s="16" t="s">
        <v>265</v>
      </c>
      <c r="BM1076" s="142" t="s">
        <v>1594</v>
      </c>
    </row>
    <row r="1077" spans="2:65" s="1" customFormat="1" ht="16.5" customHeight="1">
      <c r="B1077" s="31"/>
      <c r="C1077" s="131" t="s">
        <v>1595</v>
      </c>
      <c r="D1077" s="131" t="s">
        <v>227</v>
      </c>
      <c r="E1077" s="132" t="s">
        <v>1596</v>
      </c>
      <c r="F1077" s="133" t="s">
        <v>1597</v>
      </c>
      <c r="G1077" s="134" t="s">
        <v>357</v>
      </c>
      <c r="H1077" s="135">
        <v>440</v>
      </c>
      <c r="I1077" s="136"/>
      <c r="J1077" s="137">
        <f t="shared" si="10"/>
        <v>0</v>
      </c>
      <c r="K1077" s="133" t="s">
        <v>1</v>
      </c>
      <c r="L1077" s="31"/>
      <c r="M1077" s="138" t="s">
        <v>1</v>
      </c>
      <c r="N1077" s="139" t="s">
        <v>47</v>
      </c>
      <c r="P1077" s="140">
        <f t="shared" si="11"/>
        <v>0</v>
      </c>
      <c r="Q1077" s="140">
        <v>0</v>
      </c>
      <c r="R1077" s="140">
        <f t="shared" si="12"/>
        <v>0</v>
      </c>
      <c r="S1077" s="140">
        <v>0</v>
      </c>
      <c r="T1077" s="141">
        <f t="shared" si="13"/>
        <v>0</v>
      </c>
      <c r="AR1077" s="142" t="s">
        <v>265</v>
      </c>
      <c r="AT1077" s="142" t="s">
        <v>227</v>
      </c>
      <c r="AU1077" s="142" t="s">
        <v>240</v>
      </c>
      <c r="AY1077" s="16" t="s">
        <v>225</v>
      </c>
      <c r="BE1077" s="143">
        <f t="shared" si="14"/>
        <v>0</v>
      </c>
      <c r="BF1077" s="143">
        <f t="shared" si="15"/>
        <v>0</v>
      </c>
      <c r="BG1077" s="143">
        <f t="shared" si="16"/>
        <v>0</v>
      </c>
      <c r="BH1077" s="143">
        <f t="shared" si="17"/>
        <v>0</v>
      </c>
      <c r="BI1077" s="143">
        <f t="shared" si="18"/>
        <v>0</v>
      </c>
      <c r="BJ1077" s="16" t="s">
        <v>90</v>
      </c>
      <c r="BK1077" s="143">
        <f t="shared" si="19"/>
        <v>0</v>
      </c>
      <c r="BL1077" s="16" t="s">
        <v>265</v>
      </c>
      <c r="BM1077" s="142" t="s">
        <v>1598</v>
      </c>
    </row>
    <row r="1078" spans="2:65" s="1" customFormat="1" ht="16.5" customHeight="1">
      <c r="B1078" s="31"/>
      <c r="C1078" s="131" t="s">
        <v>965</v>
      </c>
      <c r="D1078" s="131" t="s">
        <v>227</v>
      </c>
      <c r="E1078" s="132" t="s">
        <v>1599</v>
      </c>
      <c r="F1078" s="133" t="s">
        <v>1600</v>
      </c>
      <c r="G1078" s="134" t="s">
        <v>357</v>
      </c>
      <c r="H1078" s="135">
        <v>80</v>
      </c>
      <c r="I1078" s="136"/>
      <c r="J1078" s="137">
        <f t="shared" si="10"/>
        <v>0</v>
      </c>
      <c r="K1078" s="133" t="s">
        <v>1</v>
      </c>
      <c r="L1078" s="31"/>
      <c r="M1078" s="138" t="s">
        <v>1</v>
      </c>
      <c r="N1078" s="139" t="s">
        <v>47</v>
      </c>
      <c r="P1078" s="140">
        <f t="shared" si="11"/>
        <v>0</v>
      </c>
      <c r="Q1078" s="140">
        <v>0</v>
      </c>
      <c r="R1078" s="140">
        <f t="shared" si="12"/>
        <v>0</v>
      </c>
      <c r="S1078" s="140">
        <v>0</v>
      </c>
      <c r="T1078" s="141">
        <f t="shared" si="13"/>
        <v>0</v>
      </c>
      <c r="AR1078" s="142" t="s">
        <v>265</v>
      </c>
      <c r="AT1078" s="142" t="s">
        <v>227</v>
      </c>
      <c r="AU1078" s="142" t="s">
        <v>240</v>
      </c>
      <c r="AY1078" s="16" t="s">
        <v>225</v>
      </c>
      <c r="BE1078" s="143">
        <f t="shared" si="14"/>
        <v>0</v>
      </c>
      <c r="BF1078" s="143">
        <f t="shared" si="15"/>
        <v>0</v>
      </c>
      <c r="BG1078" s="143">
        <f t="shared" si="16"/>
        <v>0</v>
      </c>
      <c r="BH1078" s="143">
        <f t="shared" si="17"/>
        <v>0</v>
      </c>
      <c r="BI1078" s="143">
        <f t="shared" si="18"/>
        <v>0</v>
      </c>
      <c r="BJ1078" s="16" t="s">
        <v>90</v>
      </c>
      <c r="BK1078" s="143">
        <f t="shared" si="19"/>
        <v>0</v>
      </c>
      <c r="BL1078" s="16" t="s">
        <v>265</v>
      </c>
      <c r="BM1078" s="142" t="s">
        <v>1601</v>
      </c>
    </row>
    <row r="1079" spans="2:65" s="1" customFormat="1" ht="16.5" customHeight="1">
      <c r="B1079" s="31"/>
      <c r="C1079" s="131" t="s">
        <v>1602</v>
      </c>
      <c r="D1079" s="131" t="s">
        <v>227</v>
      </c>
      <c r="E1079" s="132" t="s">
        <v>1603</v>
      </c>
      <c r="F1079" s="133" t="s">
        <v>1604</v>
      </c>
      <c r="G1079" s="134" t="s">
        <v>414</v>
      </c>
      <c r="H1079" s="135">
        <v>30</v>
      </c>
      <c r="I1079" s="136"/>
      <c r="J1079" s="137">
        <f t="shared" si="10"/>
        <v>0</v>
      </c>
      <c r="K1079" s="133" t="s">
        <v>1</v>
      </c>
      <c r="L1079" s="31"/>
      <c r="M1079" s="138" t="s">
        <v>1</v>
      </c>
      <c r="N1079" s="139" t="s">
        <v>47</v>
      </c>
      <c r="P1079" s="140">
        <f t="shared" si="11"/>
        <v>0</v>
      </c>
      <c r="Q1079" s="140">
        <v>0</v>
      </c>
      <c r="R1079" s="140">
        <f t="shared" si="12"/>
        <v>0</v>
      </c>
      <c r="S1079" s="140">
        <v>0</v>
      </c>
      <c r="T1079" s="141">
        <f t="shared" si="13"/>
        <v>0</v>
      </c>
      <c r="AR1079" s="142" t="s">
        <v>265</v>
      </c>
      <c r="AT1079" s="142" t="s">
        <v>227</v>
      </c>
      <c r="AU1079" s="142" t="s">
        <v>240</v>
      </c>
      <c r="AY1079" s="16" t="s">
        <v>225</v>
      </c>
      <c r="BE1079" s="143">
        <f t="shared" si="14"/>
        <v>0</v>
      </c>
      <c r="BF1079" s="143">
        <f t="shared" si="15"/>
        <v>0</v>
      </c>
      <c r="BG1079" s="143">
        <f t="shared" si="16"/>
        <v>0</v>
      </c>
      <c r="BH1079" s="143">
        <f t="shared" si="17"/>
        <v>0</v>
      </c>
      <c r="BI1079" s="143">
        <f t="shared" si="18"/>
        <v>0</v>
      </c>
      <c r="BJ1079" s="16" t="s">
        <v>90</v>
      </c>
      <c r="BK1079" s="143">
        <f t="shared" si="19"/>
        <v>0</v>
      </c>
      <c r="BL1079" s="16" t="s">
        <v>265</v>
      </c>
      <c r="BM1079" s="142" t="s">
        <v>1605</v>
      </c>
    </row>
    <row r="1080" spans="2:65" s="11" customFormat="1" ht="20.85" customHeight="1">
      <c r="B1080" s="119"/>
      <c r="D1080" s="120" t="s">
        <v>81</v>
      </c>
      <c r="E1080" s="129" t="s">
        <v>1606</v>
      </c>
      <c r="F1080" s="129" t="s">
        <v>1607</v>
      </c>
      <c r="I1080" s="122"/>
      <c r="J1080" s="130">
        <f>BK1080</f>
        <v>0</v>
      </c>
      <c r="L1080" s="119"/>
      <c r="M1080" s="124"/>
      <c r="P1080" s="125">
        <f>SUM(P1081:P1111)</f>
        <v>0</v>
      </c>
      <c r="R1080" s="125">
        <f>SUM(R1081:R1111)</f>
        <v>0</v>
      </c>
      <c r="T1080" s="126">
        <f>SUM(T1081:T1111)</f>
        <v>0</v>
      </c>
      <c r="AR1080" s="120" t="s">
        <v>92</v>
      </c>
      <c r="AT1080" s="127" t="s">
        <v>81</v>
      </c>
      <c r="AU1080" s="127" t="s">
        <v>92</v>
      </c>
      <c r="AY1080" s="120" t="s">
        <v>225</v>
      </c>
      <c r="BK1080" s="128">
        <f>SUM(BK1081:BK1111)</f>
        <v>0</v>
      </c>
    </row>
    <row r="1081" spans="2:65" s="1" customFormat="1" ht="24.15" customHeight="1">
      <c r="B1081" s="31"/>
      <c r="C1081" s="131" t="s">
        <v>971</v>
      </c>
      <c r="D1081" s="131" t="s">
        <v>227</v>
      </c>
      <c r="E1081" s="132" t="s">
        <v>1608</v>
      </c>
      <c r="F1081" s="133" t="s">
        <v>1609</v>
      </c>
      <c r="G1081" s="134" t="s">
        <v>1610</v>
      </c>
      <c r="H1081" s="135">
        <v>5</v>
      </c>
      <c r="I1081" s="136"/>
      <c r="J1081" s="137">
        <f t="shared" ref="J1081:J1111" si="20">ROUND(I1081*H1081,2)</f>
        <v>0</v>
      </c>
      <c r="K1081" s="133" t="s">
        <v>1</v>
      </c>
      <c r="L1081" s="31"/>
      <c r="M1081" s="138" t="s">
        <v>1</v>
      </c>
      <c r="N1081" s="139" t="s">
        <v>47</v>
      </c>
      <c r="P1081" s="140">
        <f t="shared" ref="P1081:P1111" si="21">O1081*H1081</f>
        <v>0</v>
      </c>
      <c r="Q1081" s="140">
        <v>0</v>
      </c>
      <c r="R1081" s="140">
        <f t="shared" ref="R1081:R1111" si="22">Q1081*H1081</f>
        <v>0</v>
      </c>
      <c r="S1081" s="140">
        <v>0</v>
      </c>
      <c r="T1081" s="141">
        <f t="shared" ref="T1081:T1111" si="23">S1081*H1081</f>
        <v>0</v>
      </c>
      <c r="AR1081" s="142" t="s">
        <v>265</v>
      </c>
      <c r="AT1081" s="142" t="s">
        <v>227</v>
      </c>
      <c r="AU1081" s="142" t="s">
        <v>240</v>
      </c>
      <c r="AY1081" s="16" t="s">
        <v>225</v>
      </c>
      <c r="BE1081" s="143">
        <f t="shared" ref="BE1081:BE1111" si="24">IF(N1081="základní",J1081,0)</f>
        <v>0</v>
      </c>
      <c r="BF1081" s="143">
        <f t="shared" ref="BF1081:BF1111" si="25">IF(N1081="snížená",J1081,0)</f>
        <v>0</v>
      </c>
      <c r="BG1081" s="143">
        <f t="shared" ref="BG1081:BG1111" si="26">IF(N1081="zákl. přenesená",J1081,0)</f>
        <v>0</v>
      </c>
      <c r="BH1081" s="143">
        <f t="shared" ref="BH1081:BH1111" si="27">IF(N1081="sníž. přenesená",J1081,0)</f>
        <v>0</v>
      </c>
      <c r="BI1081" s="143">
        <f t="shared" ref="BI1081:BI1111" si="28">IF(N1081="nulová",J1081,0)</f>
        <v>0</v>
      </c>
      <c r="BJ1081" s="16" t="s">
        <v>90</v>
      </c>
      <c r="BK1081" s="143">
        <f t="shared" ref="BK1081:BK1111" si="29">ROUND(I1081*H1081,2)</f>
        <v>0</v>
      </c>
      <c r="BL1081" s="16" t="s">
        <v>265</v>
      </c>
      <c r="BM1081" s="142" t="s">
        <v>1611</v>
      </c>
    </row>
    <row r="1082" spans="2:65" s="1" customFormat="1" ht="16.5" customHeight="1">
      <c r="B1082" s="31"/>
      <c r="C1082" s="131" t="s">
        <v>1612</v>
      </c>
      <c r="D1082" s="131" t="s">
        <v>227</v>
      </c>
      <c r="E1082" s="132" t="s">
        <v>1613</v>
      </c>
      <c r="F1082" s="133" t="s">
        <v>1614</v>
      </c>
      <c r="G1082" s="134" t="s">
        <v>1610</v>
      </c>
      <c r="H1082" s="135">
        <v>4</v>
      </c>
      <c r="I1082" s="136"/>
      <c r="J1082" s="137">
        <f t="shared" si="20"/>
        <v>0</v>
      </c>
      <c r="K1082" s="133" t="s">
        <v>1</v>
      </c>
      <c r="L1082" s="31"/>
      <c r="M1082" s="138" t="s">
        <v>1</v>
      </c>
      <c r="N1082" s="139" t="s">
        <v>47</v>
      </c>
      <c r="P1082" s="140">
        <f t="shared" si="21"/>
        <v>0</v>
      </c>
      <c r="Q1082" s="140">
        <v>0</v>
      </c>
      <c r="R1082" s="140">
        <f t="shared" si="22"/>
        <v>0</v>
      </c>
      <c r="S1082" s="140">
        <v>0</v>
      </c>
      <c r="T1082" s="141">
        <f t="shared" si="23"/>
        <v>0</v>
      </c>
      <c r="AR1082" s="142" t="s">
        <v>265</v>
      </c>
      <c r="AT1082" s="142" t="s">
        <v>227</v>
      </c>
      <c r="AU1082" s="142" t="s">
        <v>240</v>
      </c>
      <c r="AY1082" s="16" t="s">
        <v>225</v>
      </c>
      <c r="BE1082" s="143">
        <f t="shared" si="24"/>
        <v>0</v>
      </c>
      <c r="BF1082" s="143">
        <f t="shared" si="25"/>
        <v>0</v>
      </c>
      <c r="BG1082" s="143">
        <f t="shared" si="26"/>
        <v>0</v>
      </c>
      <c r="BH1082" s="143">
        <f t="shared" si="27"/>
        <v>0</v>
      </c>
      <c r="BI1082" s="143">
        <f t="shared" si="28"/>
        <v>0</v>
      </c>
      <c r="BJ1082" s="16" t="s">
        <v>90</v>
      </c>
      <c r="BK1082" s="143">
        <f t="shared" si="29"/>
        <v>0</v>
      </c>
      <c r="BL1082" s="16" t="s">
        <v>265</v>
      </c>
      <c r="BM1082" s="142" t="s">
        <v>1615</v>
      </c>
    </row>
    <row r="1083" spans="2:65" s="1" customFormat="1" ht="16.5" customHeight="1">
      <c r="B1083" s="31"/>
      <c r="C1083" s="131" t="s">
        <v>976</v>
      </c>
      <c r="D1083" s="131" t="s">
        <v>227</v>
      </c>
      <c r="E1083" s="132" t="s">
        <v>1616</v>
      </c>
      <c r="F1083" s="133" t="s">
        <v>1617</v>
      </c>
      <c r="G1083" s="134" t="s">
        <v>1610</v>
      </c>
      <c r="H1083" s="135">
        <v>1</v>
      </c>
      <c r="I1083" s="136"/>
      <c r="J1083" s="137">
        <f t="shared" si="20"/>
        <v>0</v>
      </c>
      <c r="K1083" s="133" t="s">
        <v>1</v>
      </c>
      <c r="L1083" s="31"/>
      <c r="M1083" s="138" t="s">
        <v>1</v>
      </c>
      <c r="N1083" s="139" t="s">
        <v>47</v>
      </c>
      <c r="P1083" s="140">
        <f t="shared" si="21"/>
        <v>0</v>
      </c>
      <c r="Q1083" s="140">
        <v>0</v>
      </c>
      <c r="R1083" s="140">
        <f t="shared" si="22"/>
        <v>0</v>
      </c>
      <c r="S1083" s="140">
        <v>0</v>
      </c>
      <c r="T1083" s="141">
        <f t="shared" si="23"/>
        <v>0</v>
      </c>
      <c r="AR1083" s="142" t="s">
        <v>265</v>
      </c>
      <c r="AT1083" s="142" t="s">
        <v>227</v>
      </c>
      <c r="AU1083" s="142" t="s">
        <v>240</v>
      </c>
      <c r="AY1083" s="16" t="s">
        <v>225</v>
      </c>
      <c r="BE1083" s="143">
        <f t="shared" si="24"/>
        <v>0</v>
      </c>
      <c r="BF1083" s="143">
        <f t="shared" si="25"/>
        <v>0</v>
      </c>
      <c r="BG1083" s="143">
        <f t="shared" si="26"/>
        <v>0</v>
      </c>
      <c r="BH1083" s="143">
        <f t="shared" si="27"/>
        <v>0</v>
      </c>
      <c r="BI1083" s="143">
        <f t="shared" si="28"/>
        <v>0</v>
      </c>
      <c r="BJ1083" s="16" t="s">
        <v>90</v>
      </c>
      <c r="BK1083" s="143">
        <f t="shared" si="29"/>
        <v>0</v>
      </c>
      <c r="BL1083" s="16" t="s">
        <v>265</v>
      </c>
      <c r="BM1083" s="142" t="s">
        <v>1618</v>
      </c>
    </row>
    <row r="1084" spans="2:65" s="1" customFormat="1" ht="24.15" customHeight="1">
      <c r="B1084" s="31"/>
      <c r="C1084" s="131" t="s">
        <v>1619</v>
      </c>
      <c r="D1084" s="131" t="s">
        <v>227</v>
      </c>
      <c r="E1084" s="132" t="s">
        <v>1620</v>
      </c>
      <c r="F1084" s="133" t="s">
        <v>1621</v>
      </c>
      <c r="G1084" s="134" t="s">
        <v>1610</v>
      </c>
      <c r="H1084" s="135">
        <v>1</v>
      </c>
      <c r="I1084" s="136"/>
      <c r="J1084" s="137">
        <f t="shared" si="20"/>
        <v>0</v>
      </c>
      <c r="K1084" s="133" t="s">
        <v>1</v>
      </c>
      <c r="L1084" s="31"/>
      <c r="M1084" s="138" t="s">
        <v>1</v>
      </c>
      <c r="N1084" s="139" t="s">
        <v>47</v>
      </c>
      <c r="P1084" s="140">
        <f t="shared" si="21"/>
        <v>0</v>
      </c>
      <c r="Q1084" s="140">
        <v>0</v>
      </c>
      <c r="R1084" s="140">
        <f t="shared" si="22"/>
        <v>0</v>
      </c>
      <c r="S1084" s="140">
        <v>0</v>
      </c>
      <c r="T1084" s="141">
        <f t="shared" si="23"/>
        <v>0</v>
      </c>
      <c r="AR1084" s="142" t="s">
        <v>265</v>
      </c>
      <c r="AT1084" s="142" t="s">
        <v>227</v>
      </c>
      <c r="AU1084" s="142" t="s">
        <v>240</v>
      </c>
      <c r="AY1084" s="16" t="s">
        <v>225</v>
      </c>
      <c r="BE1084" s="143">
        <f t="shared" si="24"/>
        <v>0</v>
      </c>
      <c r="BF1084" s="143">
        <f t="shared" si="25"/>
        <v>0</v>
      </c>
      <c r="BG1084" s="143">
        <f t="shared" si="26"/>
        <v>0</v>
      </c>
      <c r="BH1084" s="143">
        <f t="shared" si="27"/>
        <v>0</v>
      </c>
      <c r="BI1084" s="143">
        <f t="shared" si="28"/>
        <v>0</v>
      </c>
      <c r="BJ1084" s="16" t="s">
        <v>90</v>
      </c>
      <c r="BK1084" s="143">
        <f t="shared" si="29"/>
        <v>0</v>
      </c>
      <c r="BL1084" s="16" t="s">
        <v>265</v>
      </c>
      <c r="BM1084" s="142" t="s">
        <v>1622</v>
      </c>
    </row>
    <row r="1085" spans="2:65" s="1" customFormat="1" ht="16.5" customHeight="1">
      <c r="B1085" s="31"/>
      <c r="C1085" s="131" t="s">
        <v>980</v>
      </c>
      <c r="D1085" s="131" t="s">
        <v>227</v>
      </c>
      <c r="E1085" s="132" t="s">
        <v>1623</v>
      </c>
      <c r="F1085" s="133" t="s">
        <v>1624</v>
      </c>
      <c r="G1085" s="134" t="s">
        <v>414</v>
      </c>
      <c r="H1085" s="135">
        <v>1</v>
      </c>
      <c r="I1085" s="136"/>
      <c r="J1085" s="137">
        <f t="shared" si="20"/>
        <v>0</v>
      </c>
      <c r="K1085" s="133" t="s">
        <v>1</v>
      </c>
      <c r="L1085" s="31"/>
      <c r="M1085" s="138" t="s">
        <v>1</v>
      </c>
      <c r="N1085" s="139" t="s">
        <v>47</v>
      </c>
      <c r="P1085" s="140">
        <f t="shared" si="21"/>
        <v>0</v>
      </c>
      <c r="Q1085" s="140">
        <v>0</v>
      </c>
      <c r="R1085" s="140">
        <f t="shared" si="22"/>
        <v>0</v>
      </c>
      <c r="S1085" s="140">
        <v>0</v>
      </c>
      <c r="T1085" s="141">
        <f t="shared" si="23"/>
        <v>0</v>
      </c>
      <c r="AR1085" s="142" t="s">
        <v>265</v>
      </c>
      <c r="AT1085" s="142" t="s">
        <v>227</v>
      </c>
      <c r="AU1085" s="142" t="s">
        <v>240</v>
      </c>
      <c r="AY1085" s="16" t="s">
        <v>225</v>
      </c>
      <c r="BE1085" s="143">
        <f t="shared" si="24"/>
        <v>0</v>
      </c>
      <c r="BF1085" s="143">
        <f t="shared" si="25"/>
        <v>0</v>
      </c>
      <c r="BG1085" s="143">
        <f t="shared" si="26"/>
        <v>0</v>
      </c>
      <c r="BH1085" s="143">
        <f t="shared" si="27"/>
        <v>0</v>
      </c>
      <c r="BI1085" s="143">
        <f t="shared" si="28"/>
        <v>0</v>
      </c>
      <c r="BJ1085" s="16" t="s">
        <v>90</v>
      </c>
      <c r="BK1085" s="143">
        <f t="shared" si="29"/>
        <v>0</v>
      </c>
      <c r="BL1085" s="16" t="s">
        <v>265</v>
      </c>
      <c r="BM1085" s="142" t="s">
        <v>1625</v>
      </c>
    </row>
    <row r="1086" spans="2:65" s="1" customFormat="1" ht="16.5" customHeight="1">
      <c r="B1086" s="31"/>
      <c r="C1086" s="131" t="s">
        <v>1626</v>
      </c>
      <c r="D1086" s="131" t="s">
        <v>227</v>
      </c>
      <c r="E1086" s="132" t="s">
        <v>1627</v>
      </c>
      <c r="F1086" s="133" t="s">
        <v>1628</v>
      </c>
      <c r="G1086" s="134" t="s">
        <v>414</v>
      </c>
      <c r="H1086" s="135">
        <v>7</v>
      </c>
      <c r="I1086" s="136"/>
      <c r="J1086" s="137">
        <f t="shared" si="20"/>
        <v>0</v>
      </c>
      <c r="K1086" s="133" t="s">
        <v>1</v>
      </c>
      <c r="L1086" s="31"/>
      <c r="M1086" s="138" t="s">
        <v>1</v>
      </c>
      <c r="N1086" s="139" t="s">
        <v>47</v>
      </c>
      <c r="P1086" s="140">
        <f t="shared" si="21"/>
        <v>0</v>
      </c>
      <c r="Q1086" s="140">
        <v>0</v>
      </c>
      <c r="R1086" s="140">
        <f t="shared" si="22"/>
        <v>0</v>
      </c>
      <c r="S1086" s="140">
        <v>0</v>
      </c>
      <c r="T1086" s="141">
        <f t="shared" si="23"/>
        <v>0</v>
      </c>
      <c r="AR1086" s="142" t="s">
        <v>265</v>
      </c>
      <c r="AT1086" s="142" t="s">
        <v>227</v>
      </c>
      <c r="AU1086" s="142" t="s">
        <v>240</v>
      </c>
      <c r="AY1086" s="16" t="s">
        <v>225</v>
      </c>
      <c r="BE1086" s="143">
        <f t="shared" si="24"/>
        <v>0</v>
      </c>
      <c r="BF1086" s="143">
        <f t="shared" si="25"/>
        <v>0</v>
      </c>
      <c r="BG1086" s="143">
        <f t="shared" si="26"/>
        <v>0</v>
      </c>
      <c r="BH1086" s="143">
        <f t="shared" si="27"/>
        <v>0</v>
      </c>
      <c r="BI1086" s="143">
        <f t="shared" si="28"/>
        <v>0</v>
      </c>
      <c r="BJ1086" s="16" t="s">
        <v>90</v>
      </c>
      <c r="BK1086" s="143">
        <f t="shared" si="29"/>
        <v>0</v>
      </c>
      <c r="BL1086" s="16" t="s">
        <v>265</v>
      </c>
      <c r="BM1086" s="142" t="s">
        <v>1629</v>
      </c>
    </row>
    <row r="1087" spans="2:65" s="1" customFormat="1" ht="16.5" customHeight="1">
      <c r="B1087" s="31"/>
      <c r="C1087" s="131" t="s">
        <v>988</v>
      </c>
      <c r="D1087" s="131" t="s">
        <v>227</v>
      </c>
      <c r="E1087" s="132" t="s">
        <v>1630</v>
      </c>
      <c r="F1087" s="133" t="s">
        <v>1631</v>
      </c>
      <c r="G1087" s="134" t="s">
        <v>1610</v>
      </c>
      <c r="H1087" s="135">
        <v>7</v>
      </c>
      <c r="I1087" s="136"/>
      <c r="J1087" s="137">
        <f t="shared" si="20"/>
        <v>0</v>
      </c>
      <c r="K1087" s="133" t="s">
        <v>1</v>
      </c>
      <c r="L1087" s="31"/>
      <c r="M1087" s="138" t="s">
        <v>1</v>
      </c>
      <c r="N1087" s="139" t="s">
        <v>47</v>
      </c>
      <c r="P1087" s="140">
        <f t="shared" si="21"/>
        <v>0</v>
      </c>
      <c r="Q1087" s="140">
        <v>0</v>
      </c>
      <c r="R1087" s="140">
        <f t="shared" si="22"/>
        <v>0</v>
      </c>
      <c r="S1087" s="140">
        <v>0</v>
      </c>
      <c r="T1087" s="141">
        <f t="shared" si="23"/>
        <v>0</v>
      </c>
      <c r="AR1087" s="142" t="s">
        <v>265</v>
      </c>
      <c r="AT1087" s="142" t="s">
        <v>227</v>
      </c>
      <c r="AU1087" s="142" t="s">
        <v>240</v>
      </c>
      <c r="AY1087" s="16" t="s">
        <v>225</v>
      </c>
      <c r="BE1087" s="143">
        <f t="shared" si="24"/>
        <v>0</v>
      </c>
      <c r="BF1087" s="143">
        <f t="shared" si="25"/>
        <v>0</v>
      </c>
      <c r="BG1087" s="143">
        <f t="shared" si="26"/>
        <v>0</v>
      </c>
      <c r="BH1087" s="143">
        <f t="shared" si="27"/>
        <v>0</v>
      </c>
      <c r="BI1087" s="143">
        <f t="shared" si="28"/>
        <v>0</v>
      </c>
      <c r="BJ1087" s="16" t="s">
        <v>90</v>
      </c>
      <c r="BK1087" s="143">
        <f t="shared" si="29"/>
        <v>0</v>
      </c>
      <c r="BL1087" s="16" t="s">
        <v>265</v>
      </c>
      <c r="BM1087" s="142" t="s">
        <v>1632</v>
      </c>
    </row>
    <row r="1088" spans="2:65" s="1" customFormat="1" ht="16.5" customHeight="1">
      <c r="B1088" s="31"/>
      <c r="C1088" s="131" t="s">
        <v>1633</v>
      </c>
      <c r="D1088" s="131" t="s">
        <v>227</v>
      </c>
      <c r="E1088" s="132" t="s">
        <v>1634</v>
      </c>
      <c r="F1088" s="133" t="s">
        <v>1635</v>
      </c>
      <c r="G1088" s="134" t="s">
        <v>1610</v>
      </c>
      <c r="H1088" s="135">
        <v>3</v>
      </c>
      <c r="I1088" s="136"/>
      <c r="J1088" s="137">
        <f t="shared" si="20"/>
        <v>0</v>
      </c>
      <c r="K1088" s="133" t="s">
        <v>1</v>
      </c>
      <c r="L1088" s="31"/>
      <c r="M1088" s="138" t="s">
        <v>1</v>
      </c>
      <c r="N1088" s="139" t="s">
        <v>47</v>
      </c>
      <c r="P1088" s="140">
        <f t="shared" si="21"/>
        <v>0</v>
      </c>
      <c r="Q1088" s="140">
        <v>0</v>
      </c>
      <c r="R1088" s="140">
        <f t="shared" si="22"/>
        <v>0</v>
      </c>
      <c r="S1088" s="140">
        <v>0</v>
      </c>
      <c r="T1088" s="141">
        <f t="shared" si="23"/>
        <v>0</v>
      </c>
      <c r="AR1088" s="142" t="s">
        <v>265</v>
      </c>
      <c r="AT1088" s="142" t="s">
        <v>227</v>
      </c>
      <c r="AU1088" s="142" t="s">
        <v>240</v>
      </c>
      <c r="AY1088" s="16" t="s">
        <v>225</v>
      </c>
      <c r="BE1088" s="143">
        <f t="shared" si="24"/>
        <v>0</v>
      </c>
      <c r="BF1088" s="143">
        <f t="shared" si="25"/>
        <v>0</v>
      </c>
      <c r="BG1088" s="143">
        <f t="shared" si="26"/>
        <v>0</v>
      </c>
      <c r="BH1088" s="143">
        <f t="shared" si="27"/>
        <v>0</v>
      </c>
      <c r="BI1088" s="143">
        <f t="shared" si="28"/>
        <v>0</v>
      </c>
      <c r="BJ1088" s="16" t="s">
        <v>90</v>
      </c>
      <c r="BK1088" s="143">
        <f t="shared" si="29"/>
        <v>0</v>
      </c>
      <c r="BL1088" s="16" t="s">
        <v>265</v>
      </c>
      <c r="BM1088" s="142" t="s">
        <v>1636</v>
      </c>
    </row>
    <row r="1089" spans="2:65" s="1" customFormat="1" ht="16.5" customHeight="1">
      <c r="B1089" s="31"/>
      <c r="C1089" s="131" t="s">
        <v>994</v>
      </c>
      <c r="D1089" s="131" t="s">
        <v>227</v>
      </c>
      <c r="E1089" s="132" t="s">
        <v>1637</v>
      </c>
      <c r="F1089" s="133" t="s">
        <v>1638</v>
      </c>
      <c r="G1089" s="134" t="s">
        <v>1610</v>
      </c>
      <c r="H1089" s="135">
        <v>3</v>
      </c>
      <c r="I1089" s="136"/>
      <c r="J1089" s="137">
        <f t="shared" si="20"/>
        <v>0</v>
      </c>
      <c r="K1089" s="133" t="s">
        <v>1</v>
      </c>
      <c r="L1089" s="31"/>
      <c r="M1089" s="138" t="s">
        <v>1</v>
      </c>
      <c r="N1089" s="139" t="s">
        <v>47</v>
      </c>
      <c r="P1089" s="140">
        <f t="shared" si="21"/>
        <v>0</v>
      </c>
      <c r="Q1089" s="140">
        <v>0</v>
      </c>
      <c r="R1089" s="140">
        <f t="shared" si="22"/>
        <v>0</v>
      </c>
      <c r="S1089" s="140">
        <v>0</v>
      </c>
      <c r="T1089" s="141">
        <f t="shared" si="23"/>
        <v>0</v>
      </c>
      <c r="AR1089" s="142" t="s">
        <v>265</v>
      </c>
      <c r="AT1089" s="142" t="s">
        <v>227</v>
      </c>
      <c r="AU1089" s="142" t="s">
        <v>240</v>
      </c>
      <c r="AY1089" s="16" t="s">
        <v>225</v>
      </c>
      <c r="BE1089" s="143">
        <f t="shared" si="24"/>
        <v>0</v>
      </c>
      <c r="BF1089" s="143">
        <f t="shared" si="25"/>
        <v>0</v>
      </c>
      <c r="BG1089" s="143">
        <f t="shared" si="26"/>
        <v>0</v>
      </c>
      <c r="BH1089" s="143">
        <f t="shared" si="27"/>
        <v>0</v>
      </c>
      <c r="BI1089" s="143">
        <f t="shared" si="28"/>
        <v>0</v>
      </c>
      <c r="BJ1089" s="16" t="s">
        <v>90</v>
      </c>
      <c r="BK1089" s="143">
        <f t="shared" si="29"/>
        <v>0</v>
      </c>
      <c r="BL1089" s="16" t="s">
        <v>265</v>
      </c>
      <c r="BM1089" s="142" t="s">
        <v>1639</v>
      </c>
    </row>
    <row r="1090" spans="2:65" s="1" customFormat="1" ht="16.5" customHeight="1">
      <c r="B1090" s="31"/>
      <c r="C1090" s="131" t="s">
        <v>1640</v>
      </c>
      <c r="D1090" s="131" t="s">
        <v>227</v>
      </c>
      <c r="E1090" s="132" t="s">
        <v>1641</v>
      </c>
      <c r="F1090" s="133" t="s">
        <v>1642</v>
      </c>
      <c r="G1090" s="134" t="s">
        <v>1610</v>
      </c>
      <c r="H1090" s="135">
        <v>1</v>
      </c>
      <c r="I1090" s="136"/>
      <c r="J1090" s="137">
        <f t="shared" si="20"/>
        <v>0</v>
      </c>
      <c r="K1090" s="133" t="s">
        <v>1</v>
      </c>
      <c r="L1090" s="31"/>
      <c r="M1090" s="138" t="s">
        <v>1</v>
      </c>
      <c r="N1090" s="139" t="s">
        <v>47</v>
      </c>
      <c r="P1090" s="140">
        <f t="shared" si="21"/>
        <v>0</v>
      </c>
      <c r="Q1090" s="140">
        <v>0</v>
      </c>
      <c r="R1090" s="140">
        <f t="shared" si="22"/>
        <v>0</v>
      </c>
      <c r="S1090" s="140">
        <v>0</v>
      </c>
      <c r="T1090" s="141">
        <f t="shared" si="23"/>
        <v>0</v>
      </c>
      <c r="AR1090" s="142" t="s">
        <v>265</v>
      </c>
      <c r="AT1090" s="142" t="s">
        <v>227</v>
      </c>
      <c r="AU1090" s="142" t="s">
        <v>240</v>
      </c>
      <c r="AY1090" s="16" t="s">
        <v>225</v>
      </c>
      <c r="BE1090" s="143">
        <f t="shared" si="24"/>
        <v>0</v>
      </c>
      <c r="BF1090" s="143">
        <f t="shared" si="25"/>
        <v>0</v>
      </c>
      <c r="BG1090" s="143">
        <f t="shared" si="26"/>
        <v>0</v>
      </c>
      <c r="BH1090" s="143">
        <f t="shared" si="27"/>
        <v>0</v>
      </c>
      <c r="BI1090" s="143">
        <f t="shared" si="28"/>
        <v>0</v>
      </c>
      <c r="BJ1090" s="16" t="s">
        <v>90</v>
      </c>
      <c r="BK1090" s="143">
        <f t="shared" si="29"/>
        <v>0</v>
      </c>
      <c r="BL1090" s="16" t="s">
        <v>265</v>
      </c>
      <c r="BM1090" s="142" t="s">
        <v>1643</v>
      </c>
    </row>
    <row r="1091" spans="2:65" s="1" customFormat="1" ht="16.5" customHeight="1">
      <c r="B1091" s="31"/>
      <c r="C1091" s="131" t="s">
        <v>999</v>
      </c>
      <c r="D1091" s="131" t="s">
        <v>227</v>
      </c>
      <c r="E1091" s="132" t="s">
        <v>1644</v>
      </c>
      <c r="F1091" s="133" t="s">
        <v>1645</v>
      </c>
      <c r="G1091" s="134" t="s">
        <v>1610</v>
      </c>
      <c r="H1091" s="135">
        <v>2</v>
      </c>
      <c r="I1091" s="136"/>
      <c r="J1091" s="137">
        <f t="shared" si="20"/>
        <v>0</v>
      </c>
      <c r="K1091" s="133" t="s">
        <v>1</v>
      </c>
      <c r="L1091" s="31"/>
      <c r="M1091" s="138" t="s">
        <v>1</v>
      </c>
      <c r="N1091" s="139" t="s">
        <v>47</v>
      </c>
      <c r="P1091" s="140">
        <f t="shared" si="21"/>
        <v>0</v>
      </c>
      <c r="Q1091" s="140">
        <v>0</v>
      </c>
      <c r="R1091" s="140">
        <f t="shared" si="22"/>
        <v>0</v>
      </c>
      <c r="S1091" s="140">
        <v>0</v>
      </c>
      <c r="T1091" s="141">
        <f t="shared" si="23"/>
        <v>0</v>
      </c>
      <c r="AR1091" s="142" t="s">
        <v>265</v>
      </c>
      <c r="AT1091" s="142" t="s">
        <v>227</v>
      </c>
      <c r="AU1091" s="142" t="s">
        <v>240</v>
      </c>
      <c r="AY1091" s="16" t="s">
        <v>225</v>
      </c>
      <c r="BE1091" s="143">
        <f t="shared" si="24"/>
        <v>0</v>
      </c>
      <c r="BF1091" s="143">
        <f t="shared" si="25"/>
        <v>0</v>
      </c>
      <c r="BG1091" s="143">
        <f t="shared" si="26"/>
        <v>0</v>
      </c>
      <c r="BH1091" s="143">
        <f t="shared" si="27"/>
        <v>0</v>
      </c>
      <c r="BI1091" s="143">
        <f t="shared" si="28"/>
        <v>0</v>
      </c>
      <c r="BJ1091" s="16" t="s">
        <v>90</v>
      </c>
      <c r="BK1091" s="143">
        <f t="shared" si="29"/>
        <v>0</v>
      </c>
      <c r="BL1091" s="16" t="s">
        <v>265</v>
      </c>
      <c r="BM1091" s="142" t="s">
        <v>1646</v>
      </c>
    </row>
    <row r="1092" spans="2:65" s="1" customFormat="1" ht="24.15" customHeight="1">
      <c r="B1092" s="31"/>
      <c r="C1092" s="131" t="s">
        <v>1647</v>
      </c>
      <c r="D1092" s="131" t="s">
        <v>227</v>
      </c>
      <c r="E1092" s="132" t="s">
        <v>1648</v>
      </c>
      <c r="F1092" s="133" t="s">
        <v>1649</v>
      </c>
      <c r="G1092" s="134" t="s">
        <v>414</v>
      </c>
      <c r="H1092" s="135">
        <v>2</v>
      </c>
      <c r="I1092" s="136"/>
      <c r="J1092" s="137">
        <f t="shared" si="20"/>
        <v>0</v>
      </c>
      <c r="K1092" s="133" t="s">
        <v>1</v>
      </c>
      <c r="L1092" s="31"/>
      <c r="M1092" s="138" t="s">
        <v>1</v>
      </c>
      <c r="N1092" s="139" t="s">
        <v>47</v>
      </c>
      <c r="P1092" s="140">
        <f t="shared" si="21"/>
        <v>0</v>
      </c>
      <c r="Q1092" s="140">
        <v>0</v>
      </c>
      <c r="R1092" s="140">
        <f t="shared" si="22"/>
        <v>0</v>
      </c>
      <c r="S1092" s="140">
        <v>0</v>
      </c>
      <c r="T1092" s="141">
        <f t="shared" si="23"/>
        <v>0</v>
      </c>
      <c r="AR1092" s="142" t="s">
        <v>265</v>
      </c>
      <c r="AT1092" s="142" t="s">
        <v>227</v>
      </c>
      <c r="AU1092" s="142" t="s">
        <v>240</v>
      </c>
      <c r="AY1092" s="16" t="s">
        <v>225</v>
      </c>
      <c r="BE1092" s="143">
        <f t="shared" si="24"/>
        <v>0</v>
      </c>
      <c r="BF1092" s="143">
        <f t="shared" si="25"/>
        <v>0</v>
      </c>
      <c r="BG1092" s="143">
        <f t="shared" si="26"/>
        <v>0</v>
      </c>
      <c r="BH1092" s="143">
        <f t="shared" si="27"/>
        <v>0</v>
      </c>
      <c r="BI1092" s="143">
        <f t="shared" si="28"/>
        <v>0</v>
      </c>
      <c r="BJ1092" s="16" t="s">
        <v>90</v>
      </c>
      <c r="BK1092" s="143">
        <f t="shared" si="29"/>
        <v>0</v>
      </c>
      <c r="BL1092" s="16" t="s">
        <v>265</v>
      </c>
      <c r="BM1092" s="142" t="s">
        <v>1650</v>
      </c>
    </row>
    <row r="1093" spans="2:65" s="1" customFormat="1" ht="16.5" customHeight="1">
      <c r="B1093" s="31"/>
      <c r="C1093" s="131" t="s">
        <v>1003</v>
      </c>
      <c r="D1093" s="131" t="s">
        <v>227</v>
      </c>
      <c r="E1093" s="132" t="s">
        <v>1651</v>
      </c>
      <c r="F1093" s="133" t="s">
        <v>1652</v>
      </c>
      <c r="G1093" s="134" t="s">
        <v>414</v>
      </c>
      <c r="H1093" s="135">
        <v>2</v>
      </c>
      <c r="I1093" s="136"/>
      <c r="J1093" s="137">
        <f t="shared" si="20"/>
        <v>0</v>
      </c>
      <c r="K1093" s="133" t="s">
        <v>1</v>
      </c>
      <c r="L1093" s="31"/>
      <c r="M1093" s="138" t="s">
        <v>1</v>
      </c>
      <c r="N1093" s="139" t="s">
        <v>47</v>
      </c>
      <c r="P1093" s="140">
        <f t="shared" si="21"/>
        <v>0</v>
      </c>
      <c r="Q1093" s="140">
        <v>0</v>
      </c>
      <c r="R1093" s="140">
        <f t="shared" si="22"/>
        <v>0</v>
      </c>
      <c r="S1093" s="140">
        <v>0</v>
      </c>
      <c r="T1093" s="141">
        <f t="shared" si="23"/>
        <v>0</v>
      </c>
      <c r="AR1093" s="142" t="s">
        <v>265</v>
      </c>
      <c r="AT1093" s="142" t="s">
        <v>227</v>
      </c>
      <c r="AU1093" s="142" t="s">
        <v>240</v>
      </c>
      <c r="AY1093" s="16" t="s">
        <v>225</v>
      </c>
      <c r="BE1093" s="143">
        <f t="shared" si="24"/>
        <v>0</v>
      </c>
      <c r="BF1093" s="143">
        <f t="shared" si="25"/>
        <v>0</v>
      </c>
      <c r="BG1093" s="143">
        <f t="shared" si="26"/>
        <v>0</v>
      </c>
      <c r="BH1093" s="143">
        <f t="shared" si="27"/>
        <v>0</v>
      </c>
      <c r="BI1093" s="143">
        <f t="shared" si="28"/>
        <v>0</v>
      </c>
      <c r="BJ1093" s="16" t="s">
        <v>90</v>
      </c>
      <c r="BK1093" s="143">
        <f t="shared" si="29"/>
        <v>0</v>
      </c>
      <c r="BL1093" s="16" t="s">
        <v>265</v>
      </c>
      <c r="BM1093" s="142" t="s">
        <v>1653</v>
      </c>
    </row>
    <row r="1094" spans="2:65" s="1" customFormat="1" ht="16.5" customHeight="1">
      <c r="B1094" s="31"/>
      <c r="C1094" s="131" t="s">
        <v>1654</v>
      </c>
      <c r="D1094" s="131" t="s">
        <v>227</v>
      </c>
      <c r="E1094" s="132" t="s">
        <v>1655</v>
      </c>
      <c r="F1094" s="133" t="s">
        <v>1656</v>
      </c>
      <c r="G1094" s="134" t="s">
        <v>1610</v>
      </c>
      <c r="H1094" s="135">
        <v>3</v>
      </c>
      <c r="I1094" s="136"/>
      <c r="J1094" s="137">
        <f t="shared" si="20"/>
        <v>0</v>
      </c>
      <c r="K1094" s="133" t="s">
        <v>1</v>
      </c>
      <c r="L1094" s="31"/>
      <c r="M1094" s="138" t="s">
        <v>1</v>
      </c>
      <c r="N1094" s="139" t="s">
        <v>47</v>
      </c>
      <c r="P1094" s="140">
        <f t="shared" si="21"/>
        <v>0</v>
      </c>
      <c r="Q1094" s="140">
        <v>0</v>
      </c>
      <c r="R1094" s="140">
        <f t="shared" si="22"/>
        <v>0</v>
      </c>
      <c r="S1094" s="140">
        <v>0</v>
      </c>
      <c r="T1094" s="141">
        <f t="shared" si="23"/>
        <v>0</v>
      </c>
      <c r="AR1094" s="142" t="s">
        <v>265</v>
      </c>
      <c r="AT1094" s="142" t="s">
        <v>227</v>
      </c>
      <c r="AU1094" s="142" t="s">
        <v>240</v>
      </c>
      <c r="AY1094" s="16" t="s">
        <v>225</v>
      </c>
      <c r="BE1094" s="143">
        <f t="shared" si="24"/>
        <v>0</v>
      </c>
      <c r="BF1094" s="143">
        <f t="shared" si="25"/>
        <v>0</v>
      </c>
      <c r="BG1094" s="143">
        <f t="shared" si="26"/>
        <v>0</v>
      </c>
      <c r="BH1094" s="143">
        <f t="shared" si="27"/>
        <v>0</v>
      </c>
      <c r="BI1094" s="143">
        <f t="shared" si="28"/>
        <v>0</v>
      </c>
      <c r="BJ1094" s="16" t="s">
        <v>90</v>
      </c>
      <c r="BK1094" s="143">
        <f t="shared" si="29"/>
        <v>0</v>
      </c>
      <c r="BL1094" s="16" t="s">
        <v>265</v>
      </c>
      <c r="BM1094" s="142" t="s">
        <v>1657</v>
      </c>
    </row>
    <row r="1095" spans="2:65" s="1" customFormat="1" ht="16.5" customHeight="1">
      <c r="B1095" s="31"/>
      <c r="C1095" s="131" t="s">
        <v>1009</v>
      </c>
      <c r="D1095" s="131" t="s">
        <v>227</v>
      </c>
      <c r="E1095" s="132" t="s">
        <v>1658</v>
      </c>
      <c r="F1095" s="133" t="s">
        <v>1659</v>
      </c>
      <c r="G1095" s="134" t="s">
        <v>1610</v>
      </c>
      <c r="H1095" s="135">
        <v>7</v>
      </c>
      <c r="I1095" s="136"/>
      <c r="J1095" s="137">
        <f t="shared" si="20"/>
        <v>0</v>
      </c>
      <c r="K1095" s="133" t="s">
        <v>1</v>
      </c>
      <c r="L1095" s="31"/>
      <c r="M1095" s="138" t="s">
        <v>1</v>
      </c>
      <c r="N1095" s="139" t="s">
        <v>47</v>
      </c>
      <c r="P1095" s="140">
        <f t="shared" si="21"/>
        <v>0</v>
      </c>
      <c r="Q1095" s="140">
        <v>0</v>
      </c>
      <c r="R1095" s="140">
        <f t="shared" si="22"/>
        <v>0</v>
      </c>
      <c r="S1095" s="140">
        <v>0</v>
      </c>
      <c r="T1095" s="141">
        <f t="shared" si="23"/>
        <v>0</v>
      </c>
      <c r="AR1095" s="142" t="s">
        <v>265</v>
      </c>
      <c r="AT1095" s="142" t="s">
        <v>227</v>
      </c>
      <c r="AU1095" s="142" t="s">
        <v>240</v>
      </c>
      <c r="AY1095" s="16" t="s">
        <v>225</v>
      </c>
      <c r="BE1095" s="143">
        <f t="shared" si="24"/>
        <v>0</v>
      </c>
      <c r="BF1095" s="143">
        <f t="shared" si="25"/>
        <v>0</v>
      </c>
      <c r="BG1095" s="143">
        <f t="shared" si="26"/>
        <v>0</v>
      </c>
      <c r="BH1095" s="143">
        <f t="shared" si="27"/>
        <v>0</v>
      </c>
      <c r="BI1095" s="143">
        <f t="shared" si="28"/>
        <v>0</v>
      </c>
      <c r="BJ1095" s="16" t="s">
        <v>90</v>
      </c>
      <c r="BK1095" s="143">
        <f t="shared" si="29"/>
        <v>0</v>
      </c>
      <c r="BL1095" s="16" t="s">
        <v>265</v>
      </c>
      <c r="BM1095" s="142" t="s">
        <v>1660</v>
      </c>
    </row>
    <row r="1096" spans="2:65" s="1" customFormat="1" ht="16.5" customHeight="1">
      <c r="B1096" s="31"/>
      <c r="C1096" s="131" t="s">
        <v>1661</v>
      </c>
      <c r="D1096" s="131" t="s">
        <v>227</v>
      </c>
      <c r="E1096" s="132" t="s">
        <v>1662</v>
      </c>
      <c r="F1096" s="133" t="s">
        <v>1663</v>
      </c>
      <c r="G1096" s="134" t="s">
        <v>1610</v>
      </c>
      <c r="H1096" s="135">
        <v>2</v>
      </c>
      <c r="I1096" s="136"/>
      <c r="J1096" s="137">
        <f t="shared" si="20"/>
        <v>0</v>
      </c>
      <c r="K1096" s="133" t="s">
        <v>1</v>
      </c>
      <c r="L1096" s="31"/>
      <c r="M1096" s="138" t="s">
        <v>1</v>
      </c>
      <c r="N1096" s="139" t="s">
        <v>47</v>
      </c>
      <c r="P1096" s="140">
        <f t="shared" si="21"/>
        <v>0</v>
      </c>
      <c r="Q1096" s="140">
        <v>0</v>
      </c>
      <c r="R1096" s="140">
        <f t="shared" si="22"/>
        <v>0</v>
      </c>
      <c r="S1096" s="140">
        <v>0</v>
      </c>
      <c r="T1096" s="141">
        <f t="shared" si="23"/>
        <v>0</v>
      </c>
      <c r="AR1096" s="142" t="s">
        <v>265</v>
      </c>
      <c r="AT1096" s="142" t="s">
        <v>227</v>
      </c>
      <c r="AU1096" s="142" t="s">
        <v>240</v>
      </c>
      <c r="AY1096" s="16" t="s">
        <v>225</v>
      </c>
      <c r="BE1096" s="143">
        <f t="shared" si="24"/>
        <v>0</v>
      </c>
      <c r="BF1096" s="143">
        <f t="shared" si="25"/>
        <v>0</v>
      </c>
      <c r="BG1096" s="143">
        <f t="shared" si="26"/>
        <v>0</v>
      </c>
      <c r="BH1096" s="143">
        <f t="shared" si="27"/>
        <v>0</v>
      </c>
      <c r="BI1096" s="143">
        <f t="shared" si="28"/>
        <v>0</v>
      </c>
      <c r="BJ1096" s="16" t="s">
        <v>90</v>
      </c>
      <c r="BK1096" s="143">
        <f t="shared" si="29"/>
        <v>0</v>
      </c>
      <c r="BL1096" s="16" t="s">
        <v>265</v>
      </c>
      <c r="BM1096" s="142" t="s">
        <v>1664</v>
      </c>
    </row>
    <row r="1097" spans="2:65" s="1" customFormat="1" ht="16.5" customHeight="1">
      <c r="B1097" s="31"/>
      <c r="C1097" s="131" t="s">
        <v>1014</v>
      </c>
      <c r="D1097" s="131" t="s">
        <v>227</v>
      </c>
      <c r="E1097" s="132" t="s">
        <v>1665</v>
      </c>
      <c r="F1097" s="133" t="s">
        <v>1666</v>
      </c>
      <c r="G1097" s="134" t="s">
        <v>414</v>
      </c>
      <c r="H1097" s="135">
        <v>10</v>
      </c>
      <c r="I1097" s="136"/>
      <c r="J1097" s="137">
        <f t="shared" si="20"/>
        <v>0</v>
      </c>
      <c r="K1097" s="133" t="s">
        <v>1</v>
      </c>
      <c r="L1097" s="31"/>
      <c r="M1097" s="138" t="s">
        <v>1</v>
      </c>
      <c r="N1097" s="139" t="s">
        <v>47</v>
      </c>
      <c r="P1097" s="140">
        <f t="shared" si="21"/>
        <v>0</v>
      </c>
      <c r="Q1097" s="140">
        <v>0</v>
      </c>
      <c r="R1097" s="140">
        <f t="shared" si="22"/>
        <v>0</v>
      </c>
      <c r="S1097" s="140">
        <v>0</v>
      </c>
      <c r="T1097" s="141">
        <f t="shared" si="23"/>
        <v>0</v>
      </c>
      <c r="AR1097" s="142" t="s">
        <v>265</v>
      </c>
      <c r="AT1097" s="142" t="s">
        <v>227</v>
      </c>
      <c r="AU1097" s="142" t="s">
        <v>240</v>
      </c>
      <c r="AY1097" s="16" t="s">
        <v>225</v>
      </c>
      <c r="BE1097" s="143">
        <f t="shared" si="24"/>
        <v>0</v>
      </c>
      <c r="BF1097" s="143">
        <f t="shared" si="25"/>
        <v>0</v>
      </c>
      <c r="BG1097" s="143">
        <f t="shared" si="26"/>
        <v>0</v>
      </c>
      <c r="BH1097" s="143">
        <f t="shared" si="27"/>
        <v>0</v>
      </c>
      <c r="BI1097" s="143">
        <f t="shared" si="28"/>
        <v>0</v>
      </c>
      <c r="BJ1097" s="16" t="s">
        <v>90</v>
      </c>
      <c r="BK1097" s="143">
        <f t="shared" si="29"/>
        <v>0</v>
      </c>
      <c r="BL1097" s="16" t="s">
        <v>265</v>
      </c>
      <c r="BM1097" s="142" t="s">
        <v>1667</v>
      </c>
    </row>
    <row r="1098" spans="2:65" s="1" customFormat="1" ht="16.5" customHeight="1">
      <c r="B1098" s="31"/>
      <c r="C1098" s="131" t="s">
        <v>1668</v>
      </c>
      <c r="D1098" s="131" t="s">
        <v>227</v>
      </c>
      <c r="E1098" s="132" t="s">
        <v>1669</v>
      </c>
      <c r="F1098" s="133" t="s">
        <v>1670</v>
      </c>
      <c r="G1098" s="134" t="s">
        <v>414</v>
      </c>
      <c r="H1098" s="135">
        <v>2</v>
      </c>
      <c r="I1098" s="136"/>
      <c r="J1098" s="137">
        <f t="shared" si="20"/>
        <v>0</v>
      </c>
      <c r="K1098" s="133" t="s">
        <v>1</v>
      </c>
      <c r="L1098" s="31"/>
      <c r="M1098" s="138" t="s">
        <v>1</v>
      </c>
      <c r="N1098" s="139" t="s">
        <v>47</v>
      </c>
      <c r="P1098" s="140">
        <f t="shared" si="21"/>
        <v>0</v>
      </c>
      <c r="Q1098" s="140">
        <v>0</v>
      </c>
      <c r="R1098" s="140">
        <f t="shared" si="22"/>
        <v>0</v>
      </c>
      <c r="S1098" s="140">
        <v>0</v>
      </c>
      <c r="T1098" s="141">
        <f t="shared" si="23"/>
        <v>0</v>
      </c>
      <c r="AR1098" s="142" t="s">
        <v>265</v>
      </c>
      <c r="AT1098" s="142" t="s">
        <v>227</v>
      </c>
      <c r="AU1098" s="142" t="s">
        <v>240</v>
      </c>
      <c r="AY1098" s="16" t="s">
        <v>225</v>
      </c>
      <c r="BE1098" s="143">
        <f t="shared" si="24"/>
        <v>0</v>
      </c>
      <c r="BF1098" s="143">
        <f t="shared" si="25"/>
        <v>0</v>
      </c>
      <c r="BG1098" s="143">
        <f t="shared" si="26"/>
        <v>0</v>
      </c>
      <c r="BH1098" s="143">
        <f t="shared" si="27"/>
        <v>0</v>
      </c>
      <c r="BI1098" s="143">
        <f t="shared" si="28"/>
        <v>0</v>
      </c>
      <c r="BJ1098" s="16" t="s">
        <v>90</v>
      </c>
      <c r="BK1098" s="143">
        <f t="shared" si="29"/>
        <v>0</v>
      </c>
      <c r="BL1098" s="16" t="s">
        <v>265</v>
      </c>
      <c r="BM1098" s="142" t="s">
        <v>1671</v>
      </c>
    </row>
    <row r="1099" spans="2:65" s="1" customFormat="1" ht="16.5" customHeight="1">
      <c r="B1099" s="31"/>
      <c r="C1099" s="131" t="s">
        <v>1020</v>
      </c>
      <c r="D1099" s="131" t="s">
        <v>227</v>
      </c>
      <c r="E1099" s="132" t="s">
        <v>1672</v>
      </c>
      <c r="F1099" s="133" t="s">
        <v>1673</v>
      </c>
      <c r="G1099" s="134" t="s">
        <v>414</v>
      </c>
      <c r="H1099" s="135">
        <v>1</v>
      </c>
      <c r="I1099" s="136"/>
      <c r="J1099" s="137">
        <f t="shared" si="20"/>
        <v>0</v>
      </c>
      <c r="K1099" s="133" t="s">
        <v>1</v>
      </c>
      <c r="L1099" s="31"/>
      <c r="M1099" s="138" t="s">
        <v>1</v>
      </c>
      <c r="N1099" s="139" t="s">
        <v>47</v>
      </c>
      <c r="P1099" s="140">
        <f t="shared" si="21"/>
        <v>0</v>
      </c>
      <c r="Q1099" s="140">
        <v>0</v>
      </c>
      <c r="R1099" s="140">
        <f t="shared" si="22"/>
        <v>0</v>
      </c>
      <c r="S1099" s="140">
        <v>0</v>
      </c>
      <c r="T1099" s="141">
        <f t="shared" si="23"/>
        <v>0</v>
      </c>
      <c r="AR1099" s="142" t="s">
        <v>265</v>
      </c>
      <c r="AT1099" s="142" t="s">
        <v>227</v>
      </c>
      <c r="AU1099" s="142" t="s">
        <v>240</v>
      </c>
      <c r="AY1099" s="16" t="s">
        <v>225</v>
      </c>
      <c r="BE1099" s="143">
        <f t="shared" si="24"/>
        <v>0</v>
      </c>
      <c r="BF1099" s="143">
        <f t="shared" si="25"/>
        <v>0</v>
      </c>
      <c r="BG1099" s="143">
        <f t="shared" si="26"/>
        <v>0</v>
      </c>
      <c r="BH1099" s="143">
        <f t="shared" si="27"/>
        <v>0</v>
      </c>
      <c r="BI1099" s="143">
        <f t="shared" si="28"/>
        <v>0</v>
      </c>
      <c r="BJ1099" s="16" t="s">
        <v>90</v>
      </c>
      <c r="BK1099" s="143">
        <f t="shared" si="29"/>
        <v>0</v>
      </c>
      <c r="BL1099" s="16" t="s">
        <v>265</v>
      </c>
      <c r="BM1099" s="142" t="s">
        <v>1674</v>
      </c>
    </row>
    <row r="1100" spans="2:65" s="1" customFormat="1" ht="24.15" customHeight="1">
      <c r="B1100" s="31"/>
      <c r="C1100" s="131" t="s">
        <v>1675</v>
      </c>
      <c r="D1100" s="131" t="s">
        <v>227</v>
      </c>
      <c r="E1100" s="132" t="s">
        <v>1492</v>
      </c>
      <c r="F1100" s="133" t="s">
        <v>1493</v>
      </c>
      <c r="G1100" s="134" t="s">
        <v>414</v>
      </c>
      <c r="H1100" s="135">
        <v>3</v>
      </c>
      <c r="I1100" s="136"/>
      <c r="J1100" s="137">
        <f t="shared" si="20"/>
        <v>0</v>
      </c>
      <c r="K1100" s="133" t="s">
        <v>1</v>
      </c>
      <c r="L1100" s="31"/>
      <c r="M1100" s="138" t="s">
        <v>1</v>
      </c>
      <c r="N1100" s="139" t="s">
        <v>47</v>
      </c>
      <c r="P1100" s="140">
        <f t="shared" si="21"/>
        <v>0</v>
      </c>
      <c r="Q1100" s="140">
        <v>0</v>
      </c>
      <c r="R1100" s="140">
        <f t="shared" si="22"/>
        <v>0</v>
      </c>
      <c r="S1100" s="140">
        <v>0</v>
      </c>
      <c r="T1100" s="141">
        <f t="shared" si="23"/>
        <v>0</v>
      </c>
      <c r="AR1100" s="142" t="s">
        <v>265</v>
      </c>
      <c r="AT1100" s="142" t="s">
        <v>227</v>
      </c>
      <c r="AU1100" s="142" t="s">
        <v>240</v>
      </c>
      <c r="AY1100" s="16" t="s">
        <v>225</v>
      </c>
      <c r="BE1100" s="143">
        <f t="shared" si="24"/>
        <v>0</v>
      </c>
      <c r="BF1100" s="143">
        <f t="shared" si="25"/>
        <v>0</v>
      </c>
      <c r="BG1100" s="143">
        <f t="shared" si="26"/>
        <v>0</v>
      </c>
      <c r="BH1100" s="143">
        <f t="shared" si="27"/>
        <v>0</v>
      </c>
      <c r="BI1100" s="143">
        <f t="shared" si="28"/>
        <v>0</v>
      </c>
      <c r="BJ1100" s="16" t="s">
        <v>90</v>
      </c>
      <c r="BK1100" s="143">
        <f t="shared" si="29"/>
        <v>0</v>
      </c>
      <c r="BL1100" s="16" t="s">
        <v>265</v>
      </c>
      <c r="BM1100" s="142" t="s">
        <v>1676</v>
      </c>
    </row>
    <row r="1101" spans="2:65" s="1" customFormat="1" ht="16.5" customHeight="1">
      <c r="B1101" s="31"/>
      <c r="C1101" s="131" t="s">
        <v>1023</v>
      </c>
      <c r="D1101" s="131" t="s">
        <v>227</v>
      </c>
      <c r="E1101" s="132" t="s">
        <v>1677</v>
      </c>
      <c r="F1101" s="133" t="s">
        <v>1678</v>
      </c>
      <c r="G1101" s="134" t="s">
        <v>414</v>
      </c>
      <c r="H1101" s="135">
        <v>2</v>
      </c>
      <c r="I1101" s="136"/>
      <c r="J1101" s="137">
        <f t="shared" si="20"/>
        <v>0</v>
      </c>
      <c r="K1101" s="133" t="s">
        <v>1</v>
      </c>
      <c r="L1101" s="31"/>
      <c r="M1101" s="138" t="s">
        <v>1</v>
      </c>
      <c r="N1101" s="139" t="s">
        <v>47</v>
      </c>
      <c r="P1101" s="140">
        <f t="shared" si="21"/>
        <v>0</v>
      </c>
      <c r="Q1101" s="140">
        <v>0</v>
      </c>
      <c r="R1101" s="140">
        <f t="shared" si="22"/>
        <v>0</v>
      </c>
      <c r="S1101" s="140">
        <v>0</v>
      </c>
      <c r="T1101" s="141">
        <f t="shared" si="23"/>
        <v>0</v>
      </c>
      <c r="AR1101" s="142" t="s">
        <v>265</v>
      </c>
      <c r="AT1101" s="142" t="s">
        <v>227</v>
      </c>
      <c r="AU1101" s="142" t="s">
        <v>240</v>
      </c>
      <c r="AY1101" s="16" t="s">
        <v>225</v>
      </c>
      <c r="BE1101" s="143">
        <f t="shared" si="24"/>
        <v>0</v>
      </c>
      <c r="BF1101" s="143">
        <f t="shared" si="25"/>
        <v>0</v>
      </c>
      <c r="BG1101" s="143">
        <f t="shared" si="26"/>
        <v>0</v>
      </c>
      <c r="BH1101" s="143">
        <f t="shared" si="27"/>
        <v>0</v>
      </c>
      <c r="BI1101" s="143">
        <f t="shared" si="28"/>
        <v>0</v>
      </c>
      <c r="BJ1101" s="16" t="s">
        <v>90</v>
      </c>
      <c r="BK1101" s="143">
        <f t="shared" si="29"/>
        <v>0</v>
      </c>
      <c r="BL1101" s="16" t="s">
        <v>265</v>
      </c>
      <c r="BM1101" s="142" t="s">
        <v>1679</v>
      </c>
    </row>
    <row r="1102" spans="2:65" s="1" customFormat="1" ht="24.15" customHeight="1">
      <c r="B1102" s="31"/>
      <c r="C1102" s="131" t="s">
        <v>1680</v>
      </c>
      <c r="D1102" s="131" t="s">
        <v>227</v>
      </c>
      <c r="E1102" s="132" t="s">
        <v>1681</v>
      </c>
      <c r="F1102" s="133" t="s">
        <v>1682</v>
      </c>
      <c r="G1102" s="134" t="s">
        <v>414</v>
      </c>
      <c r="H1102" s="135">
        <v>11</v>
      </c>
      <c r="I1102" s="136"/>
      <c r="J1102" s="137">
        <f t="shared" si="20"/>
        <v>0</v>
      </c>
      <c r="K1102" s="133" t="s">
        <v>1</v>
      </c>
      <c r="L1102" s="31"/>
      <c r="M1102" s="138" t="s">
        <v>1</v>
      </c>
      <c r="N1102" s="139" t="s">
        <v>47</v>
      </c>
      <c r="P1102" s="140">
        <f t="shared" si="21"/>
        <v>0</v>
      </c>
      <c r="Q1102" s="140">
        <v>0</v>
      </c>
      <c r="R1102" s="140">
        <f t="shared" si="22"/>
        <v>0</v>
      </c>
      <c r="S1102" s="140">
        <v>0</v>
      </c>
      <c r="T1102" s="141">
        <f t="shared" si="23"/>
        <v>0</v>
      </c>
      <c r="AR1102" s="142" t="s">
        <v>265</v>
      </c>
      <c r="AT1102" s="142" t="s">
        <v>227</v>
      </c>
      <c r="AU1102" s="142" t="s">
        <v>240</v>
      </c>
      <c r="AY1102" s="16" t="s">
        <v>225</v>
      </c>
      <c r="BE1102" s="143">
        <f t="shared" si="24"/>
        <v>0</v>
      </c>
      <c r="BF1102" s="143">
        <f t="shared" si="25"/>
        <v>0</v>
      </c>
      <c r="BG1102" s="143">
        <f t="shared" si="26"/>
        <v>0</v>
      </c>
      <c r="BH1102" s="143">
        <f t="shared" si="27"/>
        <v>0</v>
      </c>
      <c r="BI1102" s="143">
        <f t="shared" si="28"/>
        <v>0</v>
      </c>
      <c r="BJ1102" s="16" t="s">
        <v>90</v>
      </c>
      <c r="BK1102" s="143">
        <f t="shared" si="29"/>
        <v>0</v>
      </c>
      <c r="BL1102" s="16" t="s">
        <v>265</v>
      </c>
      <c r="BM1102" s="142" t="s">
        <v>1683</v>
      </c>
    </row>
    <row r="1103" spans="2:65" s="1" customFormat="1" ht="24.15" customHeight="1">
      <c r="B1103" s="31"/>
      <c r="C1103" s="131" t="s">
        <v>1030</v>
      </c>
      <c r="D1103" s="131" t="s">
        <v>227</v>
      </c>
      <c r="E1103" s="132" t="s">
        <v>1684</v>
      </c>
      <c r="F1103" s="133" t="s">
        <v>1685</v>
      </c>
      <c r="G1103" s="134" t="s">
        <v>414</v>
      </c>
      <c r="H1103" s="135">
        <v>7</v>
      </c>
      <c r="I1103" s="136"/>
      <c r="J1103" s="137">
        <f t="shared" si="20"/>
        <v>0</v>
      </c>
      <c r="K1103" s="133" t="s">
        <v>1</v>
      </c>
      <c r="L1103" s="31"/>
      <c r="M1103" s="138" t="s">
        <v>1</v>
      </c>
      <c r="N1103" s="139" t="s">
        <v>47</v>
      </c>
      <c r="P1103" s="140">
        <f t="shared" si="21"/>
        <v>0</v>
      </c>
      <c r="Q1103" s="140">
        <v>0</v>
      </c>
      <c r="R1103" s="140">
        <f t="shared" si="22"/>
        <v>0</v>
      </c>
      <c r="S1103" s="140">
        <v>0</v>
      </c>
      <c r="T1103" s="141">
        <f t="shared" si="23"/>
        <v>0</v>
      </c>
      <c r="AR1103" s="142" t="s">
        <v>265</v>
      </c>
      <c r="AT1103" s="142" t="s">
        <v>227</v>
      </c>
      <c r="AU1103" s="142" t="s">
        <v>240</v>
      </c>
      <c r="AY1103" s="16" t="s">
        <v>225</v>
      </c>
      <c r="BE1103" s="143">
        <f t="shared" si="24"/>
        <v>0</v>
      </c>
      <c r="BF1103" s="143">
        <f t="shared" si="25"/>
        <v>0</v>
      </c>
      <c r="BG1103" s="143">
        <f t="shared" si="26"/>
        <v>0</v>
      </c>
      <c r="BH1103" s="143">
        <f t="shared" si="27"/>
        <v>0</v>
      </c>
      <c r="BI1103" s="143">
        <f t="shared" si="28"/>
        <v>0</v>
      </c>
      <c r="BJ1103" s="16" t="s">
        <v>90</v>
      </c>
      <c r="BK1103" s="143">
        <f t="shared" si="29"/>
        <v>0</v>
      </c>
      <c r="BL1103" s="16" t="s">
        <v>265</v>
      </c>
      <c r="BM1103" s="142" t="s">
        <v>1686</v>
      </c>
    </row>
    <row r="1104" spans="2:65" s="1" customFormat="1" ht="24.15" customHeight="1">
      <c r="B1104" s="31"/>
      <c r="C1104" s="131" t="s">
        <v>1687</v>
      </c>
      <c r="D1104" s="131" t="s">
        <v>227</v>
      </c>
      <c r="E1104" s="132" t="s">
        <v>1688</v>
      </c>
      <c r="F1104" s="133" t="s">
        <v>1689</v>
      </c>
      <c r="G1104" s="134" t="s">
        <v>1610</v>
      </c>
      <c r="H1104" s="135">
        <v>2</v>
      </c>
      <c r="I1104" s="136"/>
      <c r="J1104" s="137">
        <f t="shared" si="20"/>
        <v>0</v>
      </c>
      <c r="K1104" s="133" t="s">
        <v>1</v>
      </c>
      <c r="L1104" s="31"/>
      <c r="M1104" s="138" t="s">
        <v>1</v>
      </c>
      <c r="N1104" s="139" t="s">
        <v>47</v>
      </c>
      <c r="P1104" s="140">
        <f t="shared" si="21"/>
        <v>0</v>
      </c>
      <c r="Q1104" s="140">
        <v>0</v>
      </c>
      <c r="R1104" s="140">
        <f t="shared" si="22"/>
        <v>0</v>
      </c>
      <c r="S1104" s="140">
        <v>0</v>
      </c>
      <c r="T1104" s="141">
        <f t="shared" si="23"/>
        <v>0</v>
      </c>
      <c r="AR1104" s="142" t="s">
        <v>265</v>
      </c>
      <c r="AT1104" s="142" t="s">
        <v>227</v>
      </c>
      <c r="AU1104" s="142" t="s">
        <v>240</v>
      </c>
      <c r="AY1104" s="16" t="s">
        <v>225</v>
      </c>
      <c r="BE1104" s="143">
        <f t="shared" si="24"/>
        <v>0</v>
      </c>
      <c r="BF1104" s="143">
        <f t="shared" si="25"/>
        <v>0</v>
      </c>
      <c r="BG1104" s="143">
        <f t="shared" si="26"/>
        <v>0</v>
      </c>
      <c r="BH1104" s="143">
        <f t="shared" si="27"/>
        <v>0</v>
      </c>
      <c r="BI1104" s="143">
        <f t="shared" si="28"/>
        <v>0</v>
      </c>
      <c r="BJ1104" s="16" t="s">
        <v>90</v>
      </c>
      <c r="BK1104" s="143">
        <f t="shared" si="29"/>
        <v>0</v>
      </c>
      <c r="BL1104" s="16" t="s">
        <v>265</v>
      </c>
      <c r="BM1104" s="142" t="s">
        <v>1690</v>
      </c>
    </row>
    <row r="1105" spans="2:65" s="1" customFormat="1" ht="16.5" customHeight="1">
      <c r="B1105" s="31"/>
      <c r="C1105" s="131" t="s">
        <v>1034</v>
      </c>
      <c r="D1105" s="131" t="s">
        <v>227</v>
      </c>
      <c r="E1105" s="132" t="s">
        <v>1691</v>
      </c>
      <c r="F1105" s="133" t="s">
        <v>1692</v>
      </c>
      <c r="G1105" s="134" t="s">
        <v>1610</v>
      </c>
      <c r="H1105" s="135">
        <v>4</v>
      </c>
      <c r="I1105" s="136"/>
      <c r="J1105" s="137">
        <f t="shared" si="20"/>
        <v>0</v>
      </c>
      <c r="K1105" s="133" t="s">
        <v>1</v>
      </c>
      <c r="L1105" s="31"/>
      <c r="M1105" s="138" t="s">
        <v>1</v>
      </c>
      <c r="N1105" s="139" t="s">
        <v>47</v>
      </c>
      <c r="P1105" s="140">
        <f t="shared" si="21"/>
        <v>0</v>
      </c>
      <c r="Q1105" s="140">
        <v>0</v>
      </c>
      <c r="R1105" s="140">
        <f t="shared" si="22"/>
        <v>0</v>
      </c>
      <c r="S1105" s="140">
        <v>0</v>
      </c>
      <c r="T1105" s="141">
        <f t="shared" si="23"/>
        <v>0</v>
      </c>
      <c r="AR1105" s="142" t="s">
        <v>265</v>
      </c>
      <c r="AT1105" s="142" t="s">
        <v>227</v>
      </c>
      <c r="AU1105" s="142" t="s">
        <v>240</v>
      </c>
      <c r="AY1105" s="16" t="s">
        <v>225</v>
      </c>
      <c r="BE1105" s="143">
        <f t="shared" si="24"/>
        <v>0</v>
      </c>
      <c r="BF1105" s="143">
        <f t="shared" si="25"/>
        <v>0</v>
      </c>
      <c r="BG1105" s="143">
        <f t="shared" si="26"/>
        <v>0</v>
      </c>
      <c r="BH1105" s="143">
        <f t="shared" si="27"/>
        <v>0</v>
      </c>
      <c r="BI1105" s="143">
        <f t="shared" si="28"/>
        <v>0</v>
      </c>
      <c r="BJ1105" s="16" t="s">
        <v>90</v>
      </c>
      <c r="BK1105" s="143">
        <f t="shared" si="29"/>
        <v>0</v>
      </c>
      <c r="BL1105" s="16" t="s">
        <v>265</v>
      </c>
      <c r="BM1105" s="142" t="s">
        <v>1693</v>
      </c>
    </row>
    <row r="1106" spans="2:65" s="1" customFormat="1" ht="16.5" customHeight="1">
      <c r="B1106" s="31"/>
      <c r="C1106" s="131" t="s">
        <v>1694</v>
      </c>
      <c r="D1106" s="131" t="s">
        <v>227</v>
      </c>
      <c r="E1106" s="132" t="s">
        <v>1695</v>
      </c>
      <c r="F1106" s="133" t="s">
        <v>1696</v>
      </c>
      <c r="G1106" s="134" t="s">
        <v>1610</v>
      </c>
      <c r="H1106" s="135">
        <v>36</v>
      </c>
      <c r="I1106" s="136"/>
      <c r="J1106" s="137">
        <f t="shared" si="20"/>
        <v>0</v>
      </c>
      <c r="K1106" s="133" t="s">
        <v>1</v>
      </c>
      <c r="L1106" s="31"/>
      <c r="M1106" s="138" t="s">
        <v>1</v>
      </c>
      <c r="N1106" s="139" t="s">
        <v>47</v>
      </c>
      <c r="P1106" s="140">
        <f t="shared" si="21"/>
        <v>0</v>
      </c>
      <c r="Q1106" s="140">
        <v>0</v>
      </c>
      <c r="R1106" s="140">
        <f t="shared" si="22"/>
        <v>0</v>
      </c>
      <c r="S1106" s="140">
        <v>0</v>
      </c>
      <c r="T1106" s="141">
        <f t="shared" si="23"/>
        <v>0</v>
      </c>
      <c r="AR1106" s="142" t="s">
        <v>265</v>
      </c>
      <c r="AT1106" s="142" t="s">
        <v>227</v>
      </c>
      <c r="AU1106" s="142" t="s">
        <v>240</v>
      </c>
      <c r="AY1106" s="16" t="s">
        <v>225</v>
      </c>
      <c r="BE1106" s="143">
        <f t="shared" si="24"/>
        <v>0</v>
      </c>
      <c r="BF1106" s="143">
        <f t="shared" si="25"/>
        <v>0</v>
      </c>
      <c r="BG1106" s="143">
        <f t="shared" si="26"/>
        <v>0</v>
      </c>
      <c r="BH1106" s="143">
        <f t="shared" si="27"/>
        <v>0</v>
      </c>
      <c r="BI1106" s="143">
        <f t="shared" si="28"/>
        <v>0</v>
      </c>
      <c r="BJ1106" s="16" t="s">
        <v>90</v>
      </c>
      <c r="BK1106" s="143">
        <f t="shared" si="29"/>
        <v>0</v>
      </c>
      <c r="BL1106" s="16" t="s">
        <v>265</v>
      </c>
      <c r="BM1106" s="142" t="s">
        <v>1697</v>
      </c>
    </row>
    <row r="1107" spans="2:65" s="1" customFormat="1" ht="16.5" customHeight="1">
      <c r="B1107" s="31"/>
      <c r="C1107" s="131" t="s">
        <v>1039</v>
      </c>
      <c r="D1107" s="131" t="s">
        <v>227</v>
      </c>
      <c r="E1107" s="132" t="s">
        <v>1698</v>
      </c>
      <c r="F1107" s="133" t="s">
        <v>1699</v>
      </c>
      <c r="G1107" s="134" t="s">
        <v>1610</v>
      </c>
      <c r="H1107" s="135">
        <v>10</v>
      </c>
      <c r="I1107" s="136"/>
      <c r="J1107" s="137">
        <f t="shared" si="20"/>
        <v>0</v>
      </c>
      <c r="K1107" s="133" t="s">
        <v>1</v>
      </c>
      <c r="L1107" s="31"/>
      <c r="M1107" s="138" t="s">
        <v>1</v>
      </c>
      <c r="N1107" s="139" t="s">
        <v>47</v>
      </c>
      <c r="P1107" s="140">
        <f t="shared" si="21"/>
        <v>0</v>
      </c>
      <c r="Q1107" s="140">
        <v>0</v>
      </c>
      <c r="R1107" s="140">
        <f t="shared" si="22"/>
        <v>0</v>
      </c>
      <c r="S1107" s="140">
        <v>0</v>
      </c>
      <c r="T1107" s="141">
        <f t="shared" si="23"/>
        <v>0</v>
      </c>
      <c r="AR1107" s="142" t="s">
        <v>265</v>
      </c>
      <c r="AT1107" s="142" t="s">
        <v>227</v>
      </c>
      <c r="AU1107" s="142" t="s">
        <v>240</v>
      </c>
      <c r="AY1107" s="16" t="s">
        <v>225</v>
      </c>
      <c r="BE1107" s="143">
        <f t="shared" si="24"/>
        <v>0</v>
      </c>
      <c r="BF1107" s="143">
        <f t="shared" si="25"/>
        <v>0</v>
      </c>
      <c r="BG1107" s="143">
        <f t="shared" si="26"/>
        <v>0</v>
      </c>
      <c r="BH1107" s="143">
        <f t="shared" si="27"/>
        <v>0</v>
      </c>
      <c r="BI1107" s="143">
        <f t="shared" si="28"/>
        <v>0</v>
      </c>
      <c r="BJ1107" s="16" t="s">
        <v>90</v>
      </c>
      <c r="BK1107" s="143">
        <f t="shared" si="29"/>
        <v>0</v>
      </c>
      <c r="BL1107" s="16" t="s">
        <v>265</v>
      </c>
      <c r="BM1107" s="142" t="s">
        <v>1700</v>
      </c>
    </row>
    <row r="1108" spans="2:65" s="1" customFormat="1" ht="16.5" customHeight="1">
      <c r="B1108" s="31"/>
      <c r="C1108" s="131" t="s">
        <v>1701</v>
      </c>
      <c r="D1108" s="131" t="s">
        <v>227</v>
      </c>
      <c r="E1108" s="132" t="s">
        <v>1702</v>
      </c>
      <c r="F1108" s="133" t="s">
        <v>1703</v>
      </c>
      <c r="G1108" s="134" t="s">
        <v>1610</v>
      </c>
      <c r="H1108" s="135">
        <v>6</v>
      </c>
      <c r="I1108" s="136"/>
      <c r="J1108" s="137">
        <f t="shared" si="20"/>
        <v>0</v>
      </c>
      <c r="K1108" s="133" t="s">
        <v>1</v>
      </c>
      <c r="L1108" s="31"/>
      <c r="M1108" s="138" t="s">
        <v>1</v>
      </c>
      <c r="N1108" s="139" t="s">
        <v>47</v>
      </c>
      <c r="P1108" s="140">
        <f t="shared" si="21"/>
        <v>0</v>
      </c>
      <c r="Q1108" s="140">
        <v>0</v>
      </c>
      <c r="R1108" s="140">
        <f t="shared" si="22"/>
        <v>0</v>
      </c>
      <c r="S1108" s="140">
        <v>0</v>
      </c>
      <c r="T1108" s="141">
        <f t="shared" si="23"/>
        <v>0</v>
      </c>
      <c r="AR1108" s="142" t="s">
        <v>265</v>
      </c>
      <c r="AT1108" s="142" t="s">
        <v>227</v>
      </c>
      <c r="AU1108" s="142" t="s">
        <v>240</v>
      </c>
      <c r="AY1108" s="16" t="s">
        <v>225</v>
      </c>
      <c r="BE1108" s="143">
        <f t="shared" si="24"/>
        <v>0</v>
      </c>
      <c r="BF1108" s="143">
        <f t="shared" si="25"/>
        <v>0</v>
      </c>
      <c r="BG1108" s="143">
        <f t="shared" si="26"/>
        <v>0</v>
      </c>
      <c r="BH1108" s="143">
        <f t="shared" si="27"/>
        <v>0</v>
      </c>
      <c r="BI1108" s="143">
        <f t="shared" si="28"/>
        <v>0</v>
      </c>
      <c r="BJ1108" s="16" t="s">
        <v>90</v>
      </c>
      <c r="BK1108" s="143">
        <f t="shared" si="29"/>
        <v>0</v>
      </c>
      <c r="BL1108" s="16" t="s">
        <v>265</v>
      </c>
      <c r="BM1108" s="142" t="s">
        <v>1704</v>
      </c>
    </row>
    <row r="1109" spans="2:65" s="1" customFormat="1" ht="16.5" customHeight="1">
      <c r="B1109" s="31"/>
      <c r="C1109" s="131" t="s">
        <v>1043</v>
      </c>
      <c r="D1109" s="131" t="s">
        <v>227</v>
      </c>
      <c r="E1109" s="132" t="s">
        <v>1705</v>
      </c>
      <c r="F1109" s="133" t="s">
        <v>1706</v>
      </c>
      <c r="G1109" s="134" t="s">
        <v>1610</v>
      </c>
      <c r="H1109" s="135">
        <v>4</v>
      </c>
      <c r="I1109" s="136"/>
      <c r="J1109" s="137">
        <f t="shared" si="20"/>
        <v>0</v>
      </c>
      <c r="K1109" s="133" t="s">
        <v>1</v>
      </c>
      <c r="L1109" s="31"/>
      <c r="M1109" s="138" t="s">
        <v>1</v>
      </c>
      <c r="N1109" s="139" t="s">
        <v>47</v>
      </c>
      <c r="P1109" s="140">
        <f t="shared" si="21"/>
        <v>0</v>
      </c>
      <c r="Q1109" s="140">
        <v>0</v>
      </c>
      <c r="R1109" s="140">
        <f t="shared" si="22"/>
        <v>0</v>
      </c>
      <c r="S1109" s="140">
        <v>0</v>
      </c>
      <c r="T1109" s="141">
        <f t="shared" si="23"/>
        <v>0</v>
      </c>
      <c r="AR1109" s="142" t="s">
        <v>265</v>
      </c>
      <c r="AT1109" s="142" t="s">
        <v>227</v>
      </c>
      <c r="AU1109" s="142" t="s">
        <v>240</v>
      </c>
      <c r="AY1109" s="16" t="s">
        <v>225</v>
      </c>
      <c r="BE1109" s="143">
        <f t="shared" si="24"/>
        <v>0</v>
      </c>
      <c r="BF1109" s="143">
        <f t="shared" si="25"/>
        <v>0</v>
      </c>
      <c r="BG1109" s="143">
        <f t="shared" si="26"/>
        <v>0</v>
      </c>
      <c r="BH1109" s="143">
        <f t="shared" si="27"/>
        <v>0</v>
      </c>
      <c r="BI1109" s="143">
        <f t="shared" si="28"/>
        <v>0</v>
      </c>
      <c r="BJ1109" s="16" t="s">
        <v>90</v>
      </c>
      <c r="BK1109" s="143">
        <f t="shared" si="29"/>
        <v>0</v>
      </c>
      <c r="BL1109" s="16" t="s">
        <v>265</v>
      </c>
      <c r="BM1109" s="142" t="s">
        <v>1707</v>
      </c>
    </row>
    <row r="1110" spans="2:65" s="1" customFormat="1" ht="16.5" customHeight="1">
      <c r="B1110" s="31"/>
      <c r="C1110" s="131" t="s">
        <v>1708</v>
      </c>
      <c r="D1110" s="131" t="s">
        <v>227</v>
      </c>
      <c r="E1110" s="132" t="s">
        <v>1709</v>
      </c>
      <c r="F1110" s="133" t="s">
        <v>1710</v>
      </c>
      <c r="G1110" s="134" t="s">
        <v>1610</v>
      </c>
      <c r="H1110" s="135">
        <v>2</v>
      </c>
      <c r="I1110" s="136"/>
      <c r="J1110" s="137">
        <f t="shared" si="20"/>
        <v>0</v>
      </c>
      <c r="K1110" s="133" t="s">
        <v>1</v>
      </c>
      <c r="L1110" s="31"/>
      <c r="M1110" s="138" t="s">
        <v>1</v>
      </c>
      <c r="N1110" s="139" t="s">
        <v>47</v>
      </c>
      <c r="P1110" s="140">
        <f t="shared" si="21"/>
        <v>0</v>
      </c>
      <c r="Q1110" s="140">
        <v>0</v>
      </c>
      <c r="R1110" s="140">
        <f t="shared" si="22"/>
        <v>0</v>
      </c>
      <c r="S1110" s="140">
        <v>0</v>
      </c>
      <c r="T1110" s="141">
        <f t="shared" si="23"/>
        <v>0</v>
      </c>
      <c r="AR1110" s="142" t="s">
        <v>265</v>
      </c>
      <c r="AT1110" s="142" t="s">
        <v>227</v>
      </c>
      <c r="AU1110" s="142" t="s">
        <v>240</v>
      </c>
      <c r="AY1110" s="16" t="s">
        <v>225</v>
      </c>
      <c r="BE1110" s="143">
        <f t="shared" si="24"/>
        <v>0</v>
      </c>
      <c r="BF1110" s="143">
        <f t="shared" si="25"/>
        <v>0</v>
      </c>
      <c r="BG1110" s="143">
        <f t="shared" si="26"/>
        <v>0</v>
      </c>
      <c r="BH1110" s="143">
        <f t="shared" si="27"/>
        <v>0</v>
      </c>
      <c r="BI1110" s="143">
        <f t="shared" si="28"/>
        <v>0</v>
      </c>
      <c r="BJ1110" s="16" t="s">
        <v>90</v>
      </c>
      <c r="BK1110" s="143">
        <f t="shared" si="29"/>
        <v>0</v>
      </c>
      <c r="BL1110" s="16" t="s">
        <v>265</v>
      </c>
      <c r="BM1110" s="142" t="s">
        <v>1711</v>
      </c>
    </row>
    <row r="1111" spans="2:65" s="1" customFormat="1" ht="16.5" customHeight="1">
      <c r="B1111" s="31"/>
      <c r="C1111" s="131" t="s">
        <v>1047</v>
      </c>
      <c r="D1111" s="131" t="s">
        <v>227</v>
      </c>
      <c r="E1111" s="132" t="s">
        <v>1712</v>
      </c>
      <c r="F1111" s="133" t="s">
        <v>1713</v>
      </c>
      <c r="G1111" s="134" t="s">
        <v>414</v>
      </c>
      <c r="H1111" s="135">
        <v>10</v>
      </c>
      <c r="I1111" s="136"/>
      <c r="J1111" s="137">
        <f t="shared" si="20"/>
        <v>0</v>
      </c>
      <c r="K1111" s="133" t="s">
        <v>1</v>
      </c>
      <c r="L1111" s="31"/>
      <c r="M1111" s="138" t="s">
        <v>1</v>
      </c>
      <c r="N1111" s="139" t="s">
        <v>47</v>
      </c>
      <c r="P1111" s="140">
        <f t="shared" si="21"/>
        <v>0</v>
      </c>
      <c r="Q1111" s="140">
        <v>0</v>
      </c>
      <c r="R1111" s="140">
        <f t="shared" si="22"/>
        <v>0</v>
      </c>
      <c r="S1111" s="140">
        <v>0</v>
      </c>
      <c r="T1111" s="141">
        <f t="shared" si="23"/>
        <v>0</v>
      </c>
      <c r="AR1111" s="142" t="s">
        <v>265</v>
      </c>
      <c r="AT1111" s="142" t="s">
        <v>227</v>
      </c>
      <c r="AU1111" s="142" t="s">
        <v>240</v>
      </c>
      <c r="AY1111" s="16" t="s">
        <v>225</v>
      </c>
      <c r="BE1111" s="143">
        <f t="shared" si="24"/>
        <v>0</v>
      </c>
      <c r="BF1111" s="143">
        <f t="shared" si="25"/>
        <v>0</v>
      </c>
      <c r="BG1111" s="143">
        <f t="shared" si="26"/>
        <v>0</v>
      </c>
      <c r="BH1111" s="143">
        <f t="shared" si="27"/>
        <v>0</v>
      </c>
      <c r="BI1111" s="143">
        <f t="shared" si="28"/>
        <v>0</v>
      </c>
      <c r="BJ1111" s="16" t="s">
        <v>90</v>
      </c>
      <c r="BK1111" s="143">
        <f t="shared" si="29"/>
        <v>0</v>
      </c>
      <c r="BL1111" s="16" t="s">
        <v>265</v>
      </c>
      <c r="BM1111" s="142" t="s">
        <v>1714</v>
      </c>
    </row>
    <row r="1112" spans="2:65" s="11" customFormat="1" ht="20.85" customHeight="1">
      <c r="B1112" s="119"/>
      <c r="D1112" s="120" t="s">
        <v>81</v>
      </c>
      <c r="E1112" s="129" t="s">
        <v>1715</v>
      </c>
      <c r="F1112" s="129" t="s">
        <v>1716</v>
      </c>
      <c r="I1112" s="122"/>
      <c r="J1112" s="130">
        <f>BK1112</f>
        <v>0</v>
      </c>
      <c r="L1112" s="119"/>
      <c r="M1112" s="124"/>
      <c r="P1112" s="125">
        <f>SUM(P1113:P1115)</f>
        <v>0</v>
      </c>
      <c r="R1112" s="125">
        <f>SUM(R1113:R1115)</f>
        <v>0</v>
      </c>
      <c r="T1112" s="126">
        <f>SUM(T1113:T1115)</f>
        <v>0</v>
      </c>
      <c r="AR1112" s="120" t="s">
        <v>92</v>
      </c>
      <c r="AT1112" s="127" t="s">
        <v>81</v>
      </c>
      <c r="AU1112" s="127" t="s">
        <v>92</v>
      </c>
      <c r="AY1112" s="120" t="s">
        <v>225</v>
      </c>
      <c r="BK1112" s="128">
        <f>SUM(BK1113:BK1115)</f>
        <v>0</v>
      </c>
    </row>
    <row r="1113" spans="2:65" s="1" customFormat="1" ht="16.5" customHeight="1">
      <c r="B1113" s="31"/>
      <c r="C1113" s="131" t="s">
        <v>1717</v>
      </c>
      <c r="D1113" s="131" t="s">
        <v>227</v>
      </c>
      <c r="E1113" s="132" t="s">
        <v>1718</v>
      </c>
      <c r="F1113" s="133" t="s">
        <v>1719</v>
      </c>
      <c r="G1113" s="134" t="s">
        <v>1610</v>
      </c>
      <c r="H1113" s="135">
        <v>10</v>
      </c>
      <c r="I1113" s="136"/>
      <c r="J1113" s="137">
        <f>ROUND(I1113*H1113,2)</f>
        <v>0</v>
      </c>
      <c r="K1113" s="133" t="s">
        <v>1</v>
      </c>
      <c r="L1113" s="31"/>
      <c r="M1113" s="138" t="s">
        <v>1</v>
      </c>
      <c r="N1113" s="139" t="s">
        <v>47</v>
      </c>
      <c r="P1113" s="140">
        <f>O1113*H1113</f>
        <v>0</v>
      </c>
      <c r="Q1113" s="140">
        <v>0</v>
      </c>
      <c r="R1113" s="140">
        <f>Q1113*H1113</f>
        <v>0</v>
      </c>
      <c r="S1113" s="140">
        <v>0</v>
      </c>
      <c r="T1113" s="141">
        <f>S1113*H1113</f>
        <v>0</v>
      </c>
      <c r="AR1113" s="142" t="s">
        <v>265</v>
      </c>
      <c r="AT1113" s="142" t="s">
        <v>227</v>
      </c>
      <c r="AU1113" s="142" t="s">
        <v>240</v>
      </c>
      <c r="AY1113" s="16" t="s">
        <v>225</v>
      </c>
      <c r="BE1113" s="143">
        <f>IF(N1113="základní",J1113,0)</f>
        <v>0</v>
      </c>
      <c r="BF1113" s="143">
        <f>IF(N1113="snížená",J1113,0)</f>
        <v>0</v>
      </c>
      <c r="BG1113" s="143">
        <f>IF(N1113="zákl. přenesená",J1113,0)</f>
        <v>0</v>
      </c>
      <c r="BH1113" s="143">
        <f>IF(N1113="sníž. přenesená",J1113,0)</f>
        <v>0</v>
      </c>
      <c r="BI1113" s="143">
        <f>IF(N1113="nulová",J1113,0)</f>
        <v>0</v>
      </c>
      <c r="BJ1113" s="16" t="s">
        <v>90</v>
      </c>
      <c r="BK1113" s="143">
        <f>ROUND(I1113*H1113,2)</f>
        <v>0</v>
      </c>
      <c r="BL1113" s="16" t="s">
        <v>265</v>
      </c>
      <c r="BM1113" s="142" t="s">
        <v>1720</v>
      </c>
    </row>
    <row r="1114" spans="2:65" s="1" customFormat="1" ht="16.5" customHeight="1">
      <c r="B1114" s="31"/>
      <c r="C1114" s="131" t="s">
        <v>1050</v>
      </c>
      <c r="D1114" s="131" t="s">
        <v>227</v>
      </c>
      <c r="E1114" s="132" t="s">
        <v>1721</v>
      </c>
      <c r="F1114" s="133" t="s">
        <v>1722</v>
      </c>
      <c r="G1114" s="134" t="s">
        <v>414</v>
      </c>
      <c r="H1114" s="135">
        <v>3</v>
      </c>
      <c r="I1114" s="136"/>
      <c r="J1114" s="137">
        <f>ROUND(I1114*H1114,2)</f>
        <v>0</v>
      </c>
      <c r="K1114" s="133" t="s">
        <v>1</v>
      </c>
      <c r="L1114" s="31"/>
      <c r="M1114" s="138" t="s">
        <v>1</v>
      </c>
      <c r="N1114" s="139" t="s">
        <v>47</v>
      </c>
      <c r="P1114" s="140">
        <f>O1114*H1114</f>
        <v>0</v>
      </c>
      <c r="Q1114" s="140">
        <v>0</v>
      </c>
      <c r="R1114" s="140">
        <f>Q1114*H1114</f>
        <v>0</v>
      </c>
      <c r="S1114" s="140">
        <v>0</v>
      </c>
      <c r="T1114" s="141">
        <f>S1114*H1114</f>
        <v>0</v>
      </c>
      <c r="AR1114" s="142" t="s">
        <v>265</v>
      </c>
      <c r="AT1114" s="142" t="s">
        <v>227</v>
      </c>
      <c r="AU1114" s="142" t="s">
        <v>240</v>
      </c>
      <c r="AY1114" s="16" t="s">
        <v>225</v>
      </c>
      <c r="BE1114" s="143">
        <f>IF(N1114="základní",J1114,0)</f>
        <v>0</v>
      </c>
      <c r="BF1114" s="143">
        <f>IF(N1114="snížená",J1114,0)</f>
        <v>0</v>
      </c>
      <c r="BG1114" s="143">
        <f>IF(N1114="zákl. přenesená",J1114,0)</f>
        <v>0</v>
      </c>
      <c r="BH1114" s="143">
        <f>IF(N1114="sníž. přenesená",J1114,0)</f>
        <v>0</v>
      </c>
      <c r="BI1114" s="143">
        <f>IF(N1114="nulová",J1114,0)</f>
        <v>0</v>
      </c>
      <c r="BJ1114" s="16" t="s">
        <v>90</v>
      </c>
      <c r="BK1114" s="143">
        <f>ROUND(I1114*H1114,2)</f>
        <v>0</v>
      </c>
      <c r="BL1114" s="16" t="s">
        <v>265</v>
      </c>
      <c r="BM1114" s="142" t="s">
        <v>1723</v>
      </c>
    </row>
    <row r="1115" spans="2:65" s="1" customFormat="1" ht="16.5" customHeight="1">
      <c r="B1115" s="31"/>
      <c r="C1115" s="131" t="s">
        <v>1724</v>
      </c>
      <c r="D1115" s="131" t="s">
        <v>227</v>
      </c>
      <c r="E1115" s="132" t="s">
        <v>1725</v>
      </c>
      <c r="F1115" s="133" t="s">
        <v>1726</v>
      </c>
      <c r="G1115" s="134" t="s">
        <v>414</v>
      </c>
      <c r="H1115" s="135">
        <v>7</v>
      </c>
      <c r="I1115" s="136"/>
      <c r="J1115" s="137">
        <f>ROUND(I1115*H1115,2)</f>
        <v>0</v>
      </c>
      <c r="K1115" s="133" t="s">
        <v>1</v>
      </c>
      <c r="L1115" s="31"/>
      <c r="M1115" s="138" t="s">
        <v>1</v>
      </c>
      <c r="N1115" s="139" t="s">
        <v>47</v>
      </c>
      <c r="P1115" s="140">
        <f>O1115*H1115</f>
        <v>0</v>
      </c>
      <c r="Q1115" s="140">
        <v>0</v>
      </c>
      <c r="R1115" s="140">
        <f>Q1115*H1115</f>
        <v>0</v>
      </c>
      <c r="S1115" s="140">
        <v>0</v>
      </c>
      <c r="T1115" s="141">
        <f>S1115*H1115</f>
        <v>0</v>
      </c>
      <c r="AR1115" s="142" t="s">
        <v>265</v>
      </c>
      <c r="AT1115" s="142" t="s">
        <v>227</v>
      </c>
      <c r="AU1115" s="142" t="s">
        <v>240</v>
      </c>
      <c r="AY1115" s="16" t="s">
        <v>225</v>
      </c>
      <c r="BE1115" s="143">
        <f>IF(N1115="základní",J1115,0)</f>
        <v>0</v>
      </c>
      <c r="BF1115" s="143">
        <f>IF(N1115="snížená",J1115,0)</f>
        <v>0</v>
      </c>
      <c r="BG1115" s="143">
        <f>IF(N1115="zákl. přenesená",J1115,0)</f>
        <v>0</v>
      </c>
      <c r="BH1115" s="143">
        <f>IF(N1115="sníž. přenesená",J1115,0)</f>
        <v>0</v>
      </c>
      <c r="BI1115" s="143">
        <f>IF(N1115="nulová",J1115,0)</f>
        <v>0</v>
      </c>
      <c r="BJ1115" s="16" t="s">
        <v>90</v>
      </c>
      <c r="BK1115" s="143">
        <f>ROUND(I1115*H1115,2)</f>
        <v>0</v>
      </c>
      <c r="BL1115" s="16" t="s">
        <v>265</v>
      </c>
      <c r="BM1115" s="142" t="s">
        <v>1727</v>
      </c>
    </row>
    <row r="1116" spans="2:65" s="11" customFormat="1" ht="22.8" customHeight="1">
      <c r="B1116" s="119"/>
      <c r="D1116" s="120" t="s">
        <v>81</v>
      </c>
      <c r="E1116" s="129" t="s">
        <v>1728</v>
      </c>
      <c r="F1116" s="129" t="s">
        <v>1729</v>
      </c>
      <c r="I1116" s="122"/>
      <c r="J1116" s="130">
        <f>BK1116</f>
        <v>0</v>
      </c>
      <c r="L1116" s="119"/>
      <c r="M1116" s="124"/>
      <c r="P1116" s="125">
        <f>P1117+P1118+P1137</f>
        <v>0</v>
      </c>
      <c r="R1116" s="125">
        <f>R1117+R1118+R1137</f>
        <v>0</v>
      </c>
      <c r="T1116" s="126">
        <f>T1117+T1118+T1137</f>
        <v>0</v>
      </c>
      <c r="AR1116" s="120" t="s">
        <v>92</v>
      </c>
      <c r="AT1116" s="127" t="s">
        <v>81</v>
      </c>
      <c r="AU1116" s="127" t="s">
        <v>90</v>
      </c>
      <c r="AY1116" s="120" t="s">
        <v>225</v>
      </c>
      <c r="BK1116" s="128">
        <f>BK1117+BK1118+BK1137</f>
        <v>0</v>
      </c>
    </row>
    <row r="1117" spans="2:65" s="1" customFormat="1" ht="16.5" customHeight="1">
      <c r="B1117" s="31"/>
      <c r="C1117" s="131" t="s">
        <v>1056</v>
      </c>
      <c r="D1117" s="131" t="s">
        <v>227</v>
      </c>
      <c r="E1117" s="132" t="s">
        <v>1730</v>
      </c>
      <c r="F1117" s="133" t="s">
        <v>1731</v>
      </c>
      <c r="G1117" s="134" t="s">
        <v>1732</v>
      </c>
      <c r="H1117" s="135">
        <v>1</v>
      </c>
      <c r="I1117" s="136"/>
      <c r="J1117" s="137">
        <f>ROUND(I1117*H1117,2)</f>
        <v>0</v>
      </c>
      <c r="K1117" s="133" t="s">
        <v>1</v>
      </c>
      <c r="L1117" s="31"/>
      <c r="M1117" s="138" t="s">
        <v>1</v>
      </c>
      <c r="N1117" s="139" t="s">
        <v>47</v>
      </c>
      <c r="P1117" s="140">
        <f>O1117*H1117</f>
        <v>0</v>
      </c>
      <c r="Q1117" s="140">
        <v>0</v>
      </c>
      <c r="R1117" s="140">
        <f>Q1117*H1117</f>
        <v>0</v>
      </c>
      <c r="S1117" s="140">
        <v>0</v>
      </c>
      <c r="T1117" s="141">
        <f>S1117*H1117</f>
        <v>0</v>
      </c>
      <c r="AR1117" s="142" t="s">
        <v>265</v>
      </c>
      <c r="AT1117" s="142" t="s">
        <v>227</v>
      </c>
      <c r="AU1117" s="142" t="s">
        <v>92</v>
      </c>
      <c r="AY1117" s="16" t="s">
        <v>225</v>
      </c>
      <c r="BE1117" s="143">
        <f>IF(N1117="základní",J1117,0)</f>
        <v>0</v>
      </c>
      <c r="BF1117" s="143">
        <f>IF(N1117="snížená",J1117,0)</f>
        <v>0</v>
      </c>
      <c r="BG1117" s="143">
        <f>IF(N1117="zákl. přenesená",J1117,0)</f>
        <v>0</v>
      </c>
      <c r="BH1117" s="143">
        <f>IF(N1117="sníž. přenesená",J1117,0)</f>
        <v>0</v>
      </c>
      <c r="BI1117" s="143">
        <f>IF(N1117="nulová",J1117,0)</f>
        <v>0</v>
      </c>
      <c r="BJ1117" s="16" t="s">
        <v>90</v>
      </c>
      <c r="BK1117" s="143">
        <f>ROUND(I1117*H1117,2)</f>
        <v>0</v>
      </c>
      <c r="BL1117" s="16" t="s">
        <v>265</v>
      </c>
      <c r="BM1117" s="142" t="s">
        <v>1733</v>
      </c>
    </row>
    <row r="1118" spans="2:65" s="11" customFormat="1" ht="20.85" customHeight="1">
      <c r="B1118" s="119"/>
      <c r="D1118" s="120" t="s">
        <v>81</v>
      </c>
      <c r="E1118" s="129" t="s">
        <v>1734</v>
      </c>
      <c r="F1118" s="129" t="s">
        <v>1735</v>
      </c>
      <c r="I1118" s="122"/>
      <c r="J1118" s="130">
        <f>BK1118</f>
        <v>0</v>
      </c>
      <c r="L1118" s="119"/>
      <c r="M1118" s="124"/>
      <c r="P1118" s="125">
        <f>P1119+P1127+P1130</f>
        <v>0</v>
      </c>
      <c r="R1118" s="125">
        <f>R1119+R1127+R1130</f>
        <v>0</v>
      </c>
      <c r="T1118" s="126">
        <f>T1119+T1127+T1130</f>
        <v>0</v>
      </c>
      <c r="AR1118" s="120" t="s">
        <v>92</v>
      </c>
      <c r="AT1118" s="127" t="s">
        <v>81</v>
      </c>
      <c r="AU1118" s="127" t="s">
        <v>92</v>
      </c>
      <c r="AY1118" s="120" t="s">
        <v>225</v>
      </c>
      <c r="BK1118" s="128">
        <f>BK1119+BK1127+BK1130</f>
        <v>0</v>
      </c>
    </row>
    <row r="1119" spans="2:65" s="14" customFormat="1" ht="20.85" customHeight="1">
      <c r="B1119" s="169"/>
      <c r="D1119" s="170" t="s">
        <v>81</v>
      </c>
      <c r="E1119" s="170" t="s">
        <v>1736</v>
      </c>
      <c r="F1119" s="170" t="s">
        <v>1737</v>
      </c>
      <c r="I1119" s="171"/>
      <c r="J1119" s="172">
        <f>BK1119</f>
        <v>0</v>
      </c>
      <c r="L1119" s="169"/>
      <c r="M1119" s="173"/>
      <c r="P1119" s="174">
        <f>SUM(P1120:P1126)</f>
        <v>0</v>
      </c>
      <c r="R1119" s="174">
        <f>SUM(R1120:R1126)</f>
        <v>0</v>
      </c>
      <c r="T1119" s="175">
        <f>SUM(T1120:T1126)</f>
        <v>0</v>
      </c>
      <c r="AR1119" s="170" t="s">
        <v>92</v>
      </c>
      <c r="AT1119" s="176" t="s">
        <v>81</v>
      </c>
      <c r="AU1119" s="176" t="s">
        <v>240</v>
      </c>
      <c r="AY1119" s="170" t="s">
        <v>225</v>
      </c>
      <c r="BK1119" s="177">
        <f>SUM(BK1120:BK1126)</f>
        <v>0</v>
      </c>
    </row>
    <row r="1120" spans="2:65" s="1" customFormat="1" ht="66.75" customHeight="1">
      <c r="B1120" s="31"/>
      <c r="C1120" s="131" t="s">
        <v>1738</v>
      </c>
      <c r="D1120" s="131" t="s">
        <v>227</v>
      </c>
      <c r="E1120" s="132" t="s">
        <v>1739</v>
      </c>
      <c r="F1120" s="133" t="s">
        <v>1740</v>
      </c>
      <c r="G1120" s="134" t="s">
        <v>1732</v>
      </c>
      <c r="H1120" s="135">
        <v>1</v>
      </c>
      <c r="I1120" s="136"/>
      <c r="J1120" s="137">
        <f t="shared" ref="J1120:J1126" si="30">ROUND(I1120*H1120,2)</f>
        <v>0</v>
      </c>
      <c r="K1120" s="133" t="s">
        <v>1</v>
      </c>
      <c r="L1120" s="31"/>
      <c r="M1120" s="138" t="s">
        <v>1</v>
      </c>
      <c r="N1120" s="139" t="s">
        <v>47</v>
      </c>
      <c r="P1120" s="140">
        <f t="shared" ref="P1120:P1126" si="31">O1120*H1120</f>
        <v>0</v>
      </c>
      <c r="Q1120" s="140">
        <v>0</v>
      </c>
      <c r="R1120" s="140">
        <f t="shared" ref="R1120:R1126" si="32">Q1120*H1120</f>
        <v>0</v>
      </c>
      <c r="S1120" s="140">
        <v>0</v>
      </c>
      <c r="T1120" s="141">
        <f t="shared" ref="T1120:T1126" si="33">S1120*H1120</f>
        <v>0</v>
      </c>
      <c r="AR1120" s="142" t="s">
        <v>265</v>
      </c>
      <c r="AT1120" s="142" t="s">
        <v>227</v>
      </c>
      <c r="AU1120" s="142" t="s">
        <v>232</v>
      </c>
      <c r="AY1120" s="16" t="s">
        <v>225</v>
      </c>
      <c r="BE1120" s="143">
        <f t="shared" ref="BE1120:BE1126" si="34">IF(N1120="základní",J1120,0)</f>
        <v>0</v>
      </c>
      <c r="BF1120" s="143">
        <f t="shared" ref="BF1120:BF1126" si="35">IF(N1120="snížená",J1120,0)</f>
        <v>0</v>
      </c>
      <c r="BG1120" s="143">
        <f t="shared" ref="BG1120:BG1126" si="36">IF(N1120="zákl. přenesená",J1120,0)</f>
        <v>0</v>
      </c>
      <c r="BH1120" s="143">
        <f t="shared" ref="BH1120:BH1126" si="37">IF(N1120="sníž. přenesená",J1120,0)</f>
        <v>0</v>
      </c>
      <c r="BI1120" s="143">
        <f t="shared" ref="BI1120:BI1126" si="38">IF(N1120="nulová",J1120,0)</f>
        <v>0</v>
      </c>
      <c r="BJ1120" s="16" t="s">
        <v>90</v>
      </c>
      <c r="BK1120" s="143">
        <f t="shared" ref="BK1120:BK1126" si="39">ROUND(I1120*H1120,2)</f>
        <v>0</v>
      </c>
      <c r="BL1120" s="16" t="s">
        <v>265</v>
      </c>
      <c r="BM1120" s="142" t="s">
        <v>1741</v>
      </c>
    </row>
    <row r="1121" spans="2:65" s="1" customFormat="1" ht="78" customHeight="1">
      <c r="B1121" s="31"/>
      <c r="C1121" s="131" t="s">
        <v>1060</v>
      </c>
      <c r="D1121" s="131" t="s">
        <v>227</v>
      </c>
      <c r="E1121" s="132" t="s">
        <v>1742</v>
      </c>
      <c r="F1121" s="133" t="s">
        <v>1743</v>
      </c>
      <c r="G1121" s="134" t="s">
        <v>1732</v>
      </c>
      <c r="H1121" s="135">
        <v>1</v>
      </c>
      <c r="I1121" s="136"/>
      <c r="J1121" s="137">
        <f t="shared" si="30"/>
        <v>0</v>
      </c>
      <c r="K1121" s="133" t="s">
        <v>1</v>
      </c>
      <c r="L1121" s="31"/>
      <c r="M1121" s="138" t="s">
        <v>1</v>
      </c>
      <c r="N1121" s="139" t="s">
        <v>47</v>
      </c>
      <c r="P1121" s="140">
        <f t="shared" si="31"/>
        <v>0</v>
      </c>
      <c r="Q1121" s="140">
        <v>0</v>
      </c>
      <c r="R1121" s="140">
        <f t="shared" si="32"/>
        <v>0</v>
      </c>
      <c r="S1121" s="140">
        <v>0</v>
      </c>
      <c r="T1121" s="141">
        <f t="shared" si="33"/>
        <v>0</v>
      </c>
      <c r="AR1121" s="142" t="s">
        <v>265</v>
      </c>
      <c r="AT1121" s="142" t="s">
        <v>227</v>
      </c>
      <c r="AU1121" s="142" t="s">
        <v>232</v>
      </c>
      <c r="AY1121" s="16" t="s">
        <v>225</v>
      </c>
      <c r="BE1121" s="143">
        <f t="shared" si="34"/>
        <v>0</v>
      </c>
      <c r="BF1121" s="143">
        <f t="shared" si="35"/>
        <v>0</v>
      </c>
      <c r="BG1121" s="143">
        <f t="shared" si="36"/>
        <v>0</v>
      </c>
      <c r="BH1121" s="143">
        <f t="shared" si="37"/>
        <v>0</v>
      </c>
      <c r="BI1121" s="143">
        <f t="shared" si="38"/>
        <v>0</v>
      </c>
      <c r="BJ1121" s="16" t="s">
        <v>90</v>
      </c>
      <c r="BK1121" s="143">
        <f t="shared" si="39"/>
        <v>0</v>
      </c>
      <c r="BL1121" s="16" t="s">
        <v>265</v>
      </c>
      <c r="BM1121" s="142" t="s">
        <v>1744</v>
      </c>
    </row>
    <row r="1122" spans="2:65" s="1" customFormat="1" ht="62.7" customHeight="1">
      <c r="B1122" s="31"/>
      <c r="C1122" s="131" t="s">
        <v>1745</v>
      </c>
      <c r="D1122" s="131" t="s">
        <v>227</v>
      </c>
      <c r="E1122" s="132" t="s">
        <v>1746</v>
      </c>
      <c r="F1122" s="133" t="s">
        <v>1747</v>
      </c>
      <c r="G1122" s="134" t="s">
        <v>1732</v>
      </c>
      <c r="H1122" s="135">
        <v>1</v>
      </c>
      <c r="I1122" s="136"/>
      <c r="J1122" s="137">
        <f t="shared" si="30"/>
        <v>0</v>
      </c>
      <c r="K1122" s="133" t="s">
        <v>1</v>
      </c>
      <c r="L1122" s="31"/>
      <c r="M1122" s="138" t="s">
        <v>1</v>
      </c>
      <c r="N1122" s="139" t="s">
        <v>47</v>
      </c>
      <c r="P1122" s="140">
        <f t="shared" si="31"/>
        <v>0</v>
      </c>
      <c r="Q1122" s="140">
        <v>0</v>
      </c>
      <c r="R1122" s="140">
        <f t="shared" si="32"/>
        <v>0</v>
      </c>
      <c r="S1122" s="140">
        <v>0</v>
      </c>
      <c r="T1122" s="141">
        <f t="shared" si="33"/>
        <v>0</v>
      </c>
      <c r="AR1122" s="142" t="s">
        <v>265</v>
      </c>
      <c r="AT1122" s="142" t="s">
        <v>227</v>
      </c>
      <c r="AU1122" s="142" t="s">
        <v>232</v>
      </c>
      <c r="AY1122" s="16" t="s">
        <v>225</v>
      </c>
      <c r="BE1122" s="143">
        <f t="shared" si="34"/>
        <v>0</v>
      </c>
      <c r="BF1122" s="143">
        <f t="shared" si="35"/>
        <v>0</v>
      </c>
      <c r="BG1122" s="143">
        <f t="shared" si="36"/>
        <v>0</v>
      </c>
      <c r="BH1122" s="143">
        <f t="shared" si="37"/>
        <v>0</v>
      </c>
      <c r="BI1122" s="143">
        <f t="shared" si="38"/>
        <v>0</v>
      </c>
      <c r="BJ1122" s="16" t="s">
        <v>90</v>
      </c>
      <c r="BK1122" s="143">
        <f t="shared" si="39"/>
        <v>0</v>
      </c>
      <c r="BL1122" s="16" t="s">
        <v>265</v>
      </c>
      <c r="BM1122" s="142" t="s">
        <v>1748</v>
      </c>
    </row>
    <row r="1123" spans="2:65" s="1" customFormat="1" ht="16.5" customHeight="1">
      <c r="B1123" s="31"/>
      <c r="C1123" s="131" t="s">
        <v>1065</v>
      </c>
      <c r="D1123" s="131" t="s">
        <v>227</v>
      </c>
      <c r="E1123" s="132" t="s">
        <v>1749</v>
      </c>
      <c r="F1123" s="133" t="s">
        <v>1750</v>
      </c>
      <c r="G1123" s="134" t="s">
        <v>1732</v>
      </c>
      <c r="H1123" s="135">
        <v>1</v>
      </c>
      <c r="I1123" s="136"/>
      <c r="J1123" s="137">
        <f t="shared" si="30"/>
        <v>0</v>
      </c>
      <c r="K1123" s="133" t="s">
        <v>1</v>
      </c>
      <c r="L1123" s="31"/>
      <c r="M1123" s="138" t="s">
        <v>1</v>
      </c>
      <c r="N1123" s="139" t="s">
        <v>47</v>
      </c>
      <c r="P1123" s="140">
        <f t="shared" si="31"/>
        <v>0</v>
      </c>
      <c r="Q1123" s="140">
        <v>0</v>
      </c>
      <c r="R1123" s="140">
        <f t="shared" si="32"/>
        <v>0</v>
      </c>
      <c r="S1123" s="140">
        <v>0</v>
      </c>
      <c r="T1123" s="141">
        <f t="shared" si="33"/>
        <v>0</v>
      </c>
      <c r="AR1123" s="142" t="s">
        <v>265</v>
      </c>
      <c r="AT1123" s="142" t="s">
        <v>227</v>
      </c>
      <c r="AU1123" s="142" t="s">
        <v>232</v>
      </c>
      <c r="AY1123" s="16" t="s">
        <v>225</v>
      </c>
      <c r="BE1123" s="143">
        <f t="shared" si="34"/>
        <v>0</v>
      </c>
      <c r="BF1123" s="143">
        <f t="shared" si="35"/>
        <v>0</v>
      </c>
      <c r="BG1123" s="143">
        <f t="shared" si="36"/>
        <v>0</v>
      </c>
      <c r="BH1123" s="143">
        <f t="shared" si="37"/>
        <v>0</v>
      </c>
      <c r="BI1123" s="143">
        <f t="shared" si="38"/>
        <v>0</v>
      </c>
      <c r="BJ1123" s="16" t="s">
        <v>90</v>
      </c>
      <c r="BK1123" s="143">
        <f t="shared" si="39"/>
        <v>0</v>
      </c>
      <c r="BL1123" s="16" t="s">
        <v>265</v>
      </c>
      <c r="BM1123" s="142" t="s">
        <v>1751</v>
      </c>
    </row>
    <row r="1124" spans="2:65" s="1" customFormat="1" ht="114.9" customHeight="1">
      <c r="B1124" s="31"/>
      <c r="C1124" s="131" t="s">
        <v>1752</v>
      </c>
      <c r="D1124" s="131" t="s">
        <v>227</v>
      </c>
      <c r="E1124" s="132" t="s">
        <v>1753</v>
      </c>
      <c r="F1124" s="133" t="s">
        <v>1754</v>
      </c>
      <c r="G1124" s="134" t="s">
        <v>1732</v>
      </c>
      <c r="H1124" s="135">
        <v>1</v>
      </c>
      <c r="I1124" s="136"/>
      <c r="J1124" s="137">
        <f t="shared" si="30"/>
        <v>0</v>
      </c>
      <c r="K1124" s="133" t="s">
        <v>1</v>
      </c>
      <c r="L1124" s="31"/>
      <c r="M1124" s="138" t="s">
        <v>1</v>
      </c>
      <c r="N1124" s="139" t="s">
        <v>47</v>
      </c>
      <c r="P1124" s="140">
        <f t="shared" si="31"/>
        <v>0</v>
      </c>
      <c r="Q1124" s="140">
        <v>0</v>
      </c>
      <c r="R1124" s="140">
        <f t="shared" si="32"/>
        <v>0</v>
      </c>
      <c r="S1124" s="140">
        <v>0</v>
      </c>
      <c r="T1124" s="141">
        <f t="shared" si="33"/>
        <v>0</v>
      </c>
      <c r="AR1124" s="142" t="s">
        <v>265</v>
      </c>
      <c r="AT1124" s="142" t="s">
        <v>227</v>
      </c>
      <c r="AU1124" s="142" t="s">
        <v>232</v>
      </c>
      <c r="AY1124" s="16" t="s">
        <v>225</v>
      </c>
      <c r="BE1124" s="143">
        <f t="shared" si="34"/>
        <v>0</v>
      </c>
      <c r="BF1124" s="143">
        <f t="shared" si="35"/>
        <v>0</v>
      </c>
      <c r="BG1124" s="143">
        <f t="shared" si="36"/>
        <v>0</v>
      </c>
      <c r="BH1124" s="143">
        <f t="shared" si="37"/>
        <v>0</v>
      </c>
      <c r="BI1124" s="143">
        <f t="shared" si="38"/>
        <v>0</v>
      </c>
      <c r="BJ1124" s="16" t="s">
        <v>90</v>
      </c>
      <c r="BK1124" s="143">
        <f t="shared" si="39"/>
        <v>0</v>
      </c>
      <c r="BL1124" s="16" t="s">
        <v>265</v>
      </c>
      <c r="BM1124" s="142" t="s">
        <v>1755</v>
      </c>
    </row>
    <row r="1125" spans="2:65" s="1" customFormat="1" ht="24.15" customHeight="1">
      <c r="B1125" s="31"/>
      <c r="C1125" s="131" t="s">
        <v>1070</v>
      </c>
      <c r="D1125" s="131" t="s">
        <v>227</v>
      </c>
      <c r="E1125" s="132" t="s">
        <v>1756</v>
      </c>
      <c r="F1125" s="133" t="s">
        <v>1757</v>
      </c>
      <c r="G1125" s="134" t="s">
        <v>1732</v>
      </c>
      <c r="H1125" s="135">
        <v>2</v>
      </c>
      <c r="I1125" s="136"/>
      <c r="J1125" s="137">
        <f t="shared" si="30"/>
        <v>0</v>
      </c>
      <c r="K1125" s="133" t="s">
        <v>1</v>
      </c>
      <c r="L1125" s="31"/>
      <c r="M1125" s="138" t="s">
        <v>1</v>
      </c>
      <c r="N1125" s="139" t="s">
        <v>47</v>
      </c>
      <c r="P1125" s="140">
        <f t="shared" si="31"/>
        <v>0</v>
      </c>
      <c r="Q1125" s="140">
        <v>0</v>
      </c>
      <c r="R1125" s="140">
        <f t="shared" si="32"/>
        <v>0</v>
      </c>
      <c r="S1125" s="140">
        <v>0</v>
      </c>
      <c r="T1125" s="141">
        <f t="shared" si="33"/>
        <v>0</v>
      </c>
      <c r="AR1125" s="142" t="s">
        <v>265</v>
      </c>
      <c r="AT1125" s="142" t="s">
        <v>227</v>
      </c>
      <c r="AU1125" s="142" t="s">
        <v>232</v>
      </c>
      <c r="AY1125" s="16" t="s">
        <v>225</v>
      </c>
      <c r="BE1125" s="143">
        <f t="shared" si="34"/>
        <v>0</v>
      </c>
      <c r="BF1125" s="143">
        <f t="shared" si="35"/>
        <v>0</v>
      </c>
      <c r="BG1125" s="143">
        <f t="shared" si="36"/>
        <v>0</v>
      </c>
      <c r="BH1125" s="143">
        <f t="shared" si="37"/>
        <v>0</v>
      </c>
      <c r="BI1125" s="143">
        <f t="shared" si="38"/>
        <v>0</v>
      </c>
      <c r="BJ1125" s="16" t="s">
        <v>90</v>
      </c>
      <c r="BK1125" s="143">
        <f t="shared" si="39"/>
        <v>0</v>
      </c>
      <c r="BL1125" s="16" t="s">
        <v>265</v>
      </c>
      <c r="BM1125" s="142" t="s">
        <v>1758</v>
      </c>
    </row>
    <row r="1126" spans="2:65" s="1" customFormat="1" ht="44.25" customHeight="1">
      <c r="B1126" s="31"/>
      <c r="C1126" s="131" t="s">
        <v>1759</v>
      </c>
      <c r="D1126" s="131" t="s">
        <v>227</v>
      </c>
      <c r="E1126" s="132" t="s">
        <v>1760</v>
      </c>
      <c r="F1126" s="133" t="s">
        <v>1761</v>
      </c>
      <c r="G1126" s="134" t="s">
        <v>1732</v>
      </c>
      <c r="H1126" s="135">
        <v>1</v>
      </c>
      <c r="I1126" s="136"/>
      <c r="J1126" s="137">
        <f t="shared" si="30"/>
        <v>0</v>
      </c>
      <c r="K1126" s="133" t="s">
        <v>1</v>
      </c>
      <c r="L1126" s="31"/>
      <c r="M1126" s="138" t="s">
        <v>1</v>
      </c>
      <c r="N1126" s="139" t="s">
        <v>47</v>
      </c>
      <c r="P1126" s="140">
        <f t="shared" si="31"/>
        <v>0</v>
      </c>
      <c r="Q1126" s="140">
        <v>0</v>
      </c>
      <c r="R1126" s="140">
        <f t="shared" si="32"/>
        <v>0</v>
      </c>
      <c r="S1126" s="140">
        <v>0</v>
      </c>
      <c r="T1126" s="141">
        <f t="shared" si="33"/>
        <v>0</v>
      </c>
      <c r="AR1126" s="142" t="s">
        <v>265</v>
      </c>
      <c r="AT1126" s="142" t="s">
        <v>227</v>
      </c>
      <c r="AU1126" s="142" t="s">
        <v>232</v>
      </c>
      <c r="AY1126" s="16" t="s">
        <v>225</v>
      </c>
      <c r="BE1126" s="143">
        <f t="shared" si="34"/>
        <v>0</v>
      </c>
      <c r="BF1126" s="143">
        <f t="shared" si="35"/>
        <v>0</v>
      </c>
      <c r="BG1126" s="143">
        <f t="shared" si="36"/>
        <v>0</v>
      </c>
      <c r="BH1126" s="143">
        <f t="shared" si="37"/>
        <v>0</v>
      </c>
      <c r="BI1126" s="143">
        <f t="shared" si="38"/>
        <v>0</v>
      </c>
      <c r="BJ1126" s="16" t="s">
        <v>90</v>
      </c>
      <c r="BK1126" s="143">
        <f t="shared" si="39"/>
        <v>0</v>
      </c>
      <c r="BL1126" s="16" t="s">
        <v>265</v>
      </c>
      <c r="BM1126" s="142" t="s">
        <v>1762</v>
      </c>
    </row>
    <row r="1127" spans="2:65" s="14" customFormat="1" ht="20.85" customHeight="1">
      <c r="B1127" s="169"/>
      <c r="D1127" s="170" t="s">
        <v>81</v>
      </c>
      <c r="E1127" s="170" t="s">
        <v>1763</v>
      </c>
      <c r="F1127" s="170" t="s">
        <v>1764</v>
      </c>
      <c r="I1127" s="171"/>
      <c r="J1127" s="172">
        <f>BK1127</f>
        <v>0</v>
      </c>
      <c r="L1127" s="169"/>
      <c r="M1127" s="173"/>
      <c r="P1127" s="174">
        <f>SUM(P1128:P1129)</f>
        <v>0</v>
      </c>
      <c r="R1127" s="174">
        <f>SUM(R1128:R1129)</f>
        <v>0</v>
      </c>
      <c r="T1127" s="175">
        <f>SUM(T1128:T1129)</f>
        <v>0</v>
      </c>
      <c r="AR1127" s="170" t="s">
        <v>92</v>
      </c>
      <c r="AT1127" s="176" t="s">
        <v>81</v>
      </c>
      <c r="AU1127" s="176" t="s">
        <v>240</v>
      </c>
      <c r="AY1127" s="170" t="s">
        <v>225</v>
      </c>
      <c r="BK1127" s="177">
        <f>SUM(BK1128:BK1129)</f>
        <v>0</v>
      </c>
    </row>
    <row r="1128" spans="2:65" s="1" customFormat="1" ht="37.799999999999997" customHeight="1">
      <c r="B1128" s="31"/>
      <c r="C1128" s="131" t="s">
        <v>1076</v>
      </c>
      <c r="D1128" s="131" t="s">
        <v>227</v>
      </c>
      <c r="E1128" s="132" t="s">
        <v>1765</v>
      </c>
      <c r="F1128" s="133" t="s">
        <v>1766</v>
      </c>
      <c r="G1128" s="134" t="s">
        <v>1732</v>
      </c>
      <c r="H1128" s="135">
        <v>1</v>
      </c>
      <c r="I1128" s="136"/>
      <c r="J1128" s="137">
        <f>ROUND(I1128*H1128,2)</f>
        <v>0</v>
      </c>
      <c r="K1128" s="133" t="s">
        <v>1</v>
      </c>
      <c r="L1128" s="31"/>
      <c r="M1128" s="138" t="s">
        <v>1</v>
      </c>
      <c r="N1128" s="139" t="s">
        <v>47</v>
      </c>
      <c r="P1128" s="140">
        <f>O1128*H1128</f>
        <v>0</v>
      </c>
      <c r="Q1128" s="140">
        <v>0</v>
      </c>
      <c r="R1128" s="140">
        <f>Q1128*H1128</f>
        <v>0</v>
      </c>
      <c r="S1128" s="140">
        <v>0</v>
      </c>
      <c r="T1128" s="141">
        <f>S1128*H1128</f>
        <v>0</v>
      </c>
      <c r="AR1128" s="142" t="s">
        <v>265</v>
      </c>
      <c r="AT1128" s="142" t="s">
        <v>227</v>
      </c>
      <c r="AU1128" s="142" t="s">
        <v>232</v>
      </c>
      <c r="AY1128" s="16" t="s">
        <v>225</v>
      </c>
      <c r="BE1128" s="143">
        <f>IF(N1128="základní",J1128,0)</f>
        <v>0</v>
      </c>
      <c r="BF1128" s="143">
        <f>IF(N1128="snížená",J1128,0)</f>
        <v>0</v>
      </c>
      <c r="BG1128" s="143">
        <f>IF(N1128="zákl. přenesená",J1128,0)</f>
        <v>0</v>
      </c>
      <c r="BH1128" s="143">
        <f>IF(N1128="sníž. přenesená",J1128,0)</f>
        <v>0</v>
      </c>
      <c r="BI1128" s="143">
        <f>IF(N1128="nulová",J1128,0)</f>
        <v>0</v>
      </c>
      <c r="BJ1128" s="16" t="s">
        <v>90</v>
      </c>
      <c r="BK1128" s="143">
        <f>ROUND(I1128*H1128,2)</f>
        <v>0</v>
      </c>
      <c r="BL1128" s="16" t="s">
        <v>265</v>
      </c>
      <c r="BM1128" s="142" t="s">
        <v>1767</v>
      </c>
    </row>
    <row r="1129" spans="2:65" s="1" customFormat="1" ht="101.25" customHeight="1">
      <c r="B1129" s="31"/>
      <c r="C1129" s="131" t="s">
        <v>1768</v>
      </c>
      <c r="D1129" s="131" t="s">
        <v>227</v>
      </c>
      <c r="E1129" s="132" t="s">
        <v>1769</v>
      </c>
      <c r="F1129" s="133" t="s">
        <v>1770</v>
      </c>
      <c r="G1129" s="134" t="s">
        <v>1732</v>
      </c>
      <c r="H1129" s="135">
        <v>1</v>
      </c>
      <c r="I1129" s="136"/>
      <c r="J1129" s="137">
        <f>ROUND(I1129*H1129,2)</f>
        <v>0</v>
      </c>
      <c r="K1129" s="133" t="s">
        <v>1</v>
      </c>
      <c r="L1129" s="31"/>
      <c r="M1129" s="138" t="s">
        <v>1</v>
      </c>
      <c r="N1129" s="139" t="s">
        <v>47</v>
      </c>
      <c r="P1129" s="140">
        <f>O1129*H1129</f>
        <v>0</v>
      </c>
      <c r="Q1129" s="140">
        <v>0</v>
      </c>
      <c r="R1129" s="140">
        <f>Q1129*H1129</f>
        <v>0</v>
      </c>
      <c r="S1129" s="140">
        <v>0</v>
      </c>
      <c r="T1129" s="141">
        <f>S1129*H1129</f>
        <v>0</v>
      </c>
      <c r="AR1129" s="142" t="s">
        <v>265</v>
      </c>
      <c r="AT1129" s="142" t="s">
        <v>227</v>
      </c>
      <c r="AU1129" s="142" t="s">
        <v>232</v>
      </c>
      <c r="AY1129" s="16" t="s">
        <v>225</v>
      </c>
      <c r="BE1129" s="143">
        <f>IF(N1129="základní",J1129,0)</f>
        <v>0</v>
      </c>
      <c r="BF1129" s="143">
        <f>IF(N1129="snížená",J1129,0)</f>
        <v>0</v>
      </c>
      <c r="BG1129" s="143">
        <f>IF(N1129="zákl. přenesená",J1129,0)</f>
        <v>0</v>
      </c>
      <c r="BH1129" s="143">
        <f>IF(N1129="sníž. přenesená",J1129,0)</f>
        <v>0</v>
      </c>
      <c r="BI1129" s="143">
        <f>IF(N1129="nulová",J1129,0)</f>
        <v>0</v>
      </c>
      <c r="BJ1129" s="16" t="s">
        <v>90</v>
      </c>
      <c r="BK1129" s="143">
        <f>ROUND(I1129*H1129,2)</f>
        <v>0</v>
      </c>
      <c r="BL1129" s="16" t="s">
        <v>265</v>
      </c>
      <c r="BM1129" s="142" t="s">
        <v>1771</v>
      </c>
    </row>
    <row r="1130" spans="2:65" s="14" customFormat="1" ht="20.85" customHeight="1">
      <c r="B1130" s="169"/>
      <c r="D1130" s="170" t="s">
        <v>81</v>
      </c>
      <c r="E1130" s="170" t="s">
        <v>1772</v>
      </c>
      <c r="F1130" s="170" t="s">
        <v>1773</v>
      </c>
      <c r="I1130" s="171"/>
      <c r="J1130" s="172">
        <f>BK1130</f>
        <v>0</v>
      </c>
      <c r="L1130" s="169"/>
      <c r="M1130" s="173"/>
      <c r="P1130" s="174">
        <f>SUM(P1131:P1136)</f>
        <v>0</v>
      </c>
      <c r="R1130" s="174">
        <f>SUM(R1131:R1136)</f>
        <v>0</v>
      </c>
      <c r="T1130" s="175">
        <f>SUM(T1131:T1136)</f>
        <v>0</v>
      </c>
      <c r="AR1130" s="170" t="s">
        <v>92</v>
      </c>
      <c r="AT1130" s="176" t="s">
        <v>81</v>
      </c>
      <c r="AU1130" s="176" t="s">
        <v>240</v>
      </c>
      <c r="AY1130" s="170" t="s">
        <v>225</v>
      </c>
      <c r="BK1130" s="177">
        <f>SUM(BK1131:BK1136)</f>
        <v>0</v>
      </c>
    </row>
    <row r="1131" spans="2:65" s="1" customFormat="1" ht="37.799999999999997" customHeight="1">
      <c r="B1131" s="31"/>
      <c r="C1131" s="131" t="s">
        <v>1088</v>
      </c>
      <c r="D1131" s="131" t="s">
        <v>227</v>
      </c>
      <c r="E1131" s="132" t="s">
        <v>1774</v>
      </c>
      <c r="F1131" s="133" t="s">
        <v>1775</v>
      </c>
      <c r="G1131" s="134" t="s">
        <v>1732</v>
      </c>
      <c r="H1131" s="135">
        <v>1</v>
      </c>
      <c r="I1131" s="136"/>
      <c r="J1131" s="137">
        <f t="shared" ref="J1131:J1136" si="40">ROUND(I1131*H1131,2)</f>
        <v>0</v>
      </c>
      <c r="K1131" s="133" t="s">
        <v>1</v>
      </c>
      <c r="L1131" s="31"/>
      <c r="M1131" s="138" t="s">
        <v>1</v>
      </c>
      <c r="N1131" s="139" t="s">
        <v>47</v>
      </c>
      <c r="P1131" s="140">
        <f t="shared" ref="P1131:P1136" si="41">O1131*H1131</f>
        <v>0</v>
      </c>
      <c r="Q1131" s="140">
        <v>0</v>
      </c>
      <c r="R1131" s="140">
        <f t="shared" ref="R1131:R1136" si="42">Q1131*H1131</f>
        <v>0</v>
      </c>
      <c r="S1131" s="140">
        <v>0</v>
      </c>
      <c r="T1131" s="141">
        <f t="shared" ref="T1131:T1136" si="43">S1131*H1131</f>
        <v>0</v>
      </c>
      <c r="AR1131" s="142" t="s">
        <v>265</v>
      </c>
      <c r="AT1131" s="142" t="s">
        <v>227</v>
      </c>
      <c r="AU1131" s="142" t="s">
        <v>232</v>
      </c>
      <c r="AY1131" s="16" t="s">
        <v>225</v>
      </c>
      <c r="BE1131" s="143">
        <f t="shared" ref="BE1131:BE1136" si="44">IF(N1131="základní",J1131,0)</f>
        <v>0</v>
      </c>
      <c r="BF1131" s="143">
        <f t="shared" ref="BF1131:BF1136" si="45">IF(N1131="snížená",J1131,0)</f>
        <v>0</v>
      </c>
      <c r="BG1131" s="143">
        <f t="shared" ref="BG1131:BG1136" si="46">IF(N1131="zákl. přenesená",J1131,0)</f>
        <v>0</v>
      </c>
      <c r="BH1131" s="143">
        <f t="shared" ref="BH1131:BH1136" si="47">IF(N1131="sníž. přenesená",J1131,0)</f>
        <v>0</v>
      </c>
      <c r="BI1131" s="143">
        <f t="shared" ref="BI1131:BI1136" si="48">IF(N1131="nulová",J1131,0)</f>
        <v>0</v>
      </c>
      <c r="BJ1131" s="16" t="s">
        <v>90</v>
      </c>
      <c r="BK1131" s="143">
        <f t="shared" ref="BK1131:BK1136" si="49">ROUND(I1131*H1131,2)</f>
        <v>0</v>
      </c>
      <c r="BL1131" s="16" t="s">
        <v>265</v>
      </c>
      <c r="BM1131" s="142" t="s">
        <v>1776</v>
      </c>
    </row>
    <row r="1132" spans="2:65" s="1" customFormat="1" ht="66.75" customHeight="1">
      <c r="B1132" s="31"/>
      <c r="C1132" s="131" t="s">
        <v>1777</v>
      </c>
      <c r="D1132" s="131" t="s">
        <v>227</v>
      </c>
      <c r="E1132" s="132" t="s">
        <v>1778</v>
      </c>
      <c r="F1132" s="133" t="s">
        <v>1779</v>
      </c>
      <c r="G1132" s="134" t="s">
        <v>1732</v>
      </c>
      <c r="H1132" s="135">
        <v>1</v>
      </c>
      <c r="I1132" s="136"/>
      <c r="J1132" s="137">
        <f t="shared" si="40"/>
        <v>0</v>
      </c>
      <c r="K1132" s="133" t="s">
        <v>1</v>
      </c>
      <c r="L1132" s="31"/>
      <c r="M1132" s="138" t="s">
        <v>1</v>
      </c>
      <c r="N1132" s="139" t="s">
        <v>47</v>
      </c>
      <c r="P1132" s="140">
        <f t="shared" si="41"/>
        <v>0</v>
      </c>
      <c r="Q1132" s="140">
        <v>0</v>
      </c>
      <c r="R1132" s="140">
        <f t="shared" si="42"/>
        <v>0</v>
      </c>
      <c r="S1132" s="140">
        <v>0</v>
      </c>
      <c r="T1132" s="141">
        <f t="shared" si="43"/>
        <v>0</v>
      </c>
      <c r="AR1132" s="142" t="s">
        <v>265</v>
      </c>
      <c r="AT1132" s="142" t="s">
        <v>227</v>
      </c>
      <c r="AU1132" s="142" t="s">
        <v>232</v>
      </c>
      <c r="AY1132" s="16" t="s">
        <v>225</v>
      </c>
      <c r="BE1132" s="143">
        <f t="shared" si="44"/>
        <v>0</v>
      </c>
      <c r="BF1132" s="143">
        <f t="shared" si="45"/>
        <v>0</v>
      </c>
      <c r="BG1132" s="143">
        <f t="shared" si="46"/>
        <v>0</v>
      </c>
      <c r="BH1132" s="143">
        <f t="shared" si="47"/>
        <v>0</v>
      </c>
      <c r="BI1132" s="143">
        <f t="shared" si="48"/>
        <v>0</v>
      </c>
      <c r="BJ1132" s="16" t="s">
        <v>90</v>
      </c>
      <c r="BK1132" s="143">
        <f t="shared" si="49"/>
        <v>0</v>
      </c>
      <c r="BL1132" s="16" t="s">
        <v>265</v>
      </c>
      <c r="BM1132" s="142" t="s">
        <v>1780</v>
      </c>
    </row>
    <row r="1133" spans="2:65" s="1" customFormat="1" ht="55.5" customHeight="1">
      <c r="B1133" s="31"/>
      <c r="C1133" s="131" t="s">
        <v>1093</v>
      </c>
      <c r="D1133" s="131" t="s">
        <v>227</v>
      </c>
      <c r="E1133" s="132" t="s">
        <v>1781</v>
      </c>
      <c r="F1133" s="133" t="s">
        <v>1782</v>
      </c>
      <c r="G1133" s="134" t="s">
        <v>1732</v>
      </c>
      <c r="H1133" s="135">
        <v>1</v>
      </c>
      <c r="I1133" s="136"/>
      <c r="J1133" s="137">
        <f t="shared" si="40"/>
        <v>0</v>
      </c>
      <c r="K1133" s="133" t="s">
        <v>1</v>
      </c>
      <c r="L1133" s="31"/>
      <c r="M1133" s="138" t="s">
        <v>1</v>
      </c>
      <c r="N1133" s="139" t="s">
        <v>47</v>
      </c>
      <c r="P1133" s="140">
        <f t="shared" si="41"/>
        <v>0</v>
      </c>
      <c r="Q1133" s="140">
        <v>0</v>
      </c>
      <c r="R1133" s="140">
        <f t="shared" si="42"/>
        <v>0</v>
      </c>
      <c r="S1133" s="140">
        <v>0</v>
      </c>
      <c r="T1133" s="141">
        <f t="shared" si="43"/>
        <v>0</v>
      </c>
      <c r="AR1133" s="142" t="s">
        <v>265</v>
      </c>
      <c r="AT1133" s="142" t="s">
        <v>227</v>
      </c>
      <c r="AU1133" s="142" t="s">
        <v>232</v>
      </c>
      <c r="AY1133" s="16" t="s">
        <v>225</v>
      </c>
      <c r="BE1133" s="143">
        <f t="shared" si="44"/>
        <v>0</v>
      </c>
      <c r="BF1133" s="143">
        <f t="shared" si="45"/>
        <v>0</v>
      </c>
      <c r="BG1133" s="143">
        <f t="shared" si="46"/>
        <v>0</v>
      </c>
      <c r="BH1133" s="143">
        <f t="shared" si="47"/>
        <v>0</v>
      </c>
      <c r="BI1133" s="143">
        <f t="shared" si="48"/>
        <v>0</v>
      </c>
      <c r="BJ1133" s="16" t="s">
        <v>90</v>
      </c>
      <c r="BK1133" s="143">
        <f t="shared" si="49"/>
        <v>0</v>
      </c>
      <c r="BL1133" s="16" t="s">
        <v>265</v>
      </c>
      <c r="BM1133" s="142" t="s">
        <v>1783</v>
      </c>
    </row>
    <row r="1134" spans="2:65" s="1" customFormat="1" ht="16.5" customHeight="1">
      <c r="B1134" s="31"/>
      <c r="C1134" s="131" t="s">
        <v>1784</v>
      </c>
      <c r="D1134" s="131" t="s">
        <v>227</v>
      </c>
      <c r="E1134" s="132" t="s">
        <v>1785</v>
      </c>
      <c r="F1134" s="133" t="s">
        <v>1786</v>
      </c>
      <c r="G1134" s="134" t="s">
        <v>1732</v>
      </c>
      <c r="H1134" s="135">
        <v>1</v>
      </c>
      <c r="I1134" s="136"/>
      <c r="J1134" s="137">
        <f t="shared" si="40"/>
        <v>0</v>
      </c>
      <c r="K1134" s="133" t="s">
        <v>1</v>
      </c>
      <c r="L1134" s="31"/>
      <c r="M1134" s="138" t="s">
        <v>1</v>
      </c>
      <c r="N1134" s="139" t="s">
        <v>47</v>
      </c>
      <c r="P1134" s="140">
        <f t="shared" si="41"/>
        <v>0</v>
      </c>
      <c r="Q1134" s="140">
        <v>0</v>
      </c>
      <c r="R1134" s="140">
        <f t="shared" si="42"/>
        <v>0</v>
      </c>
      <c r="S1134" s="140">
        <v>0</v>
      </c>
      <c r="T1134" s="141">
        <f t="shared" si="43"/>
        <v>0</v>
      </c>
      <c r="AR1134" s="142" t="s">
        <v>265</v>
      </c>
      <c r="AT1134" s="142" t="s">
        <v>227</v>
      </c>
      <c r="AU1134" s="142" t="s">
        <v>232</v>
      </c>
      <c r="AY1134" s="16" t="s">
        <v>225</v>
      </c>
      <c r="BE1134" s="143">
        <f t="shared" si="44"/>
        <v>0</v>
      </c>
      <c r="BF1134" s="143">
        <f t="shared" si="45"/>
        <v>0</v>
      </c>
      <c r="BG1134" s="143">
        <f t="shared" si="46"/>
        <v>0</v>
      </c>
      <c r="BH1134" s="143">
        <f t="shared" si="47"/>
        <v>0</v>
      </c>
      <c r="BI1134" s="143">
        <f t="shared" si="48"/>
        <v>0</v>
      </c>
      <c r="BJ1134" s="16" t="s">
        <v>90</v>
      </c>
      <c r="BK1134" s="143">
        <f t="shared" si="49"/>
        <v>0</v>
      </c>
      <c r="BL1134" s="16" t="s">
        <v>265</v>
      </c>
      <c r="BM1134" s="142" t="s">
        <v>1787</v>
      </c>
    </row>
    <row r="1135" spans="2:65" s="1" customFormat="1" ht="49.05" customHeight="1">
      <c r="B1135" s="31"/>
      <c r="C1135" s="131" t="s">
        <v>1099</v>
      </c>
      <c r="D1135" s="131" t="s">
        <v>227</v>
      </c>
      <c r="E1135" s="132" t="s">
        <v>1788</v>
      </c>
      <c r="F1135" s="133" t="s">
        <v>1789</v>
      </c>
      <c r="G1135" s="134" t="s">
        <v>1732</v>
      </c>
      <c r="H1135" s="135">
        <v>1</v>
      </c>
      <c r="I1135" s="136"/>
      <c r="J1135" s="137">
        <f t="shared" si="40"/>
        <v>0</v>
      </c>
      <c r="K1135" s="133" t="s">
        <v>1</v>
      </c>
      <c r="L1135" s="31"/>
      <c r="M1135" s="138" t="s">
        <v>1</v>
      </c>
      <c r="N1135" s="139" t="s">
        <v>47</v>
      </c>
      <c r="P1135" s="140">
        <f t="shared" si="41"/>
        <v>0</v>
      </c>
      <c r="Q1135" s="140">
        <v>0</v>
      </c>
      <c r="R1135" s="140">
        <f t="shared" si="42"/>
        <v>0</v>
      </c>
      <c r="S1135" s="140">
        <v>0</v>
      </c>
      <c r="T1135" s="141">
        <f t="shared" si="43"/>
        <v>0</v>
      </c>
      <c r="AR1135" s="142" t="s">
        <v>265</v>
      </c>
      <c r="AT1135" s="142" t="s">
        <v>227</v>
      </c>
      <c r="AU1135" s="142" t="s">
        <v>232</v>
      </c>
      <c r="AY1135" s="16" t="s">
        <v>225</v>
      </c>
      <c r="BE1135" s="143">
        <f t="shared" si="44"/>
        <v>0</v>
      </c>
      <c r="BF1135" s="143">
        <f t="shared" si="45"/>
        <v>0</v>
      </c>
      <c r="BG1135" s="143">
        <f t="shared" si="46"/>
        <v>0</v>
      </c>
      <c r="BH1135" s="143">
        <f t="shared" si="47"/>
        <v>0</v>
      </c>
      <c r="BI1135" s="143">
        <f t="shared" si="48"/>
        <v>0</v>
      </c>
      <c r="BJ1135" s="16" t="s">
        <v>90</v>
      </c>
      <c r="BK1135" s="143">
        <f t="shared" si="49"/>
        <v>0</v>
      </c>
      <c r="BL1135" s="16" t="s">
        <v>265</v>
      </c>
      <c r="BM1135" s="142" t="s">
        <v>1790</v>
      </c>
    </row>
    <row r="1136" spans="2:65" s="1" customFormat="1" ht="66.75" customHeight="1">
      <c r="B1136" s="31"/>
      <c r="C1136" s="131" t="s">
        <v>1791</v>
      </c>
      <c r="D1136" s="131" t="s">
        <v>227</v>
      </c>
      <c r="E1136" s="132" t="s">
        <v>1792</v>
      </c>
      <c r="F1136" s="133" t="s">
        <v>1793</v>
      </c>
      <c r="G1136" s="134" t="s">
        <v>1732</v>
      </c>
      <c r="H1136" s="135">
        <v>1</v>
      </c>
      <c r="I1136" s="136"/>
      <c r="J1136" s="137">
        <f t="shared" si="40"/>
        <v>0</v>
      </c>
      <c r="K1136" s="133" t="s">
        <v>1</v>
      </c>
      <c r="L1136" s="31"/>
      <c r="M1136" s="138" t="s">
        <v>1</v>
      </c>
      <c r="N1136" s="139" t="s">
        <v>47</v>
      </c>
      <c r="P1136" s="140">
        <f t="shared" si="41"/>
        <v>0</v>
      </c>
      <c r="Q1136" s="140">
        <v>0</v>
      </c>
      <c r="R1136" s="140">
        <f t="shared" si="42"/>
        <v>0</v>
      </c>
      <c r="S1136" s="140">
        <v>0</v>
      </c>
      <c r="T1136" s="141">
        <f t="shared" si="43"/>
        <v>0</v>
      </c>
      <c r="AR1136" s="142" t="s">
        <v>265</v>
      </c>
      <c r="AT1136" s="142" t="s">
        <v>227</v>
      </c>
      <c r="AU1136" s="142" t="s">
        <v>232</v>
      </c>
      <c r="AY1136" s="16" t="s">
        <v>225</v>
      </c>
      <c r="BE1136" s="143">
        <f t="shared" si="44"/>
        <v>0</v>
      </c>
      <c r="BF1136" s="143">
        <f t="shared" si="45"/>
        <v>0</v>
      </c>
      <c r="BG1136" s="143">
        <f t="shared" si="46"/>
        <v>0</v>
      </c>
      <c r="BH1136" s="143">
        <f t="shared" si="47"/>
        <v>0</v>
      </c>
      <c r="BI1136" s="143">
        <f t="shared" si="48"/>
        <v>0</v>
      </c>
      <c r="BJ1136" s="16" t="s">
        <v>90</v>
      </c>
      <c r="BK1136" s="143">
        <f t="shared" si="49"/>
        <v>0</v>
      </c>
      <c r="BL1136" s="16" t="s">
        <v>265</v>
      </c>
      <c r="BM1136" s="142" t="s">
        <v>1794</v>
      </c>
    </row>
    <row r="1137" spans="2:65" s="11" customFormat="1" ht="20.85" customHeight="1">
      <c r="B1137" s="119"/>
      <c r="D1137" s="120" t="s">
        <v>81</v>
      </c>
      <c r="E1137" s="129" t="s">
        <v>1795</v>
      </c>
      <c r="F1137" s="129" t="s">
        <v>1796</v>
      </c>
      <c r="I1137" s="122"/>
      <c r="J1137" s="130">
        <f>BK1137</f>
        <v>0</v>
      </c>
      <c r="L1137" s="119"/>
      <c r="M1137" s="124"/>
      <c r="P1137" s="125">
        <f>P1138+P1146+P1149</f>
        <v>0</v>
      </c>
      <c r="R1137" s="125">
        <f>R1138+R1146+R1149</f>
        <v>0</v>
      </c>
      <c r="T1137" s="126">
        <f>T1138+T1146+T1149</f>
        <v>0</v>
      </c>
      <c r="AR1137" s="120" t="s">
        <v>92</v>
      </c>
      <c r="AT1137" s="127" t="s">
        <v>81</v>
      </c>
      <c r="AU1137" s="127" t="s">
        <v>92</v>
      </c>
      <c r="AY1137" s="120" t="s">
        <v>225</v>
      </c>
      <c r="BK1137" s="128">
        <f>BK1138+BK1146+BK1149</f>
        <v>0</v>
      </c>
    </row>
    <row r="1138" spans="2:65" s="14" customFormat="1" ht="20.85" customHeight="1">
      <c r="B1138" s="169"/>
      <c r="D1138" s="170" t="s">
        <v>81</v>
      </c>
      <c r="E1138" s="170" t="s">
        <v>1797</v>
      </c>
      <c r="F1138" s="170" t="s">
        <v>1798</v>
      </c>
      <c r="I1138" s="171"/>
      <c r="J1138" s="172">
        <f>BK1138</f>
        <v>0</v>
      </c>
      <c r="L1138" s="169"/>
      <c r="M1138" s="173"/>
      <c r="P1138" s="174">
        <f>SUM(P1139:P1145)</f>
        <v>0</v>
      </c>
      <c r="R1138" s="174">
        <f>SUM(R1139:R1145)</f>
        <v>0</v>
      </c>
      <c r="T1138" s="175">
        <f>SUM(T1139:T1145)</f>
        <v>0</v>
      </c>
      <c r="AR1138" s="170" t="s">
        <v>92</v>
      </c>
      <c r="AT1138" s="176" t="s">
        <v>81</v>
      </c>
      <c r="AU1138" s="176" t="s">
        <v>240</v>
      </c>
      <c r="AY1138" s="170" t="s">
        <v>225</v>
      </c>
      <c r="BK1138" s="177">
        <f>SUM(BK1139:BK1145)</f>
        <v>0</v>
      </c>
    </row>
    <row r="1139" spans="2:65" s="1" customFormat="1" ht="66.75" customHeight="1">
      <c r="B1139" s="31"/>
      <c r="C1139" s="131" t="s">
        <v>1104</v>
      </c>
      <c r="D1139" s="131" t="s">
        <v>227</v>
      </c>
      <c r="E1139" s="132" t="s">
        <v>1799</v>
      </c>
      <c r="F1139" s="133" t="s">
        <v>1800</v>
      </c>
      <c r="G1139" s="134" t="s">
        <v>1732</v>
      </c>
      <c r="H1139" s="135">
        <v>1</v>
      </c>
      <c r="I1139" s="136"/>
      <c r="J1139" s="137">
        <f t="shared" ref="J1139:J1145" si="50">ROUND(I1139*H1139,2)</f>
        <v>0</v>
      </c>
      <c r="K1139" s="133" t="s">
        <v>1</v>
      </c>
      <c r="L1139" s="31"/>
      <c r="M1139" s="138" t="s">
        <v>1</v>
      </c>
      <c r="N1139" s="139" t="s">
        <v>47</v>
      </c>
      <c r="P1139" s="140">
        <f t="shared" ref="P1139:P1145" si="51">O1139*H1139</f>
        <v>0</v>
      </c>
      <c r="Q1139" s="140">
        <v>0</v>
      </c>
      <c r="R1139" s="140">
        <f t="shared" ref="R1139:R1145" si="52">Q1139*H1139</f>
        <v>0</v>
      </c>
      <c r="S1139" s="140">
        <v>0</v>
      </c>
      <c r="T1139" s="141">
        <f t="shared" ref="T1139:T1145" si="53">S1139*H1139</f>
        <v>0</v>
      </c>
      <c r="AR1139" s="142" t="s">
        <v>265</v>
      </c>
      <c r="AT1139" s="142" t="s">
        <v>227</v>
      </c>
      <c r="AU1139" s="142" t="s">
        <v>232</v>
      </c>
      <c r="AY1139" s="16" t="s">
        <v>225</v>
      </c>
      <c r="BE1139" s="143">
        <f t="shared" ref="BE1139:BE1145" si="54">IF(N1139="základní",J1139,0)</f>
        <v>0</v>
      </c>
      <c r="BF1139" s="143">
        <f t="shared" ref="BF1139:BF1145" si="55">IF(N1139="snížená",J1139,0)</f>
        <v>0</v>
      </c>
      <c r="BG1139" s="143">
        <f t="shared" ref="BG1139:BG1145" si="56">IF(N1139="zákl. přenesená",J1139,0)</f>
        <v>0</v>
      </c>
      <c r="BH1139" s="143">
        <f t="shared" ref="BH1139:BH1145" si="57">IF(N1139="sníž. přenesená",J1139,0)</f>
        <v>0</v>
      </c>
      <c r="BI1139" s="143">
        <f t="shared" ref="BI1139:BI1145" si="58">IF(N1139="nulová",J1139,0)</f>
        <v>0</v>
      </c>
      <c r="BJ1139" s="16" t="s">
        <v>90</v>
      </c>
      <c r="BK1139" s="143">
        <f t="shared" ref="BK1139:BK1145" si="59">ROUND(I1139*H1139,2)</f>
        <v>0</v>
      </c>
      <c r="BL1139" s="16" t="s">
        <v>265</v>
      </c>
      <c r="BM1139" s="142" t="s">
        <v>1801</v>
      </c>
    </row>
    <row r="1140" spans="2:65" s="1" customFormat="1" ht="78" customHeight="1">
      <c r="B1140" s="31"/>
      <c r="C1140" s="131" t="s">
        <v>1802</v>
      </c>
      <c r="D1140" s="131" t="s">
        <v>227</v>
      </c>
      <c r="E1140" s="132" t="s">
        <v>1803</v>
      </c>
      <c r="F1140" s="133" t="s">
        <v>1804</v>
      </c>
      <c r="G1140" s="134" t="s">
        <v>1732</v>
      </c>
      <c r="H1140" s="135">
        <v>1</v>
      </c>
      <c r="I1140" s="136"/>
      <c r="J1140" s="137">
        <f t="shared" si="50"/>
        <v>0</v>
      </c>
      <c r="K1140" s="133" t="s">
        <v>1</v>
      </c>
      <c r="L1140" s="31"/>
      <c r="M1140" s="138" t="s">
        <v>1</v>
      </c>
      <c r="N1140" s="139" t="s">
        <v>47</v>
      </c>
      <c r="P1140" s="140">
        <f t="shared" si="51"/>
        <v>0</v>
      </c>
      <c r="Q1140" s="140">
        <v>0</v>
      </c>
      <c r="R1140" s="140">
        <f t="shared" si="52"/>
        <v>0</v>
      </c>
      <c r="S1140" s="140">
        <v>0</v>
      </c>
      <c r="T1140" s="141">
        <f t="shared" si="53"/>
        <v>0</v>
      </c>
      <c r="AR1140" s="142" t="s">
        <v>265</v>
      </c>
      <c r="AT1140" s="142" t="s">
        <v>227</v>
      </c>
      <c r="AU1140" s="142" t="s">
        <v>232</v>
      </c>
      <c r="AY1140" s="16" t="s">
        <v>225</v>
      </c>
      <c r="BE1140" s="143">
        <f t="shared" si="54"/>
        <v>0</v>
      </c>
      <c r="BF1140" s="143">
        <f t="shared" si="55"/>
        <v>0</v>
      </c>
      <c r="BG1140" s="143">
        <f t="shared" si="56"/>
        <v>0</v>
      </c>
      <c r="BH1140" s="143">
        <f t="shared" si="57"/>
        <v>0</v>
      </c>
      <c r="BI1140" s="143">
        <f t="shared" si="58"/>
        <v>0</v>
      </c>
      <c r="BJ1140" s="16" t="s">
        <v>90</v>
      </c>
      <c r="BK1140" s="143">
        <f t="shared" si="59"/>
        <v>0</v>
      </c>
      <c r="BL1140" s="16" t="s">
        <v>265</v>
      </c>
      <c r="BM1140" s="142" t="s">
        <v>1805</v>
      </c>
    </row>
    <row r="1141" spans="2:65" s="1" customFormat="1" ht="62.7" customHeight="1">
      <c r="B1141" s="31"/>
      <c r="C1141" s="131" t="s">
        <v>1108</v>
      </c>
      <c r="D1141" s="131" t="s">
        <v>227</v>
      </c>
      <c r="E1141" s="132" t="s">
        <v>1806</v>
      </c>
      <c r="F1141" s="133" t="s">
        <v>1807</v>
      </c>
      <c r="G1141" s="134" t="s">
        <v>1732</v>
      </c>
      <c r="H1141" s="135">
        <v>1</v>
      </c>
      <c r="I1141" s="136"/>
      <c r="J1141" s="137">
        <f t="shared" si="50"/>
        <v>0</v>
      </c>
      <c r="K1141" s="133" t="s">
        <v>1</v>
      </c>
      <c r="L1141" s="31"/>
      <c r="M1141" s="138" t="s">
        <v>1</v>
      </c>
      <c r="N1141" s="139" t="s">
        <v>47</v>
      </c>
      <c r="P1141" s="140">
        <f t="shared" si="51"/>
        <v>0</v>
      </c>
      <c r="Q1141" s="140">
        <v>0</v>
      </c>
      <c r="R1141" s="140">
        <f t="shared" si="52"/>
        <v>0</v>
      </c>
      <c r="S1141" s="140">
        <v>0</v>
      </c>
      <c r="T1141" s="141">
        <f t="shared" si="53"/>
        <v>0</v>
      </c>
      <c r="AR1141" s="142" t="s">
        <v>265</v>
      </c>
      <c r="AT1141" s="142" t="s">
        <v>227</v>
      </c>
      <c r="AU1141" s="142" t="s">
        <v>232</v>
      </c>
      <c r="AY1141" s="16" t="s">
        <v>225</v>
      </c>
      <c r="BE1141" s="143">
        <f t="shared" si="54"/>
        <v>0</v>
      </c>
      <c r="BF1141" s="143">
        <f t="shared" si="55"/>
        <v>0</v>
      </c>
      <c r="BG1141" s="143">
        <f t="shared" si="56"/>
        <v>0</v>
      </c>
      <c r="BH1141" s="143">
        <f t="shared" si="57"/>
        <v>0</v>
      </c>
      <c r="BI1141" s="143">
        <f t="shared" si="58"/>
        <v>0</v>
      </c>
      <c r="BJ1141" s="16" t="s">
        <v>90</v>
      </c>
      <c r="BK1141" s="143">
        <f t="shared" si="59"/>
        <v>0</v>
      </c>
      <c r="BL1141" s="16" t="s">
        <v>265</v>
      </c>
      <c r="BM1141" s="142" t="s">
        <v>1808</v>
      </c>
    </row>
    <row r="1142" spans="2:65" s="1" customFormat="1" ht="16.5" customHeight="1">
      <c r="B1142" s="31"/>
      <c r="C1142" s="131" t="s">
        <v>1809</v>
      </c>
      <c r="D1142" s="131" t="s">
        <v>227</v>
      </c>
      <c r="E1142" s="132" t="s">
        <v>1810</v>
      </c>
      <c r="F1142" s="133" t="s">
        <v>1750</v>
      </c>
      <c r="G1142" s="134" t="s">
        <v>1732</v>
      </c>
      <c r="H1142" s="135">
        <v>1</v>
      </c>
      <c r="I1142" s="136"/>
      <c r="J1142" s="137">
        <f t="shared" si="50"/>
        <v>0</v>
      </c>
      <c r="K1142" s="133" t="s">
        <v>1</v>
      </c>
      <c r="L1142" s="31"/>
      <c r="M1142" s="138" t="s">
        <v>1</v>
      </c>
      <c r="N1142" s="139" t="s">
        <v>47</v>
      </c>
      <c r="P1142" s="140">
        <f t="shared" si="51"/>
        <v>0</v>
      </c>
      <c r="Q1142" s="140">
        <v>0</v>
      </c>
      <c r="R1142" s="140">
        <f t="shared" si="52"/>
        <v>0</v>
      </c>
      <c r="S1142" s="140">
        <v>0</v>
      </c>
      <c r="T1142" s="141">
        <f t="shared" si="53"/>
        <v>0</v>
      </c>
      <c r="AR1142" s="142" t="s">
        <v>265</v>
      </c>
      <c r="AT1142" s="142" t="s">
        <v>227</v>
      </c>
      <c r="AU1142" s="142" t="s">
        <v>232</v>
      </c>
      <c r="AY1142" s="16" t="s">
        <v>225</v>
      </c>
      <c r="BE1142" s="143">
        <f t="shared" si="54"/>
        <v>0</v>
      </c>
      <c r="BF1142" s="143">
        <f t="shared" si="55"/>
        <v>0</v>
      </c>
      <c r="BG1142" s="143">
        <f t="shared" si="56"/>
        <v>0</v>
      </c>
      <c r="BH1142" s="143">
        <f t="shared" si="57"/>
        <v>0</v>
      </c>
      <c r="BI1142" s="143">
        <f t="shared" si="58"/>
        <v>0</v>
      </c>
      <c r="BJ1142" s="16" t="s">
        <v>90</v>
      </c>
      <c r="BK1142" s="143">
        <f t="shared" si="59"/>
        <v>0</v>
      </c>
      <c r="BL1142" s="16" t="s">
        <v>265</v>
      </c>
      <c r="BM1142" s="142" t="s">
        <v>1811</v>
      </c>
    </row>
    <row r="1143" spans="2:65" s="1" customFormat="1" ht="114.9" customHeight="1">
      <c r="B1143" s="31"/>
      <c r="C1143" s="131" t="s">
        <v>1113</v>
      </c>
      <c r="D1143" s="131" t="s">
        <v>227</v>
      </c>
      <c r="E1143" s="132" t="s">
        <v>1812</v>
      </c>
      <c r="F1143" s="133" t="s">
        <v>1813</v>
      </c>
      <c r="G1143" s="134" t="s">
        <v>1732</v>
      </c>
      <c r="H1143" s="135">
        <v>1</v>
      </c>
      <c r="I1143" s="136"/>
      <c r="J1143" s="137">
        <f t="shared" si="50"/>
        <v>0</v>
      </c>
      <c r="K1143" s="133" t="s">
        <v>1</v>
      </c>
      <c r="L1143" s="31"/>
      <c r="M1143" s="138" t="s">
        <v>1</v>
      </c>
      <c r="N1143" s="139" t="s">
        <v>47</v>
      </c>
      <c r="P1143" s="140">
        <f t="shared" si="51"/>
        <v>0</v>
      </c>
      <c r="Q1143" s="140">
        <v>0</v>
      </c>
      <c r="R1143" s="140">
        <f t="shared" si="52"/>
        <v>0</v>
      </c>
      <c r="S1143" s="140">
        <v>0</v>
      </c>
      <c r="T1143" s="141">
        <f t="shared" si="53"/>
        <v>0</v>
      </c>
      <c r="AR1143" s="142" t="s">
        <v>265</v>
      </c>
      <c r="AT1143" s="142" t="s">
        <v>227</v>
      </c>
      <c r="AU1143" s="142" t="s">
        <v>232</v>
      </c>
      <c r="AY1143" s="16" t="s">
        <v>225</v>
      </c>
      <c r="BE1143" s="143">
        <f t="shared" si="54"/>
        <v>0</v>
      </c>
      <c r="BF1143" s="143">
        <f t="shared" si="55"/>
        <v>0</v>
      </c>
      <c r="BG1143" s="143">
        <f t="shared" si="56"/>
        <v>0</v>
      </c>
      <c r="BH1143" s="143">
        <f t="shared" si="57"/>
        <v>0</v>
      </c>
      <c r="BI1143" s="143">
        <f t="shared" si="58"/>
        <v>0</v>
      </c>
      <c r="BJ1143" s="16" t="s">
        <v>90</v>
      </c>
      <c r="BK1143" s="143">
        <f t="shared" si="59"/>
        <v>0</v>
      </c>
      <c r="BL1143" s="16" t="s">
        <v>265</v>
      </c>
      <c r="BM1143" s="142" t="s">
        <v>1814</v>
      </c>
    </row>
    <row r="1144" spans="2:65" s="1" customFormat="1" ht="24.15" customHeight="1">
      <c r="B1144" s="31"/>
      <c r="C1144" s="131" t="s">
        <v>1815</v>
      </c>
      <c r="D1144" s="131" t="s">
        <v>227</v>
      </c>
      <c r="E1144" s="132" t="s">
        <v>1816</v>
      </c>
      <c r="F1144" s="133" t="s">
        <v>1757</v>
      </c>
      <c r="G1144" s="134" t="s">
        <v>1732</v>
      </c>
      <c r="H1144" s="135">
        <v>2</v>
      </c>
      <c r="I1144" s="136"/>
      <c r="J1144" s="137">
        <f t="shared" si="50"/>
        <v>0</v>
      </c>
      <c r="K1144" s="133" t="s">
        <v>1</v>
      </c>
      <c r="L1144" s="31"/>
      <c r="M1144" s="138" t="s">
        <v>1</v>
      </c>
      <c r="N1144" s="139" t="s">
        <v>47</v>
      </c>
      <c r="P1144" s="140">
        <f t="shared" si="51"/>
        <v>0</v>
      </c>
      <c r="Q1144" s="140">
        <v>0</v>
      </c>
      <c r="R1144" s="140">
        <f t="shared" si="52"/>
        <v>0</v>
      </c>
      <c r="S1144" s="140">
        <v>0</v>
      </c>
      <c r="T1144" s="141">
        <f t="shared" si="53"/>
        <v>0</v>
      </c>
      <c r="AR1144" s="142" t="s">
        <v>265</v>
      </c>
      <c r="AT1144" s="142" t="s">
        <v>227</v>
      </c>
      <c r="AU1144" s="142" t="s">
        <v>232</v>
      </c>
      <c r="AY1144" s="16" t="s">
        <v>225</v>
      </c>
      <c r="BE1144" s="143">
        <f t="shared" si="54"/>
        <v>0</v>
      </c>
      <c r="BF1144" s="143">
        <f t="shared" si="55"/>
        <v>0</v>
      </c>
      <c r="BG1144" s="143">
        <f t="shared" si="56"/>
        <v>0</v>
      </c>
      <c r="BH1144" s="143">
        <f t="shared" si="57"/>
        <v>0</v>
      </c>
      <c r="BI1144" s="143">
        <f t="shared" si="58"/>
        <v>0</v>
      </c>
      <c r="BJ1144" s="16" t="s">
        <v>90</v>
      </c>
      <c r="BK1144" s="143">
        <f t="shared" si="59"/>
        <v>0</v>
      </c>
      <c r="BL1144" s="16" t="s">
        <v>265</v>
      </c>
      <c r="BM1144" s="142" t="s">
        <v>1817</v>
      </c>
    </row>
    <row r="1145" spans="2:65" s="1" customFormat="1" ht="49.05" customHeight="1">
      <c r="B1145" s="31"/>
      <c r="C1145" s="131" t="s">
        <v>1117</v>
      </c>
      <c r="D1145" s="131" t="s">
        <v>227</v>
      </c>
      <c r="E1145" s="132" t="s">
        <v>1818</v>
      </c>
      <c r="F1145" s="133" t="s">
        <v>1819</v>
      </c>
      <c r="G1145" s="134" t="s">
        <v>1732</v>
      </c>
      <c r="H1145" s="135">
        <v>1</v>
      </c>
      <c r="I1145" s="136"/>
      <c r="J1145" s="137">
        <f t="shared" si="50"/>
        <v>0</v>
      </c>
      <c r="K1145" s="133" t="s">
        <v>1</v>
      </c>
      <c r="L1145" s="31"/>
      <c r="M1145" s="138" t="s">
        <v>1</v>
      </c>
      <c r="N1145" s="139" t="s">
        <v>47</v>
      </c>
      <c r="P1145" s="140">
        <f t="shared" si="51"/>
        <v>0</v>
      </c>
      <c r="Q1145" s="140">
        <v>0</v>
      </c>
      <c r="R1145" s="140">
        <f t="shared" si="52"/>
        <v>0</v>
      </c>
      <c r="S1145" s="140">
        <v>0</v>
      </c>
      <c r="T1145" s="141">
        <f t="shared" si="53"/>
        <v>0</v>
      </c>
      <c r="AR1145" s="142" t="s">
        <v>265</v>
      </c>
      <c r="AT1145" s="142" t="s">
        <v>227</v>
      </c>
      <c r="AU1145" s="142" t="s">
        <v>232</v>
      </c>
      <c r="AY1145" s="16" t="s">
        <v>225</v>
      </c>
      <c r="BE1145" s="143">
        <f t="shared" si="54"/>
        <v>0</v>
      </c>
      <c r="BF1145" s="143">
        <f t="shared" si="55"/>
        <v>0</v>
      </c>
      <c r="BG1145" s="143">
        <f t="shared" si="56"/>
        <v>0</v>
      </c>
      <c r="BH1145" s="143">
        <f t="shared" si="57"/>
        <v>0</v>
      </c>
      <c r="BI1145" s="143">
        <f t="shared" si="58"/>
        <v>0</v>
      </c>
      <c r="BJ1145" s="16" t="s">
        <v>90</v>
      </c>
      <c r="BK1145" s="143">
        <f t="shared" si="59"/>
        <v>0</v>
      </c>
      <c r="BL1145" s="16" t="s">
        <v>265</v>
      </c>
      <c r="BM1145" s="142" t="s">
        <v>1820</v>
      </c>
    </row>
    <row r="1146" spans="2:65" s="14" customFormat="1" ht="20.85" customHeight="1">
      <c r="B1146" s="169"/>
      <c r="D1146" s="170" t="s">
        <v>81</v>
      </c>
      <c r="E1146" s="170" t="s">
        <v>1821</v>
      </c>
      <c r="F1146" s="170" t="s">
        <v>1822</v>
      </c>
      <c r="I1146" s="171"/>
      <c r="J1146" s="172">
        <f>BK1146</f>
        <v>0</v>
      </c>
      <c r="L1146" s="169"/>
      <c r="M1146" s="173"/>
      <c r="P1146" s="174">
        <f>SUM(P1147:P1148)</f>
        <v>0</v>
      </c>
      <c r="R1146" s="174">
        <f>SUM(R1147:R1148)</f>
        <v>0</v>
      </c>
      <c r="T1146" s="175">
        <f>SUM(T1147:T1148)</f>
        <v>0</v>
      </c>
      <c r="AR1146" s="170" t="s">
        <v>92</v>
      </c>
      <c r="AT1146" s="176" t="s">
        <v>81</v>
      </c>
      <c r="AU1146" s="176" t="s">
        <v>240</v>
      </c>
      <c r="AY1146" s="170" t="s">
        <v>225</v>
      </c>
      <c r="BK1146" s="177">
        <f>SUM(BK1147:BK1148)</f>
        <v>0</v>
      </c>
    </row>
    <row r="1147" spans="2:65" s="1" customFormat="1" ht="37.799999999999997" customHeight="1">
      <c r="B1147" s="31"/>
      <c r="C1147" s="131" t="s">
        <v>1823</v>
      </c>
      <c r="D1147" s="131" t="s">
        <v>227</v>
      </c>
      <c r="E1147" s="132" t="s">
        <v>1824</v>
      </c>
      <c r="F1147" s="133" t="s">
        <v>1766</v>
      </c>
      <c r="G1147" s="134" t="s">
        <v>1732</v>
      </c>
      <c r="H1147" s="135">
        <v>1</v>
      </c>
      <c r="I1147" s="136"/>
      <c r="J1147" s="137">
        <f>ROUND(I1147*H1147,2)</f>
        <v>0</v>
      </c>
      <c r="K1147" s="133" t="s">
        <v>1</v>
      </c>
      <c r="L1147" s="31"/>
      <c r="M1147" s="138" t="s">
        <v>1</v>
      </c>
      <c r="N1147" s="139" t="s">
        <v>47</v>
      </c>
      <c r="P1147" s="140">
        <f>O1147*H1147</f>
        <v>0</v>
      </c>
      <c r="Q1147" s="140">
        <v>0</v>
      </c>
      <c r="R1147" s="140">
        <f>Q1147*H1147</f>
        <v>0</v>
      </c>
      <c r="S1147" s="140">
        <v>0</v>
      </c>
      <c r="T1147" s="141">
        <f>S1147*H1147</f>
        <v>0</v>
      </c>
      <c r="AR1147" s="142" t="s">
        <v>265</v>
      </c>
      <c r="AT1147" s="142" t="s">
        <v>227</v>
      </c>
      <c r="AU1147" s="142" t="s">
        <v>232</v>
      </c>
      <c r="AY1147" s="16" t="s">
        <v>225</v>
      </c>
      <c r="BE1147" s="143">
        <f>IF(N1147="základní",J1147,0)</f>
        <v>0</v>
      </c>
      <c r="BF1147" s="143">
        <f>IF(N1147="snížená",J1147,0)</f>
        <v>0</v>
      </c>
      <c r="BG1147" s="143">
        <f>IF(N1147="zákl. přenesená",J1147,0)</f>
        <v>0</v>
      </c>
      <c r="BH1147" s="143">
        <f>IF(N1147="sníž. přenesená",J1147,0)</f>
        <v>0</v>
      </c>
      <c r="BI1147" s="143">
        <f>IF(N1147="nulová",J1147,0)</f>
        <v>0</v>
      </c>
      <c r="BJ1147" s="16" t="s">
        <v>90</v>
      </c>
      <c r="BK1147" s="143">
        <f>ROUND(I1147*H1147,2)</f>
        <v>0</v>
      </c>
      <c r="BL1147" s="16" t="s">
        <v>265</v>
      </c>
      <c r="BM1147" s="142" t="s">
        <v>1825</v>
      </c>
    </row>
    <row r="1148" spans="2:65" s="1" customFormat="1" ht="101.25" customHeight="1">
      <c r="B1148" s="31"/>
      <c r="C1148" s="131" t="s">
        <v>1121</v>
      </c>
      <c r="D1148" s="131" t="s">
        <v>227</v>
      </c>
      <c r="E1148" s="132" t="s">
        <v>1826</v>
      </c>
      <c r="F1148" s="133" t="s">
        <v>1770</v>
      </c>
      <c r="G1148" s="134" t="s">
        <v>1732</v>
      </c>
      <c r="H1148" s="135">
        <v>1</v>
      </c>
      <c r="I1148" s="136"/>
      <c r="J1148" s="137">
        <f>ROUND(I1148*H1148,2)</f>
        <v>0</v>
      </c>
      <c r="K1148" s="133" t="s">
        <v>1</v>
      </c>
      <c r="L1148" s="31"/>
      <c r="M1148" s="138" t="s">
        <v>1</v>
      </c>
      <c r="N1148" s="139" t="s">
        <v>47</v>
      </c>
      <c r="P1148" s="140">
        <f>O1148*H1148</f>
        <v>0</v>
      </c>
      <c r="Q1148" s="140">
        <v>0</v>
      </c>
      <c r="R1148" s="140">
        <f>Q1148*H1148</f>
        <v>0</v>
      </c>
      <c r="S1148" s="140">
        <v>0</v>
      </c>
      <c r="T1148" s="141">
        <f>S1148*H1148</f>
        <v>0</v>
      </c>
      <c r="AR1148" s="142" t="s">
        <v>265</v>
      </c>
      <c r="AT1148" s="142" t="s">
        <v>227</v>
      </c>
      <c r="AU1148" s="142" t="s">
        <v>232</v>
      </c>
      <c r="AY1148" s="16" t="s">
        <v>225</v>
      </c>
      <c r="BE1148" s="143">
        <f>IF(N1148="základní",J1148,0)</f>
        <v>0</v>
      </c>
      <c r="BF1148" s="143">
        <f>IF(N1148="snížená",J1148,0)</f>
        <v>0</v>
      </c>
      <c r="BG1148" s="143">
        <f>IF(N1148="zákl. přenesená",J1148,0)</f>
        <v>0</v>
      </c>
      <c r="BH1148" s="143">
        <f>IF(N1148="sníž. přenesená",J1148,0)</f>
        <v>0</v>
      </c>
      <c r="BI1148" s="143">
        <f>IF(N1148="nulová",J1148,0)</f>
        <v>0</v>
      </c>
      <c r="BJ1148" s="16" t="s">
        <v>90</v>
      </c>
      <c r="BK1148" s="143">
        <f>ROUND(I1148*H1148,2)</f>
        <v>0</v>
      </c>
      <c r="BL1148" s="16" t="s">
        <v>265</v>
      </c>
      <c r="BM1148" s="142" t="s">
        <v>1827</v>
      </c>
    </row>
    <row r="1149" spans="2:65" s="14" customFormat="1" ht="20.85" customHeight="1">
      <c r="B1149" s="169"/>
      <c r="D1149" s="170" t="s">
        <v>81</v>
      </c>
      <c r="E1149" s="170" t="s">
        <v>1828</v>
      </c>
      <c r="F1149" s="170" t="s">
        <v>1829</v>
      </c>
      <c r="I1149" s="171"/>
      <c r="J1149" s="172">
        <f>BK1149</f>
        <v>0</v>
      </c>
      <c r="L1149" s="169"/>
      <c r="M1149" s="173"/>
      <c r="P1149" s="174">
        <f>SUM(P1150:P1153)</f>
        <v>0</v>
      </c>
      <c r="R1149" s="174">
        <f>SUM(R1150:R1153)</f>
        <v>0</v>
      </c>
      <c r="T1149" s="175">
        <f>SUM(T1150:T1153)</f>
        <v>0</v>
      </c>
      <c r="AR1149" s="170" t="s">
        <v>92</v>
      </c>
      <c r="AT1149" s="176" t="s">
        <v>81</v>
      </c>
      <c r="AU1149" s="176" t="s">
        <v>240</v>
      </c>
      <c r="AY1149" s="170" t="s">
        <v>225</v>
      </c>
      <c r="BK1149" s="177">
        <f>SUM(BK1150:BK1153)</f>
        <v>0</v>
      </c>
    </row>
    <row r="1150" spans="2:65" s="1" customFormat="1" ht="37.799999999999997" customHeight="1">
      <c r="B1150" s="31"/>
      <c r="C1150" s="131" t="s">
        <v>1830</v>
      </c>
      <c r="D1150" s="131" t="s">
        <v>227</v>
      </c>
      <c r="E1150" s="132" t="s">
        <v>1831</v>
      </c>
      <c r="F1150" s="133" t="s">
        <v>1775</v>
      </c>
      <c r="G1150" s="134" t="s">
        <v>1732</v>
      </c>
      <c r="H1150" s="135">
        <v>1</v>
      </c>
      <c r="I1150" s="136"/>
      <c r="J1150" s="137">
        <f>ROUND(I1150*H1150,2)</f>
        <v>0</v>
      </c>
      <c r="K1150" s="133" t="s">
        <v>1</v>
      </c>
      <c r="L1150" s="31"/>
      <c r="M1150" s="138" t="s">
        <v>1</v>
      </c>
      <c r="N1150" s="139" t="s">
        <v>47</v>
      </c>
      <c r="P1150" s="140">
        <f>O1150*H1150</f>
        <v>0</v>
      </c>
      <c r="Q1150" s="140">
        <v>0</v>
      </c>
      <c r="R1150" s="140">
        <f>Q1150*H1150</f>
        <v>0</v>
      </c>
      <c r="S1150" s="140">
        <v>0</v>
      </c>
      <c r="T1150" s="141">
        <f>S1150*H1150</f>
        <v>0</v>
      </c>
      <c r="AR1150" s="142" t="s">
        <v>265</v>
      </c>
      <c r="AT1150" s="142" t="s">
        <v>227</v>
      </c>
      <c r="AU1150" s="142" t="s">
        <v>232</v>
      </c>
      <c r="AY1150" s="16" t="s">
        <v>225</v>
      </c>
      <c r="BE1150" s="143">
        <f>IF(N1150="základní",J1150,0)</f>
        <v>0</v>
      </c>
      <c r="BF1150" s="143">
        <f>IF(N1150="snížená",J1150,0)</f>
        <v>0</v>
      </c>
      <c r="BG1150" s="143">
        <f>IF(N1150="zákl. přenesená",J1150,0)</f>
        <v>0</v>
      </c>
      <c r="BH1150" s="143">
        <f>IF(N1150="sníž. přenesená",J1150,0)</f>
        <v>0</v>
      </c>
      <c r="BI1150" s="143">
        <f>IF(N1150="nulová",J1150,0)</f>
        <v>0</v>
      </c>
      <c r="BJ1150" s="16" t="s">
        <v>90</v>
      </c>
      <c r="BK1150" s="143">
        <f>ROUND(I1150*H1150,2)</f>
        <v>0</v>
      </c>
      <c r="BL1150" s="16" t="s">
        <v>265</v>
      </c>
      <c r="BM1150" s="142" t="s">
        <v>1832</v>
      </c>
    </row>
    <row r="1151" spans="2:65" s="1" customFormat="1" ht="66.75" customHeight="1">
      <c r="B1151" s="31"/>
      <c r="C1151" s="131" t="s">
        <v>1124</v>
      </c>
      <c r="D1151" s="131" t="s">
        <v>227</v>
      </c>
      <c r="E1151" s="132" t="s">
        <v>1833</v>
      </c>
      <c r="F1151" s="133" t="s">
        <v>1834</v>
      </c>
      <c r="G1151" s="134" t="s">
        <v>1732</v>
      </c>
      <c r="H1151" s="135">
        <v>1</v>
      </c>
      <c r="I1151" s="136"/>
      <c r="J1151" s="137">
        <f>ROUND(I1151*H1151,2)</f>
        <v>0</v>
      </c>
      <c r="K1151" s="133" t="s">
        <v>1</v>
      </c>
      <c r="L1151" s="31"/>
      <c r="M1151" s="138" t="s">
        <v>1</v>
      </c>
      <c r="N1151" s="139" t="s">
        <v>47</v>
      </c>
      <c r="P1151" s="140">
        <f>O1151*H1151</f>
        <v>0</v>
      </c>
      <c r="Q1151" s="140">
        <v>0</v>
      </c>
      <c r="R1151" s="140">
        <f>Q1151*H1151</f>
        <v>0</v>
      </c>
      <c r="S1151" s="140">
        <v>0</v>
      </c>
      <c r="T1151" s="141">
        <f>S1151*H1151</f>
        <v>0</v>
      </c>
      <c r="AR1151" s="142" t="s">
        <v>265</v>
      </c>
      <c r="AT1151" s="142" t="s">
        <v>227</v>
      </c>
      <c r="AU1151" s="142" t="s">
        <v>232</v>
      </c>
      <c r="AY1151" s="16" t="s">
        <v>225</v>
      </c>
      <c r="BE1151" s="143">
        <f>IF(N1151="základní",J1151,0)</f>
        <v>0</v>
      </c>
      <c r="BF1151" s="143">
        <f>IF(N1151="snížená",J1151,0)</f>
        <v>0</v>
      </c>
      <c r="BG1151" s="143">
        <f>IF(N1151="zákl. přenesená",J1151,0)</f>
        <v>0</v>
      </c>
      <c r="BH1151" s="143">
        <f>IF(N1151="sníž. přenesená",J1151,0)</f>
        <v>0</v>
      </c>
      <c r="BI1151" s="143">
        <f>IF(N1151="nulová",J1151,0)</f>
        <v>0</v>
      </c>
      <c r="BJ1151" s="16" t="s">
        <v>90</v>
      </c>
      <c r="BK1151" s="143">
        <f>ROUND(I1151*H1151,2)</f>
        <v>0</v>
      </c>
      <c r="BL1151" s="16" t="s">
        <v>265</v>
      </c>
      <c r="BM1151" s="142" t="s">
        <v>1835</v>
      </c>
    </row>
    <row r="1152" spans="2:65" s="1" customFormat="1" ht="55.5" customHeight="1">
      <c r="B1152" s="31"/>
      <c r="C1152" s="131" t="s">
        <v>1836</v>
      </c>
      <c r="D1152" s="131" t="s">
        <v>227</v>
      </c>
      <c r="E1152" s="132" t="s">
        <v>1837</v>
      </c>
      <c r="F1152" s="133" t="s">
        <v>1838</v>
      </c>
      <c r="G1152" s="134" t="s">
        <v>1732</v>
      </c>
      <c r="H1152" s="135">
        <v>1</v>
      </c>
      <c r="I1152" s="136"/>
      <c r="J1152" s="137">
        <f>ROUND(I1152*H1152,2)</f>
        <v>0</v>
      </c>
      <c r="K1152" s="133" t="s">
        <v>1</v>
      </c>
      <c r="L1152" s="31"/>
      <c r="M1152" s="138" t="s">
        <v>1</v>
      </c>
      <c r="N1152" s="139" t="s">
        <v>47</v>
      </c>
      <c r="P1152" s="140">
        <f>O1152*H1152</f>
        <v>0</v>
      </c>
      <c r="Q1152" s="140">
        <v>0</v>
      </c>
      <c r="R1152" s="140">
        <f>Q1152*H1152</f>
        <v>0</v>
      </c>
      <c r="S1152" s="140">
        <v>0</v>
      </c>
      <c r="T1152" s="141">
        <f>S1152*H1152</f>
        <v>0</v>
      </c>
      <c r="AR1152" s="142" t="s">
        <v>265</v>
      </c>
      <c r="AT1152" s="142" t="s">
        <v>227</v>
      </c>
      <c r="AU1152" s="142" t="s">
        <v>232</v>
      </c>
      <c r="AY1152" s="16" t="s">
        <v>225</v>
      </c>
      <c r="BE1152" s="143">
        <f>IF(N1152="základní",J1152,0)</f>
        <v>0</v>
      </c>
      <c r="BF1152" s="143">
        <f>IF(N1152="snížená",J1152,0)</f>
        <v>0</v>
      </c>
      <c r="BG1152" s="143">
        <f>IF(N1152="zákl. přenesená",J1152,0)</f>
        <v>0</v>
      </c>
      <c r="BH1152" s="143">
        <f>IF(N1152="sníž. přenesená",J1152,0)</f>
        <v>0</v>
      </c>
      <c r="BI1152" s="143">
        <f>IF(N1152="nulová",J1152,0)</f>
        <v>0</v>
      </c>
      <c r="BJ1152" s="16" t="s">
        <v>90</v>
      </c>
      <c r="BK1152" s="143">
        <f>ROUND(I1152*H1152,2)</f>
        <v>0</v>
      </c>
      <c r="BL1152" s="16" t="s">
        <v>265</v>
      </c>
      <c r="BM1152" s="142" t="s">
        <v>1839</v>
      </c>
    </row>
    <row r="1153" spans="2:65" s="1" customFormat="1" ht="16.5" customHeight="1">
      <c r="B1153" s="31"/>
      <c r="C1153" s="131" t="s">
        <v>1128</v>
      </c>
      <c r="D1153" s="131" t="s">
        <v>227</v>
      </c>
      <c r="E1153" s="132" t="s">
        <v>1840</v>
      </c>
      <c r="F1153" s="133" t="s">
        <v>1786</v>
      </c>
      <c r="G1153" s="134" t="s">
        <v>1732</v>
      </c>
      <c r="H1153" s="135">
        <v>1</v>
      </c>
      <c r="I1153" s="136"/>
      <c r="J1153" s="137">
        <f>ROUND(I1153*H1153,2)</f>
        <v>0</v>
      </c>
      <c r="K1153" s="133" t="s">
        <v>1</v>
      </c>
      <c r="L1153" s="31"/>
      <c r="M1153" s="138" t="s">
        <v>1</v>
      </c>
      <c r="N1153" s="139" t="s">
        <v>47</v>
      </c>
      <c r="P1153" s="140">
        <f>O1153*H1153</f>
        <v>0</v>
      </c>
      <c r="Q1153" s="140">
        <v>0</v>
      </c>
      <c r="R1153" s="140">
        <f>Q1153*H1153</f>
        <v>0</v>
      </c>
      <c r="S1153" s="140">
        <v>0</v>
      </c>
      <c r="T1153" s="141">
        <f>S1153*H1153</f>
        <v>0</v>
      </c>
      <c r="AR1153" s="142" t="s">
        <v>265</v>
      </c>
      <c r="AT1153" s="142" t="s">
        <v>227</v>
      </c>
      <c r="AU1153" s="142" t="s">
        <v>232</v>
      </c>
      <c r="AY1153" s="16" t="s">
        <v>225</v>
      </c>
      <c r="BE1153" s="143">
        <f>IF(N1153="základní",J1153,0)</f>
        <v>0</v>
      </c>
      <c r="BF1153" s="143">
        <f>IF(N1153="snížená",J1153,0)</f>
        <v>0</v>
      </c>
      <c r="BG1153" s="143">
        <f>IF(N1153="zákl. přenesená",J1153,0)</f>
        <v>0</v>
      </c>
      <c r="BH1153" s="143">
        <f>IF(N1153="sníž. přenesená",J1153,0)</f>
        <v>0</v>
      </c>
      <c r="BI1153" s="143">
        <f>IF(N1153="nulová",J1153,0)</f>
        <v>0</v>
      </c>
      <c r="BJ1153" s="16" t="s">
        <v>90</v>
      </c>
      <c r="BK1153" s="143">
        <f>ROUND(I1153*H1153,2)</f>
        <v>0</v>
      </c>
      <c r="BL1153" s="16" t="s">
        <v>265</v>
      </c>
      <c r="BM1153" s="142" t="s">
        <v>1841</v>
      </c>
    </row>
    <row r="1154" spans="2:65" s="11" customFormat="1" ht="22.8" customHeight="1">
      <c r="B1154" s="119"/>
      <c r="D1154" s="120" t="s">
        <v>81</v>
      </c>
      <c r="E1154" s="129" t="s">
        <v>1842</v>
      </c>
      <c r="F1154" s="129" t="s">
        <v>1843</v>
      </c>
      <c r="I1154" s="122"/>
      <c r="J1154" s="130">
        <f>BK1154</f>
        <v>0</v>
      </c>
      <c r="L1154" s="119"/>
      <c r="M1154" s="124"/>
      <c r="P1154" s="125">
        <f>P1155+P1157+P1160+P1168</f>
        <v>0</v>
      </c>
      <c r="R1154" s="125">
        <f>R1155+R1157+R1160+R1168</f>
        <v>0</v>
      </c>
      <c r="T1154" s="126">
        <f>T1155+T1157+T1160+T1168</f>
        <v>0</v>
      </c>
      <c r="AR1154" s="120" t="s">
        <v>92</v>
      </c>
      <c r="AT1154" s="127" t="s">
        <v>81</v>
      </c>
      <c r="AU1154" s="127" t="s">
        <v>90</v>
      </c>
      <c r="AY1154" s="120" t="s">
        <v>225</v>
      </c>
      <c r="BK1154" s="128">
        <f>BK1155+BK1157+BK1160+BK1168</f>
        <v>0</v>
      </c>
    </row>
    <row r="1155" spans="2:65" s="11" customFormat="1" ht="20.85" customHeight="1">
      <c r="B1155" s="119"/>
      <c r="D1155" s="120" t="s">
        <v>81</v>
      </c>
      <c r="E1155" s="129" t="s">
        <v>92</v>
      </c>
      <c r="F1155" s="129" t="s">
        <v>286</v>
      </c>
      <c r="I1155" s="122"/>
      <c r="J1155" s="130">
        <f>BK1155</f>
        <v>0</v>
      </c>
      <c r="L1155" s="119"/>
      <c r="M1155" s="124"/>
      <c r="P1155" s="125">
        <f>P1156</f>
        <v>0</v>
      </c>
      <c r="R1155" s="125">
        <f>R1156</f>
        <v>0</v>
      </c>
      <c r="T1155" s="126">
        <f>T1156</f>
        <v>0</v>
      </c>
      <c r="AR1155" s="120" t="s">
        <v>92</v>
      </c>
      <c r="AT1155" s="127" t="s">
        <v>81</v>
      </c>
      <c r="AU1155" s="127" t="s">
        <v>92</v>
      </c>
      <c r="AY1155" s="120" t="s">
        <v>225</v>
      </c>
      <c r="BK1155" s="128">
        <f>BK1156</f>
        <v>0</v>
      </c>
    </row>
    <row r="1156" spans="2:65" s="1" customFormat="1" ht="16.5" customHeight="1">
      <c r="B1156" s="31"/>
      <c r="C1156" s="131" t="s">
        <v>1844</v>
      </c>
      <c r="D1156" s="131" t="s">
        <v>227</v>
      </c>
      <c r="E1156" s="132" t="s">
        <v>1845</v>
      </c>
      <c r="F1156" s="133" t="s">
        <v>1434</v>
      </c>
      <c r="G1156" s="134" t="s">
        <v>1846</v>
      </c>
      <c r="H1156" s="178"/>
      <c r="I1156" s="136"/>
      <c r="J1156" s="137">
        <f>ROUND(I1156*H1156,2)</f>
        <v>0</v>
      </c>
      <c r="K1156" s="133" t="s">
        <v>1</v>
      </c>
      <c r="L1156" s="31"/>
      <c r="M1156" s="138" t="s">
        <v>1</v>
      </c>
      <c r="N1156" s="139" t="s">
        <v>47</v>
      </c>
      <c r="P1156" s="140">
        <f>O1156*H1156</f>
        <v>0</v>
      </c>
      <c r="Q1156" s="140">
        <v>0</v>
      </c>
      <c r="R1156" s="140">
        <f>Q1156*H1156</f>
        <v>0</v>
      </c>
      <c r="S1156" s="140">
        <v>0</v>
      </c>
      <c r="T1156" s="141">
        <f>S1156*H1156</f>
        <v>0</v>
      </c>
      <c r="AR1156" s="142" t="s">
        <v>265</v>
      </c>
      <c r="AT1156" s="142" t="s">
        <v>227</v>
      </c>
      <c r="AU1156" s="142" t="s">
        <v>240</v>
      </c>
      <c r="AY1156" s="16" t="s">
        <v>225</v>
      </c>
      <c r="BE1156" s="143">
        <f>IF(N1156="základní",J1156,0)</f>
        <v>0</v>
      </c>
      <c r="BF1156" s="143">
        <f>IF(N1156="snížená",J1156,0)</f>
        <v>0</v>
      </c>
      <c r="BG1156" s="143">
        <f>IF(N1156="zákl. přenesená",J1156,0)</f>
        <v>0</v>
      </c>
      <c r="BH1156" s="143">
        <f>IF(N1156="sníž. přenesená",J1156,0)</f>
        <v>0</v>
      </c>
      <c r="BI1156" s="143">
        <f>IF(N1156="nulová",J1156,0)</f>
        <v>0</v>
      </c>
      <c r="BJ1156" s="16" t="s">
        <v>90</v>
      </c>
      <c r="BK1156" s="143">
        <f>ROUND(I1156*H1156,2)</f>
        <v>0</v>
      </c>
      <c r="BL1156" s="16" t="s">
        <v>265</v>
      </c>
      <c r="BM1156" s="142" t="s">
        <v>1847</v>
      </c>
    </row>
    <row r="1157" spans="2:65" s="11" customFormat="1" ht="20.85" customHeight="1">
      <c r="B1157" s="119"/>
      <c r="D1157" s="120" t="s">
        <v>81</v>
      </c>
      <c r="E1157" s="129" t="s">
        <v>248</v>
      </c>
      <c r="F1157" s="129" t="s">
        <v>1848</v>
      </c>
      <c r="I1157" s="122"/>
      <c r="J1157" s="130">
        <f>BK1157</f>
        <v>0</v>
      </c>
      <c r="L1157" s="119"/>
      <c r="M1157" s="124"/>
      <c r="P1157" s="125">
        <f>SUM(P1158:P1159)</f>
        <v>0</v>
      </c>
      <c r="R1157" s="125">
        <f>SUM(R1158:R1159)</f>
        <v>0</v>
      </c>
      <c r="T1157" s="126">
        <f>SUM(T1158:T1159)</f>
        <v>0</v>
      </c>
      <c r="AR1157" s="120" t="s">
        <v>92</v>
      </c>
      <c r="AT1157" s="127" t="s">
        <v>81</v>
      </c>
      <c r="AU1157" s="127" t="s">
        <v>92</v>
      </c>
      <c r="AY1157" s="120" t="s">
        <v>225</v>
      </c>
      <c r="BK1157" s="128">
        <f>SUM(BK1158:BK1159)</f>
        <v>0</v>
      </c>
    </row>
    <row r="1158" spans="2:65" s="1" customFormat="1" ht="33" customHeight="1">
      <c r="B1158" s="31"/>
      <c r="C1158" s="131" t="s">
        <v>1132</v>
      </c>
      <c r="D1158" s="131" t="s">
        <v>227</v>
      </c>
      <c r="E1158" s="132" t="s">
        <v>1849</v>
      </c>
      <c r="F1158" s="133" t="s">
        <v>1850</v>
      </c>
      <c r="G1158" s="134" t="s">
        <v>357</v>
      </c>
      <c r="H1158" s="135">
        <v>1</v>
      </c>
      <c r="I1158" s="136"/>
      <c r="J1158" s="137">
        <f>ROUND(I1158*H1158,2)</f>
        <v>0</v>
      </c>
      <c r="K1158" s="133" t="s">
        <v>1</v>
      </c>
      <c r="L1158" s="31"/>
      <c r="M1158" s="138" t="s">
        <v>1</v>
      </c>
      <c r="N1158" s="139" t="s">
        <v>47</v>
      </c>
      <c r="P1158" s="140">
        <f>O1158*H1158</f>
        <v>0</v>
      </c>
      <c r="Q1158" s="140">
        <v>0</v>
      </c>
      <c r="R1158" s="140">
        <f>Q1158*H1158</f>
        <v>0</v>
      </c>
      <c r="S1158" s="140">
        <v>0</v>
      </c>
      <c r="T1158" s="141">
        <f>S1158*H1158</f>
        <v>0</v>
      </c>
      <c r="AR1158" s="142" t="s">
        <v>265</v>
      </c>
      <c r="AT1158" s="142" t="s">
        <v>227</v>
      </c>
      <c r="AU1158" s="142" t="s">
        <v>240</v>
      </c>
      <c r="AY1158" s="16" t="s">
        <v>225</v>
      </c>
      <c r="BE1158" s="143">
        <f>IF(N1158="základní",J1158,0)</f>
        <v>0</v>
      </c>
      <c r="BF1158" s="143">
        <f>IF(N1158="snížená",J1158,0)</f>
        <v>0</v>
      </c>
      <c r="BG1158" s="143">
        <f>IF(N1158="zákl. přenesená",J1158,0)</f>
        <v>0</v>
      </c>
      <c r="BH1158" s="143">
        <f>IF(N1158="sníž. přenesená",J1158,0)</f>
        <v>0</v>
      </c>
      <c r="BI1158" s="143">
        <f>IF(N1158="nulová",J1158,0)</f>
        <v>0</v>
      </c>
      <c r="BJ1158" s="16" t="s">
        <v>90</v>
      </c>
      <c r="BK1158" s="143">
        <f>ROUND(I1158*H1158,2)</f>
        <v>0</v>
      </c>
      <c r="BL1158" s="16" t="s">
        <v>265</v>
      </c>
      <c r="BM1158" s="142" t="s">
        <v>1851</v>
      </c>
    </row>
    <row r="1159" spans="2:65" s="1" customFormat="1" ht="16.5" customHeight="1">
      <c r="B1159" s="31"/>
      <c r="C1159" s="131" t="s">
        <v>1852</v>
      </c>
      <c r="D1159" s="131" t="s">
        <v>227</v>
      </c>
      <c r="E1159" s="132" t="s">
        <v>1853</v>
      </c>
      <c r="F1159" s="133" t="s">
        <v>1854</v>
      </c>
      <c r="G1159" s="134" t="s">
        <v>357</v>
      </c>
      <c r="H1159" s="135">
        <v>8</v>
      </c>
      <c r="I1159" s="136"/>
      <c r="J1159" s="137">
        <f>ROUND(I1159*H1159,2)</f>
        <v>0</v>
      </c>
      <c r="K1159" s="133" t="s">
        <v>1</v>
      </c>
      <c r="L1159" s="31"/>
      <c r="M1159" s="138" t="s">
        <v>1</v>
      </c>
      <c r="N1159" s="139" t="s">
        <v>47</v>
      </c>
      <c r="P1159" s="140">
        <f>O1159*H1159</f>
        <v>0</v>
      </c>
      <c r="Q1159" s="140">
        <v>0</v>
      </c>
      <c r="R1159" s="140">
        <f>Q1159*H1159</f>
        <v>0</v>
      </c>
      <c r="S1159" s="140">
        <v>0</v>
      </c>
      <c r="T1159" s="141">
        <f>S1159*H1159</f>
        <v>0</v>
      </c>
      <c r="AR1159" s="142" t="s">
        <v>265</v>
      </c>
      <c r="AT1159" s="142" t="s">
        <v>227</v>
      </c>
      <c r="AU1159" s="142" t="s">
        <v>240</v>
      </c>
      <c r="AY1159" s="16" t="s">
        <v>225</v>
      </c>
      <c r="BE1159" s="143">
        <f>IF(N1159="základní",J1159,0)</f>
        <v>0</v>
      </c>
      <c r="BF1159" s="143">
        <f>IF(N1159="snížená",J1159,0)</f>
        <v>0</v>
      </c>
      <c r="BG1159" s="143">
        <f>IF(N1159="zákl. přenesená",J1159,0)</f>
        <v>0</v>
      </c>
      <c r="BH1159" s="143">
        <f>IF(N1159="sníž. přenesená",J1159,0)</f>
        <v>0</v>
      </c>
      <c r="BI1159" s="143">
        <f>IF(N1159="nulová",J1159,0)</f>
        <v>0</v>
      </c>
      <c r="BJ1159" s="16" t="s">
        <v>90</v>
      </c>
      <c r="BK1159" s="143">
        <f>ROUND(I1159*H1159,2)</f>
        <v>0</v>
      </c>
      <c r="BL1159" s="16" t="s">
        <v>265</v>
      </c>
      <c r="BM1159" s="142" t="s">
        <v>1855</v>
      </c>
    </row>
    <row r="1160" spans="2:65" s="11" customFormat="1" ht="20.85" customHeight="1">
      <c r="B1160" s="119"/>
      <c r="D1160" s="120" t="s">
        <v>81</v>
      </c>
      <c r="E1160" s="129" t="s">
        <v>1856</v>
      </c>
      <c r="F1160" s="129" t="s">
        <v>1857</v>
      </c>
      <c r="I1160" s="122"/>
      <c r="J1160" s="130">
        <f>BK1160</f>
        <v>0</v>
      </c>
      <c r="L1160" s="119"/>
      <c r="M1160" s="124"/>
      <c r="P1160" s="125">
        <f>SUM(P1161:P1167)</f>
        <v>0</v>
      </c>
      <c r="R1160" s="125">
        <f>SUM(R1161:R1167)</f>
        <v>0</v>
      </c>
      <c r="T1160" s="126">
        <f>SUM(T1161:T1167)</f>
        <v>0</v>
      </c>
      <c r="AR1160" s="120" t="s">
        <v>92</v>
      </c>
      <c r="AT1160" s="127" t="s">
        <v>81</v>
      </c>
      <c r="AU1160" s="127" t="s">
        <v>92</v>
      </c>
      <c r="AY1160" s="120" t="s">
        <v>225</v>
      </c>
      <c r="BK1160" s="128">
        <f>SUM(BK1161:BK1167)</f>
        <v>0</v>
      </c>
    </row>
    <row r="1161" spans="2:65" s="1" customFormat="1" ht="16.5" customHeight="1">
      <c r="B1161" s="31"/>
      <c r="C1161" s="131" t="s">
        <v>1139</v>
      </c>
      <c r="D1161" s="131" t="s">
        <v>227</v>
      </c>
      <c r="E1161" s="132" t="s">
        <v>1858</v>
      </c>
      <c r="F1161" s="133" t="s">
        <v>1859</v>
      </c>
      <c r="G1161" s="134" t="s">
        <v>414</v>
      </c>
      <c r="H1161" s="135">
        <v>28</v>
      </c>
      <c r="I1161" s="136"/>
      <c r="J1161" s="137">
        <f t="shared" ref="J1161:J1167" si="60">ROUND(I1161*H1161,2)</f>
        <v>0</v>
      </c>
      <c r="K1161" s="133" t="s">
        <v>1</v>
      </c>
      <c r="L1161" s="31"/>
      <c r="M1161" s="138" t="s">
        <v>1</v>
      </c>
      <c r="N1161" s="139" t="s">
        <v>47</v>
      </c>
      <c r="P1161" s="140">
        <f t="shared" ref="P1161:P1167" si="61">O1161*H1161</f>
        <v>0</v>
      </c>
      <c r="Q1161" s="140">
        <v>0</v>
      </c>
      <c r="R1161" s="140">
        <f t="shared" ref="R1161:R1167" si="62">Q1161*H1161</f>
        <v>0</v>
      </c>
      <c r="S1161" s="140">
        <v>0</v>
      </c>
      <c r="T1161" s="141">
        <f t="shared" ref="T1161:T1167" si="63">S1161*H1161</f>
        <v>0</v>
      </c>
      <c r="AR1161" s="142" t="s">
        <v>265</v>
      </c>
      <c r="AT1161" s="142" t="s">
        <v>227</v>
      </c>
      <c r="AU1161" s="142" t="s">
        <v>240</v>
      </c>
      <c r="AY1161" s="16" t="s">
        <v>225</v>
      </c>
      <c r="BE1161" s="143">
        <f t="shared" ref="BE1161:BE1167" si="64">IF(N1161="základní",J1161,0)</f>
        <v>0</v>
      </c>
      <c r="BF1161" s="143">
        <f t="shared" ref="BF1161:BF1167" si="65">IF(N1161="snížená",J1161,0)</f>
        <v>0</v>
      </c>
      <c r="BG1161" s="143">
        <f t="shared" ref="BG1161:BG1167" si="66">IF(N1161="zákl. přenesená",J1161,0)</f>
        <v>0</v>
      </c>
      <c r="BH1161" s="143">
        <f t="shared" ref="BH1161:BH1167" si="67">IF(N1161="sníž. přenesená",J1161,0)</f>
        <v>0</v>
      </c>
      <c r="BI1161" s="143">
        <f t="shared" ref="BI1161:BI1167" si="68">IF(N1161="nulová",J1161,0)</f>
        <v>0</v>
      </c>
      <c r="BJ1161" s="16" t="s">
        <v>90</v>
      </c>
      <c r="BK1161" s="143">
        <f t="shared" ref="BK1161:BK1167" si="69">ROUND(I1161*H1161,2)</f>
        <v>0</v>
      </c>
      <c r="BL1161" s="16" t="s">
        <v>265</v>
      </c>
      <c r="BM1161" s="142" t="s">
        <v>1860</v>
      </c>
    </row>
    <row r="1162" spans="2:65" s="1" customFormat="1" ht="16.5" customHeight="1">
      <c r="B1162" s="31"/>
      <c r="C1162" s="131" t="s">
        <v>1861</v>
      </c>
      <c r="D1162" s="131" t="s">
        <v>227</v>
      </c>
      <c r="E1162" s="132" t="s">
        <v>1862</v>
      </c>
      <c r="F1162" s="133" t="s">
        <v>1863</v>
      </c>
      <c r="G1162" s="134" t="s">
        <v>357</v>
      </c>
      <c r="H1162" s="135">
        <v>20</v>
      </c>
      <c r="I1162" s="136"/>
      <c r="J1162" s="137">
        <f t="shared" si="60"/>
        <v>0</v>
      </c>
      <c r="K1162" s="133" t="s">
        <v>1</v>
      </c>
      <c r="L1162" s="31"/>
      <c r="M1162" s="138" t="s">
        <v>1</v>
      </c>
      <c r="N1162" s="139" t="s">
        <v>47</v>
      </c>
      <c r="P1162" s="140">
        <f t="shared" si="61"/>
        <v>0</v>
      </c>
      <c r="Q1162" s="140">
        <v>0</v>
      </c>
      <c r="R1162" s="140">
        <f t="shared" si="62"/>
        <v>0</v>
      </c>
      <c r="S1162" s="140">
        <v>0</v>
      </c>
      <c r="T1162" s="141">
        <f t="shared" si="63"/>
        <v>0</v>
      </c>
      <c r="AR1162" s="142" t="s">
        <v>265</v>
      </c>
      <c r="AT1162" s="142" t="s">
        <v>227</v>
      </c>
      <c r="AU1162" s="142" t="s">
        <v>240</v>
      </c>
      <c r="AY1162" s="16" t="s">
        <v>225</v>
      </c>
      <c r="BE1162" s="143">
        <f t="shared" si="64"/>
        <v>0</v>
      </c>
      <c r="BF1162" s="143">
        <f t="shared" si="65"/>
        <v>0</v>
      </c>
      <c r="BG1162" s="143">
        <f t="shared" si="66"/>
        <v>0</v>
      </c>
      <c r="BH1162" s="143">
        <f t="shared" si="67"/>
        <v>0</v>
      </c>
      <c r="BI1162" s="143">
        <f t="shared" si="68"/>
        <v>0</v>
      </c>
      <c r="BJ1162" s="16" t="s">
        <v>90</v>
      </c>
      <c r="BK1162" s="143">
        <f t="shared" si="69"/>
        <v>0</v>
      </c>
      <c r="BL1162" s="16" t="s">
        <v>265</v>
      </c>
      <c r="BM1162" s="142" t="s">
        <v>1864</v>
      </c>
    </row>
    <row r="1163" spans="2:65" s="1" customFormat="1" ht="16.5" customHeight="1">
      <c r="B1163" s="31"/>
      <c r="C1163" s="131" t="s">
        <v>1142</v>
      </c>
      <c r="D1163" s="131" t="s">
        <v>227</v>
      </c>
      <c r="E1163" s="132" t="s">
        <v>1865</v>
      </c>
      <c r="F1163" s="133" t="s">
        <v>1866</v>
      </c>
      <c r="G1163" s="134" t="s">
        <v>414</v>
      </c>
      <c r="H1163" s="135">
        <v>2</v>
      </c>
      <c r="I1163" s="136"/>
      <c r="J1163" s="137">
        <f t="shared" si="60"/>
        <v>0</v>
      </c>
      <c r="K1163" s="133" t="s">
        <v>1</v>
      </c>
      <c r="L1163" s="31"/>
      <c r="M1163" s="138" t="s">
        <v>1</v>
      </c>
      <c r="N1163" s="139" t="s">
        <v>47</v>
      </c>
      <c r="P1163" s="140">
        <f t="shared" si="61"/>
        <v>0</v>
      </c>
      <c r="Q1163" s="140">
        <v>0</v>
      </c>
      <c r="R1163" s="140">
        <f t="shared" si="62"/>
        <v>0</v>
      </c>
      <c r="S1163" s="140">
        <v>0</v>
      </c>
      <c r="T1163" s="141">
        <f t="shared" si="63"/>
        <v>0</v>
      </c>
      <c r="AR1163" s="142" t="s">
        <v>265</v>
      </c>
      <c r="AT1163" s="142" t="s">
        <v>227</v>
      </c>
      <c r="AU1163" s="142" t="s">
        <v>240</v>
      </c>
      <c r="AY1163" s="16" t="s">
        <v>225</v>
      </c>
      <c r="BE1163" s="143">
        <f t="shared" si="64"/>
        <v>0</v>
      </c>
      <c r="BF1163" s="143">
        <f t="shared" si="65"/>
        <v>0</v>
      </c>
      <c r="BG1163" s="143">
        <f t="shared" si="66"/>
        <v>0</v>
      </c>
      <c r="BH1163" s="143">
        <f t="shared" si="67"/>
        <v>0</v>
      </c>
      <c r="BI1163" s="143">
        <f t="shared" si="68"/>
        <v>0</v>
      </c>
      <c r="BJ1163" s="16" t="s">
        <v>90</v>
      </c>
      <c r="BK1163" s="143">
        <f t="shared" si="69"/>
        <v>0</v>
      </c>
      <c r="BL1163" s="16" t="s">
        <v>265</v>
      </c>
      <c r="BM1163" s="142" t="s">
        <v>1867</v>
      </c>
    </row>
    <row r="1164" spans="2:65" s="1" customFormat="1" ht="16.5" customHeight="1">
      <c r="B1164" s="31"/>
      <c r="C1164" s="131" t="s">
        <v>1868</v>
      </c>
      <c r="D1164" s="131" t="s">
        <v>227</v>
      </c>
      <c r="E1164" s="132" t="s">
        <v>1869</v>
      </c>
      <c r="F1164" s="133" t="s">
        <v>1870</v>
      </c>
      <c r="G1164" s="134" t="s">
        <v>414</v>
      </c>
      <c r="H1164" s="135">
        <v>1</v>
      </c>
      <c r="I1164" s="136"/>
      <c r="J1164" s="137">
        <f t="shared" si="60"/>
        <v>0</v>
      </c>
      <c r="K1164" s="133" t="s">
        <v>1</v>
      </c>
      <c r="L1164" s="31"/>
      <c r="M1164" s="138" t="s">
        <v>1</v>
      </c>
      <c r="N1164" s="139" t="s">
        <v>47</v>
      </c>
      <c r="P1164" s="140">
        <f t="shared" si="61"/>
        <v>0</v>
      </c>
      <c r="Q1164" s="140">
        <v>0</v>
      </c>
      <c r="R1164" s="140">
        <f t="shared" si="62"/>
        <v>0</v>
      </c>
      <c r="S1164" s="140">
        <v>0</v>
      </c>
      <c r="T1164" s="141">
        <f t="shared" si="63"/>
        <v>0</v>
      </c>
      <c r="AR1164" s="142" t="s">
        <v>265</v>
      </c>
      <c r="AT1164" s="142" t="s">
        <v>227</v>
      </c>
      <c r="AU1164" s="142" t="s">
        <v>240</v>
      </c>
      <c r="AY1164" s="16" t="s">
        <v>225</v>
      </c>
      <c r="BE1164" s="143">
        <f t="shared" si="64"/>
        <v>0</v>
      </c>
      <c r="BF1164" s="143">
        <f t="shared" si="65"/>
        <v>0</v>
      </c>
      <c r="BG1164" s="143">
        <f t="shared" si="66"/>
        <v>0</v>
      </c>
      <c r="BH1164" s="143">
        <f t="shared" si="67"/>
        <v>0</v>
      </c>
      <c r="BI1164" s="143">
        <f t="shared" si="68"/>
        <v>0</v>
      </c>
      <c r="BJ1164" s="16" t="s">
        <v>90</v>
      </c>
      <c r="BK1164" s="143">
        <f t="shared" si="69"/>
        <v>0</v>
      </c>
      <c r="BL1164" s="16" t="s">
        <v>265</v>
      </c>
      <c r="BM1164" s="142" t="s">
        <v>1871</v>
      </c>
    </row>
    <row r="1165" spans="2:65" s="1" customFormat="1" ht="16.5" customHeight="1">
      <c r="B1165" s="31"/>
      <c r="C1165" s="131" t="s">
        <v>1146</v>
      </c>
      <c r="D1165" s="131" t="s">
        <v>227</v>
      </c>
      <c r="E1165" s="132" t="s">
        <v>1872</v>
      </c>
      <c r="F1165" s="133" t="s">
        <v>1873</v>
      </c>
      <c r="G1165" s="134" t="s">
        <v>1610</v>
      </c>
      <c r="H1165" s="135">
        <v>1</v>
      </c>
      <c r="I1165" s="136"/>
      <c r="J1165" s="137">
        <f t="shared" si="60"/>
        <v>0</v>
      </c>
      <c r="K1165" s="133" t="s">
        <v>1</v>
      </c>
      <c r="L1165" s="31"/>
      <c r="M1165" s="138" t="s">
        <v>1</v>
      </c>
      <c r="N1165" s="139" t="s">
        <v>47</v>
      </c>
      <c r="P1165" s="140">
        <f t="shared" si="61"/>
        <v>0</v>
      </c>
      <c r="Q1165" s="140">
        <v>0</v>
      </c>
      <c r="R1165" s="140">
        <f t="shared" si="62"/>
        <v>0</v>
      </c>
      <c r="S1165" s="140">
        <v>0</v>
      </c>
      <c r="T1165" s="141">
        <f t="shared" si="63"/>
        <v>0</v>
      </c>
      <c r="AR1165" s="142" t="s">
        <v>265</v>
      </c>
      <c r="AT1165" s="142" t="s">
        <v>227</v>
      </c>
      <c r="AU1165" s="142" t="s">
        <v>240</v>
      </c>
      <c r="AY1165" s="16" t="s">
        <v>225</v>
      </c>
      <c r="BE1165" s="143">
        <f t="shared" si="64"/>
        <v>0</v>
      </c>
      <c r="BF1165" s="143">
        <f t="shared" si="65"/>
        <v>0</v>
      </c>
      <c r="BG1165" s="143">
        <f t="shared" si="66"/>
        <v>0</v>
      </c>
      <c r="BH1165" s="143">
        <f t="shared" si="67"/>
        <v>0</v>
      </c>
      <c r="BI1165" s="143">
        <f t="shared" si="68"/>
        <v>0</v>
      </c>
      <c r="BJ1165" s="16" t="s">
        <v>90</v>
      </c>
      <c r="BK1165" s="143">
        <f t="shared" si="69"/>
        <v>0</v>
      </c>
      <c r="BL1165" s="16" t="s">
        <v>265</v>
      </c>
      <c r="BM1165" s="142" t="s">
        <v>1874</v>
      </c>
    </row>
    <row r="1166" spans="2:65" s="1" customFormat="1" ht="16.5" customHeight="1">
      <c r="B1166" s="31"/>
      <c r="C1166" s="131" t="s">
        <v>1875</v>
      </c>
      <c r="D1166" s="131" t="s">
        <v>227</v>
      </c>
      <c r="E1166" s="132" t="s">
        <v>1876</v>
      </c>
      <c r="F1166" s="133" t="s">
        <v>1877</v>
      </c>
      <c r="G1166" s="134" t="s">
        <v>1610</v>
      </c>
      <c r="H1166" s="135">
        <v>1</v>
      </c>
      <c r="I1166" s="136"/>
      <c r="J1166" s="137">
        <f t="shared" si="60"/>
        <v>0</v>
      </c>
      <c r="K1166" s="133" t="s">
        <v>1</v>
      </c>
      <c r="L1166" s="31"/>
      <c r="M1166" s="138" t="s">
        <v>1</v>
      </c>
      <c r="N1166" s="139" t="s">
        <v>47</v>
      </c>
      <c r="P1166" s="140">
        <f t="shared" si="61"/>
        <v>0</v>
      </c>
      <c r="Q1166" s="140">
        <v>0</v>
      </c>
      <c r="R1166" s="140">
        <f t="shared" si="62"/>
        <v>0</v>
      </c>
      <c r="S1166" s="140">
        <v>0</v>
      </c>
      <c r="T1166" s="141">
        <f t="shared" si="63"/>
        <v>0</v>
      </c>
      <c r="AR1166" s="142" t="s">
        <v>265</v>
      </c>
      <c r="AT1166" s="142" t="s">
        <v>227</v>
      </c>
      <c r="AU1166" s="142" t="s">
        <v>240</v>
      </c>
      <c r="AY1166" s="16" t="s">
        <v>225</v>
      </c>
      <c r="BE1166" s="143">
        <f t="shared" si="64"/>
        <v>0</v>
      </c>
      <c r="BF1166" s="143">
        <f t="shared" si="65"/>
        <v>0</v>
      </c>
      <c r="BG1166" s="143">
        <f t="shared" si="66"/>
        <v>0</v>
      </c>
      <c r="BH1166" s="143">
        <f t="shared" si="67"/>
        <v>0</v>
      </c>
      <c r="BI1166" s="143">
        <f t="shared" si="68"/>
        <v>0</v>
      </c>
      <c r="BJ1166" s="16" t="s">
        <v>90</v>
      </c>
      <c r="BK1166" s="143">
        <f t="shared" si="69"/>
        <v>0</v>
      </c>
      <c r="BL1166" s="16" t="s">
        <v>265</v>
      </c>
      <c r="BM1166" s="142" t="s">
        <v>1878</v>
      </c>
    </row>
    <row r="1167" spans="2:65" s="1" customFormat="1" ht="16.5" customHeight="1">
      <c r="B1167" s="31"/>
      <c r="C1167" s="131" t="s">
        <v>1150</v>
      </c>
      <c r="D1167" s="131" t="s">
        <v>227</v>
      </c>
      <c r="E1167" s="132" t="s">
        <v>1879</v>
      </c>
      <c r="F1167" s="133" t="s">
        <v>1880</v>
      </c>
      <c r="G1167" s="134" t="s">
        <v>357</v>
      </c>
      <c r="H1167" s="135">
        <v>6</v>
      </c>
      <c r="I1167" s="136"/>
      <c r="J1167" s="137">
        <f t="shared" si="60"/>
        <v>0</v>
      </c>
      <c r="K1167" s="133" t="s">
        <v>1</v>
      </c>
      <c r="L1167" s="31"/>
      <c r="M1167" s="138" t="s">
        <v>1</v>
      </c>
      <c r="N1167" s="139" t="s">
        <v>47</v>
      </c>
      <c r="P1167" s="140">
        <f t="shared" si="61"/>
        <v>0</v>
      </c>
      <c r="Q1167" s="140">
        <v>0</v>
      </c>
      <c r="R1167" s="140">
        <f t="shared" si="62"/>
        <v>0</v>
      </c>
      <c r="S1167" s="140">
        <v>0</v>
      </c>
      <c r="T1167" s="141">
        <f t="shared" si="63"/>
        <v>0</v>
      </c>
      <c r="AR1167" s="142" t="s">
        <v>265</v>
      </c>
      <c r="AT1167" s="142" t="s">
        <v>227</v>
      </c>
      <c r="AU1167" s="142" t="s">
        <v>240</v>
      </c>
      <c r="AY1167" s="16" t="s">
        <v>225</v>
      </c>
      <c r="BE1167" s="143">
        <f t="shared" si="64"/>
        <v>0</v>
      </c>
      <c r="BF1167" s="143">
        <f t="shared" si="65"/>
        <v>0</v>
      </c>
      <c r="BG1167" s="143">
        <f t="shared" si="66"/>
        <v>0</v>
      </c>
      <c r="BH1167" s="143">
        <f t="shared" si="67"/>
        <v>0</v>
      </c>
      <c r="BI1167" s="143">
        <f t="shared" si="68"/>
        <v>0</v>
      </c>
      <c r="BJ1167" s="16" t="s">
        <v>90</v>
      </c>
      <c r="BK1167" s="143">
        <f t="shared" si="69"/>
        <v>0</v>
      </c>
      <c r="BL1167" s="16" t="s">
        <v>265</v>
      </c>
      <c r="BM1167" s="142" t="s">
        <v>1881</v>
      </c>
    </row>
    <row r="1168" spans="2:65" s="11" customFormat="1" ht="20.85" customHeight="1">
      <c r="B1168" s="119"/>
      <c r="D1168" s="120" t="s">
        <v>81</v>
      </c>
      <c r="E1168" s="129" t="s">
        <v>1882</v>
      </c>
      <c r="F1168" s="129" t="s">
        <v>1883</v>
      </c>
      <c r="I1168" s="122"/>
      <c r="J1168" s="130">
        <f>BK1168</f>
        <v>0</v>
      </c>
      <c r="L1168" s="119"/>
      <c r="M1168" s="124"/>
      <c r="P1168" s="125">
        <f>P1169</f>
        <v>0</v>
      </c>
      <c r="R1168" s="125">
        <f>R1169</f>
        <v>0</v>
      </c>
      <c r="T1168" s="126">
        <f>T1169</f>
        <v>0</v>
      </c>
      <c r="AR1168" s="120" t="s">
        <v>250</v>
      </c>
      <c r="AT1168" s="127" t="s">
        <v>81</v>
      </c>
      <c r="AU1168" s="127" t="s">
        <v>92</v>
      </c>
      <c r="AY1168" s="120" t="s">
        <v>225</v>
      </c>
      <c r="BK1168" s="128">
        <f>BK1169</f>
        <v>0</v>
      </c>
    </row>
    <row r="1169" spans="2:65" s="1" customFormat="1" ht="24.15" customHeight="1">
      <c r="B1169" s="31"/>
      <c r="C1169" s="131" t="s">
        <v>1884</v>
      </c>
      <c r="D1169" s="131" t="s">
        <v>227</v>
      </c>
      <c r="E1169" s="132" t="s">
        <v>1885</v>
      </c>
      <c r="F1169" s="133" t="s">
        <v>1886</v>
      </c>
      <c r="G1169" s="134" t="s">
        <v>1887</v>
      </c>
      <c r="H1169" s="135">
        <v>1</v>
      </c>
      <c r="I1169" s="136"/>
      <c r="J1169" s="137">
        <f>ROUND(I1169*H1169,2)</f>
        <v>0</v>
      </c>
      <c r="K1169" s="133" t="s">
        <v>1</v>
      </c>
      <c r="L1169" s="31"/>
      <c r="M1169" s="138" t="s">
        <v>1</v>
      </c>
      <c r="N1169" s="139" t="s">
        <v>47</v>
      </c>
      <c r="P1169" s="140">
        <f>O1169*H1169</f>
        <v>0</v>
      </c>
      <c r="Q1169" s="140">
        <v>0</v>
      </c>
      <c r="R1169" s="140">
        <f>Q1169*H1169</f>
        <v>0</v>
      </c>
      <c r="S1169" s="140">
        <v>0</v>
      </c>
      <c r="T1169" s="141">
        <f>S1169*H1169</f>
        <v>0</v>
      </c>
      <c r="AR1169" s="142" t="s">
        <v>265</v>
      </c>
      <c r="AT1169" s="142" t="s">
        <v>227</v>
      </c>
      <c r="AU1169" s="142" t="s">
        <v>240</v>
      </c>
      <c r="AY1169" s="16" t="s">
        <v>225</v>
      </c>
      <c r="BE1169" s="143">
        <f>IF(N1169="základní",J1169,0)</f>
        <v>0</v>
      </c>
      <c r="BF1169" s="143">
        <f>IF(N1169="snížená",J1169,0)</f>
        <v>0</v>
      </c>
      <c r="BG1169" s="143">
        <f>IF(N1169="zákl. přenesená",J1169,0)</f>
        <v>0</v>
      </c>
      <c r="BH1169" s="143">
        <f>IF(N1169="sníž. přenesená",J1169,0)</f>
        <v>0</v>
      </c>
      <c r="BI1169" s="143">
        <f>IF(N1169="nulová",J1169,0)</f>
        <v>0</v>
      </c>
      <c r="BJ1169" s="16" t="s">
        <v>90</v>
      </c>
      <c r="BK1169" s="143">
        <f>ROUND(I1169*H1169,2)</f>
        <v>0</v>
      </c>
      <c r="BL1169" s="16" t="s">
        <v>265</v>
      </c>
      <c r="BM1169" s="142" t="s">
        <v>1888</v>
      </c>
    </row>
    <row r="1170" spans="2:65" s="11" customFormat="1" ht="22.8" customHeight="1">
      <c r="B1170" s="119"/>
      <c r="D1170" s="120" t="s">
        <v>81</v>
      </c>
      <c r="E1170" s="129" t="s">
        <v>1889</v>
      </c>
      <c r="F1170" s="129" t="s">
        <v>1890</v>
      </c>
      <c r="I1170" s="122"/>
      <c r="J1170" s="130">
        <f>BK1170</f>
        <v>0</v>
      </c>
      <c r="L1170" s="119"/>
      <c r="M1170" s="124"/>
      <c r="P1170" s="125">
        <f>SUM(P1171:P1178)</f>
        <v>0</v>
      </c>
      <c r="R1170" s="125">
        <f>SUM(R1171:R1178)</f>
        <v>0</v>
      </c>
      <c r="T1170" s="126">
        <f>SUM(T1171:T1178)</f>
        <v>0</v>
      </c>
      <c r="AR1170" s="120" t="s">
        <v>92</v>
      </c>
      <c r="AT1170" s="127" t="s">
        <v>81</v>
      </c>
      <c r="AU1170" s="127" t="s">
        <v>90</v>
      </c>
      <c r="AY1170" s="120" t="s">
        <v>225</v>
      </c>
      <c r="BK1170" s="128">
        <f>SUM(BK1171:BK1178)</f>
        <v>0</v>
      </c>
    </row>
    <row r="1171" spans="2:65" s="1" customFormat="1" ht="21.75" customHeight="1">
      <c r="B1171" s="31"/>
      <c r="C1171" s="131" t="s">
        <v>1155</v>
      </c>
      <c r="D1171" s="131" t="s">
        <v>227</v>
      </c>
      <c r="E1171" s="132" t="s">
        <v>1891</v>
      </c>
      <c r="F1171" s="133" t="s">
        <v>1892</v>
      </c>
      <c r="G1171" s="134" t="s">
        <v>1610</v>
      </c>
      <c r="H1171" s="135">
        <v>1</v>
      </c>
      <c r="I1171" s="136"/>
      <c r="J1171" s="137">
        <f>ROUND(I1171*H1171,2)</f>
        <v>0</v>
      </c>
      <c r="K1171" s="133" t="s">
        <v>1</v>
      </c>
      <c r="L1171" s="31"/>
      <c r="M1171" s="138" t="s">
        <v>1</v>
      </c>
      <c r="N1171" s="139" t="s">
        <v>47</v>
      </c>
      <c r="P1171" s="140">
        <f>O1171*H1171</f>
        <v>0</v>
      </c>
      <c r="Q1171" s="140">
        <v>0</v>
      </c>
      <c r="R1171" s="140">
        <f>Q1171*H1171</f>
        <v>0</v>
      </c>
      <c r="S1171" s="140">
        <v>0</v>
      </c>
      <c r="T1171" s="141">
        <f>S1171*H1171</f>
        <v>0</v>
      </c>
      <c r="AR1171" s="142" t="s">
        <v>265</v>
      </c>
      <c r="AT1171" s="142" t="s">
        <v>227</v>
      </c>
      <c r="AU1171" s="142" t="s">
        <v>92</v>
      </c>
      <c r="AY1171" s="16" t="s">
        <v>225</v>
      </c>
      <c r="BE1171" s="143">
        <f>IF(N1171="základní",J1171,0)</f>
        <v>0</v>
      </c>
      <c r="BF1171" s="143">
        <f>IF(N1171="snížená",J1171,0)</f>
        <v>0</v>
      </c>
      <c r="BG1171" s="143">
        <f>IF(N1171="zákl. přenesená",J1171,0)</f>
        <v>0</v>
      </c>
      <c r="BH1171" s="143">
        <f>IF(N1171="sníž. přenesená",J1171,0)</f>
        <v>0</v>
      </c>
      <c r="BI1171" s="143">
        <f>IF(N1171="nulová",J1171,0)</f>
        <v>0</v>
      </c>
      <c r="BJ1171" s="16" t="s">
        <v>90</v>
      </c>
      <c r="BK1171" s="143">
        <f>ROUND(I1171*H1171,2)</f>
        <v>0</v>
      </c>
      <c r="BL1171" s="16" t="s">
        <v>265</v>
      </c>
      <c r="BM1171" s="142" t="s">
        <v>1893</v>
      </c>
    </row>
    <row r="1172" spans="2:65" s="1" customFormat="1" ht="24.15" customHeight="1">
      <c r="B1172" s="31"/>
      <c r="C1172" s="131" t="s">
        <v>1894</v>
      </c>
      <c r="D1172" s="131" t="s">
        <v>227</v>
      </c>
      <c r="E1172" s="132" t="s">
        <v>1895</v>
      </c>
      <c r="F1172" s="133" t="s">
        <v>1896</v>
      </c>
      <c r="G1172" s="134" t="s">
        <v>414</v>
      </c>
      <c r="H1172" s="135">
        <v>1</v>
      </c>
      <c r="I1172" s="136"/>
      <c r="J1172" s="137">
        <f>ROUND(I1172*H1172,2)</f>
        <v>0</v>
      </c>
      <c r="K1172" s="133" t="s">
        <v>231</v>
      </c>
      <c r="L1172" s="31"/>
      <c r="M1172" s="138" t="s">
        <v>1</v>
      </c>
      <c r="N1172" s="139" t="s">
        <v>47</v>
      </c>
      <c r="P1172" s="140">
        <f>O1172*H1172</f>
        <v>0</v>
      </c>
      <c r="Q1172" s="140">
        <v>0</v>
      </c>
      <c r="R1172" s="140">
        <f>Q1172*H1172</f>
        <v>0</v>
      </c>
      <c r="S1172" s="140">
        <v>0</v>
      </c>
      <c r="T1172" s="141">
        <f>S1172*H1172</f>
        <v>0</v>
      </c>
      <c r="AR1172" s="142" t="s">
        <v>265</v>
      </c>
      <c r="AT1172" s="142" t="s">
        <v>227</v>
      </c>
      <c r="AU1172" s="142" t="s">
        <v>92</v>
      </c>
      <c r="AY1172" s="16" t="s">
        <v>225</v>
      </c>
      <c r="BE1172" s="143">
        <f>IF(N1172="základní",J1172,0)</f>
        <v>0</v>
      </c>
      <c r="BF1172" s="143">
        <f>IF(N1172="snížená",J1172,0)</f>
        <v>0</v>
      </c>
      <c r="BG1172" s="143">
        <f>IF(N1172="zákl. přenesená",J1172,0)</f>
        <v>0</v>
      </c>
      <c r="BH1172" s="143">
        <f>IF(N1172="sníž. přenesená",J1172,0)</f>
        <v>0</v>
      </c>
      <c r="BI1172" s="143">
        <f>IF(N1172="nulová",J1172,0)</f>
        <v>0</v>
      </c>
      <c r="BJ1172" s="16" t="s">
        <v>90</v>
      </c>
      <c r="BK1172" s="143">
        <f>ROUND(I1172*H1172,2)</f>
        <v>0</v>
      </c>
      <c r="BL1172" s="16" t="s">
        <v>265</v>
      </c>
      <c r="BM1172" s="142" t="s">
        <v>1897</v>
      </c>
    </row>
    <row r="1173" spans="2:65" s="12" customFormat="1" ht="10.199999999999999">
      <c r="B1173" s="144"/>
      <c r="D1173" s="145" t="s">
        <v>233</v>
      </c>
      <c r="E1173" s="146" t="s">
        <v>1</v>
      </c>
      <c r="F1173" s="147" t="s">
        <v>90</v>
      </c>
      <c r="H1173" s="148">
        <v>1</v>
      </c>
      <c r="I1173" s="149"/>
      <c r="L1173" s="144"/>
      <c r="M1173" s="150"/>
      <c r="T1173" s="151"/>
      <c r="AT1173" s="146" t="s">
        <v>233</v>
      </c>
      <c r="AU1173" s="146" t="s">
        <v>92</v>
      </c>
      <c r="AV1173" s="12" t="s">
        <v>92</v>
      </c>
      <c r="AW1173" s="12" t="s">
        <v>31</v>
      </c>
      <c r="AX1173" s="12" t="s">
        <v>82</v>
      </c>
      <c r="AY1173" s="146" t="s">
        <v>225</v>
      </c>
    </row>
    <row r="1174" spans="2:65" s="13" customFormat="1" ht="10.199999999999999">
      <c r="B1174" s="152"/>
      <c r="D1174" s="145" t="s">
        <v>233</v>
      </c>
      <c r="E1174" s="153" t="s">
        <v>1</v>
      </c>
      <c r="F1174" s="154" t="s">
        <v>235</v>
      </c>
      <c r="H1174" s="155">
        <v>1</v>
      </c>
      <c r="I1174" s="156"/>
      <c r="L1174" s="152"/>
      <c r="M1174" s="157"/>
      <c r="T1174" s="158"/>
      <c r="AT1174" s="153" t="s">
        <v>233</v>
      </c>
      <c r="AU1174" s="153" t="s">
        <v>92</v>
      </c>
      <c r="AV1174" s="13" t="s">
        <v>232</v>
      </c>
      <c r="AW1174" s="13" t="s">
        <v>31</v>
      </c>
      <c r="AX1174" s="13" t="s">
        <v>90</v>
      </c>
      <c r="AY1174" s="153" t="s">
        <v>225</v>
      </c>
    </row>
    <row r="1175" spans="2:65" s="1" customFormat="1" ht="16.5" customHeight="1">
      <c r="B1175" s="31"/>
      <c r="C1175" s="159" t="s">
        <v>1159</v>
      </c>
      <c r="D1175" s="159" t="s">
        <v>292</v>
      </c>
      <c r="E1175" s="160" t="s">
        <v>1898</v>
      </c>
      <c r="F1175" s="161" t="s">
        <v>1899</v>
      </c>
      <c r="G1175" s="162" t="s">
        <v>414</v>
      </c>
      <c r="H1175" s="163">
        <v>1</v>
      </c>
      <c r="I1175" s="164"/>
      <c r="J1175" s="165">
        <f>ROUND(I1175*H1175,2)</f>
        <v>0</v>
      </c>
      <c r="K1175" s="161" t="s">
        <v>231</v>
      </c>
      <c r="L1175" s="166"/>
      <c r="M1175" s="167" t="s">
        <v>1</v>
      </c>
      <c r="N1175" s="168" t="s">
        <v>47</v>
      </c>
      <c r="P1175" s="140">
        <f>O1175*H1175</f>
        <v>0</v>
      </c>
      <c r="Q1175" s="140">
        <v>0</v>
      </c>
      <c r="R1175" s="140">
        <f>Q1175*H1175</f>
        <v>0</v>
      </c>
      <c r="S1175" s="140">
        <v>0</v>
      </c>
      <c r="T1175" s="141">
        <f>S1175*H1175</f>
        <v>0</v>
      </c>
      <c r="AR1175" s="142" t="s">
        <v>307</v>
      </c>
      <c r="AT1175" s="142" t="s">
        <v>292</v>
      </c>
      <c r="AU1175" s="142" t="s">
        <v>92</v>
      </c>
      <c r="AY1175" s="16" t="s">
        <v>225</v>
      </c>
      <c r="BE1175" s="143">
        <f>IF(N1175="základní",J1175,0)</f>
        <v>0</v>
      </c>
      <c r="BF1175" s="143">
        <f>IF(N1175="snížená",J1175,0)</f>
        <v>0</v>
      </c>
      <c r="BG1175" s="143">
        <f>IF(N1175="zákl. přenesená",J1175,0)</f>
        <v>0</v>
      </c>
      <c r="BH1175" s="143">
        <f>IF(N1175="sníž. přenesená",J1175,0)</f>
        <v>0</v>
      </c>
      <c r="BI1175" s="143">
        <f>IF(N1175="nulová",J1175,0)</f>
        <v>0</v>
      </c>
      <c r="BJ1175" s="16" t="s">
        <v>90</v>
      </c>
      <c r="BK1175" s="143">
        <f>ROUND(I1175*H1175,2)</f>
        <v>0</v>
      </c>
      <c r="BL1175" s="16" t="s">
        <v>265</v>
      </c>
      <c r="BM1175" s="142" t="s">
        <v>1900</v>
      </c>
    </row>
    <row r="1176" spans="2:65" s="1" customFormat="1" ht="24.15" customHeight="1">
      <c r="B1176" s="31"/>
      <c r="C1176" s="131" t="s">
        <v>1901</v>
      </c>
      <c r="D1176" s="131" t="s">
        <v>227</v>
      </c>
      <c r="E1176" s="132" t="s">
        <v>1902</v>
      </c>
      <c r="F1176" s="133" t="s">
        <v>1903</v>
      </c>
      <c r="G1176" s="134" t="s">
        <v>414</v>
      </c>
      <c r="H1176" s="135">
        <v>1</v>
      </c>
      <c r="I1176" s="136"/>
      <c r="J1176" s="137">
        <f>ROUND(I1176*H1176,2)</f>
        <v>0</v>
      </c>
      <c r="K1176" s="133" t="s">
        <v>231</v>
      </c>
      <c r="L1176" s="31"/>
      <c r="M1176" s="138" t="s">
        <v>1</v>
      </c>
      <c r="N1176" s="139" t="s">
        <v>47</v>
      </c>
      <c r="P1176" s="140">
        <f>O1176*H1176</f>
        <v>0</v>
      </c>
      <c r="Q1176" s="140">
        <v>0</v>
      </c>
      <c r="R1176" s="140">
        <f>Q1176*H1176</f>
        <v>0</v>
      </c>
      <c r="S1176" s="140">
        <v>0</v>
      </c>
      <c r="T1176" s="141">
        <f>S1176*H1176</f>
        <v>0</v>
      </c>
      <c r="AR1176" s="142" t="s">
        <v>265</v>
      </c>
      <c r="AT1176" s="142" t="s">
        <v>227</v>
      </c>
      <c r="AU1176" s="142" t="s">
        <v>92</v>
      </c>
      <c r="AY1176" s="16" t="s">
        <v>225</v>
      </c>
      <c r="BE1176" s="143">
        <f>IF(N1176="základní",J1176,0)</f>
        <v>0</v>
      </c>
      <c r="BF1176" s="143">
        <f>IF(N1176="snížená",J1176,0)</f>
        <v>0</v>
      </c>
      <c r="BG1176" s="143">
        <f>IF(N1176="zákl. přenesená",J1176,0)</f>
        <v>0</v>
      </c>
      <c r="BH1176" s="143">
        <f>IF(N1176="sníž. přenesená",J1176,0)</f>
        <v>0</v>
      </c>
      <c r="BI1176" s="143">
        <f>IF(N1176="nulová",J1176,0)</f>
        <v>0</v>
      </c>
      <c r="BJ1176" s="16" t="s">
        <v>90</v>
      </c>
      <c r="BK1176" s="143">
        <f>ROUND(I1176*H1176,2)</f>
        <v>0</v>
      </c>
      <c r="BL1176" s="16" t="s">
        <v>265</v>
      </c>
      <c r="BM1176" s="142" t="s">
        <v>1904</v>
      </c>
    </row>
    <row r="1177" spans="2:65" s="1" customFormat="1" ht="16.5" customHeight="1">
      <c r="B1177" s="31"/>
      <c r="C1177" s="159" t="s">
        <v>1164</v>
      </c>
      <c r="D1177" s="159" t="s">
        <v>292</v>
      </c>
      <c r="E1177" s="160" t="s">
        <v>1905</v>
      </c>
      <c r="F1177" s="161" t="s">
        <v>1906</v>
      </c>
      <c r="G1177" s="162" t="s">
        <v>414</v>
      </c>
      <c r="H1177" s="163">
        <v>1</v>
      </c>
      <c r="I1177" s="164"/>
      <c r="J1177" s="165">
        <f>ROUND(I1177*H1177,2)</f>
        <v>0</v>
      </c>
      <c r="K1177" s="161" t="s">
        <v>1</v>
      </c>
      <c r="L1177" s="166"/>
      <c r="M1177" s="167" t="s">
        <v>1</v>
      </c>
      <c r="N1177" s="168" t="s">
        <v>47</v>
      </c>
      <c r="P1177" s="140">
        <f>O1177*H1177</f>
        <v>0</v>
      </c>
      <c r="Q1177" s="140">
        <v>0</v>
      </c>
      <c r="R1177" s="140">
        <f>Q1177*H1177</f>
        <v>0</v>
      </c>
      <c r="S1177" s="140">
        <v>0</v>
      </c>
      <c r="T1177" s="141">
        <f>S1177*H1177</f>
        <v>0</v>
      </c>
      <c r="AR1177" s="142" t="s">
        <v>307</v>
      </c>
      <c r="AT1177" s="142" t="s">
        <v>292</v>
      </c>
      <c r="AU1177" s="142" t="s">
        <v>92</v>
      </c>
      <c r="AY1177" s="16" t="s">
        <v>225</v>
      </c>
      <c r="BE1177" s="143">
        <f>IF(N1177="základní",J1177,0)</f>
        <v>0</v>
      </c>
      <c r="BF1177" s="143">
        <f>IF(N1177="snížená",J1177,0)</f>
        <v>0</v>
      </c>
      <c r="BG1177" s="143">
        <f>IF(N1177="zákl. přenesená",J1177,0)</f>
        <v>0</v>
      </c>
      <c r="BH1177" s="143">
        <f>IF(N1177="sníž. přenesená",J1177,0)</f>
        <v>0</v>
      </c>
      <c r="BI1177" s="143">
        <f>IF(N1177="nulová",J1177,0)</f>
        <v>0</v>
      </c>
      <c r="BJ1177" s="16" t="s">
        <v>90</v>
      </c>
      <c r="BK1177" s="143">
        <f>ROUND(I1177*H1177,2)</f>
        <v>0</v>
      </c>
      <c r="BL1177" s="16" t="s">
        <v>265</v>
      </c>
      <c r="BM1177" s="142" t="s">
        <v>1907</v>
      </c>
    </row>
    <row r="1178" spans="2:65" s="1" customFormat="1" ht="55.5" customHeight="1">
      <c r="B1178" s="31"/>
      <c r="C1178" s="131" t="s">
        <v>1908</v>
      </c>
      <c r="D1178" s="131" t="s">
        <v>227</v>
      </c>
      <c r="E1178" s="132" t="s">
        <v>1909</v>
      </c>
      <c r="F1178" s="133" t="s">
        <v>1910</v>
      </c>
      <c r="G1178" s="134" t="s">
        <v>277</v>
      </c>
      <c r="H1178" s="135">
        <v>2E-3</v>
      </c>
      <c r="I1178" s="136"/>
      <c r="J1178" s="137">
        <f>ROUND(I1178*H1178,2)</f>
        <v>0</v>
      </c>
      <c r="K1178" s="133" t="s">
        <v>231</v>
      </c>
      <c r="L1178" s="31"/>
      <c r="M1178" s="138" t="s">
        <v>1</v>
      </c>
      <c r="N1178" s="139" t="s">
        <v>47</v>
      </c>
      <c r="P1178" s="140">
        <f>O1178*H1178</f>
        <v>0</v>
      </c>
      <c r="Q1178" s="140">
        <v>0</v>
      </c>
      <c r="R1178" s="140">
        <f>Q1178*H1178</f>
        <v>0</v>
      </c>
      <c r="S1178" s="140">
        <v>0</v>
      </c>
      <c r="T1178" s="141">
        <f>S1178*H1178</f>
        <v>0</v>
      </c>
      <c r="AR1178" s="142" t="s">
        <v>265</v>
      </c>
      <c r="AT1178" s="142" t="s">
        <v>227</v>
      </c>
      <c r="AU1178" s="142" t="s">
        <v>92</v>
      </c>
      <c r="AY1178" s="16" t="s">
        <v>225</v>
      </c>
      <c r="BE1178" s="143">
        <f>IF(N1178="základní",J1178,0)</f>
        <v>0</v>
      </c>
      <c r="BF1178" s="143">
        <f>IF(N1178="snížená",J1178,0)</f>
        <v>0</v>
      </c>
      <c r="BG1178" s="143">
        <f>IF(N1178="zákl. přenesená",J1178,0)</f>
        <v>0</v>
      </c>
      <c r="BH1178" s="143">
        <f>IF(N1178="sníž. přenesená",J1178,0)</f>
        <v>0</v>
      </c>
      <c r="BI1178" s="143">
        <f>IF(N1178="nulová",J1178,0)</f>
        <v>0</v>
      </c>
      <c r="BJ1178" s="16" t="s">
        <v>90</v>
      </c>
      <c r="BK1178" s="143">
        <f>ROUND(I1178*H1178,2)</f>
        <v>0</v>
      </c>
      <c r="BL1178" s="16" t="s">
        <v>265</v>
      </c>
      <c r="BM1178" s="142" t="s">
        <v>1911</v>
      </c>
    </row>
    <row r="1179" spans="2:65" s="11" customFormat="1" ht="22.8" customHeight="1">
      <c r="B1179" s="119"/>
      <c r="D1179" s="120" t="s">
        <v>81</v>
      </c>
      <c r="E1179" s="129" t="s">
        <v>1912</v>
      </c>
      <c r="F1179" s="129" t="s">
        <v>1913</v>
      </c>
      <c r="I1179" s="122"/>
      <c r="J1179" s="130">
        <f>BK1179</f>
        <v>0</v>
      </c>
      <c r="L1179" s="119"/>
      <c r="M1179" s="124"/>
      <c r="P1179" s="125">
        <f>SUM(P1180:P1181)</f>
        <v>0</v>
      </c>
      <c r="R1179" s="125">
        <f>SUM(R1180:R1181)</f>
        <v>0</v>
      </c>
      <c r="T1179" s="126">
        <f>SUM(T1180:T1181)</f>
        <v>0</v>
      </c>
      <c r="AR1179" s="120" t="s">
        <v>92</v>
      </c>
      <c r="AT1179" s="127" t="s">
        <v>81</v>
      </c>
      <c r="AU1179" s="127" t="s">
        <v>90</v>
      </c>
      <c r="AY1179" s="120" t="s">
        <v>225</v>
      </c>
      <c r="BK1179" s="128">
        <f>SUM(BK1180:BK1181)</f>
        <v>0</v>
      </c>
    </row>
    <row r="1180" spans="2:65" s="1" customFormat="1" ht="16.5" customHeight="1">
      <c r="B1180" s="31"/>
      <c r="C1180" s="131" t="s">
        <v>1168</v>
      </c>
      <c r="D1180" s="131" t="s">
        <v>227</v>
      </c>
      <c r="E1180" s="132" t="s">
        <v>1914</v>
      </c>
      <c r="F1180" s="133" t="s">
        <v>1915</v>
      </c>
      <c r="G1180" s="134" t="s">
        <v>1610</v>
      </c>
      <c r="H1180" s="135">
        <v>1</v>
      </c>
      <c r="I1180" s="136"/>
      <c r="J1180" s="137">
        <f>ROUND(I1180*H1180,2)</f>
        <v>0</v>
      </c>
      <c r="K1180" s="133" t="s">
        <v>1</v>
      </c>
      <c r="L1180" s="31"/>
      <c r="M1180" s="138" t="s">
        <v>1</v>
      </c>
      <c r="N1180" s="139" t="s">
        <v>47</v>
      </c>
      <c r="P1180" s="140">
        <f>O1180*H1180</f>
        <v>0</v>
      </c>
      <c r="Q1180" s="140">
        <v>0</v>
      </c>
      <c r="R1180" s="140">
        <f>Q1180*H1180</f>
        <v>0</v>
      </c>
      <c r="S1180" s="140">
        <v>0</v>
      </c>
      <c r="T1180" s="141">
        <f>S1180*H1180</f>
        <v>0</v>
      </c>
      <c r="AR1180" s="142" t="s">
        <v>265</v>
      </c>
      <c r="AT1180" s="142" t="s">
        <v>227</v>
      </c>
      <c r="AU1180" s="142" t="s">
        <v>92</v>
      </c>
      <c r="AY1180" s="16" t="s">
        <v>225</v>
      </c>
      <c r="BE1180" s="143">
        <f>IF(N1180="základní",J1180,0)</f>
        <v>0</v>
      </c>
      <c r="BF1180" s="143">
        <f>IF(N1180="snížená",J1180,0)</f>
        <v>0</v>
      </c>
      <c r="BG1180" s="143">
        <f>IF(N1180="zákl. přenesená",J1180,0)</f>
        <v>0</v>
      </c>
      <c r="BH1180" s="143">
        <f>IF(N1180="sníž. přenesená",J1180,0)</f>
        <v>0</v>
      </c>
      <c r="BI1180" s="143">
        <f>IF(N1180="nulová",J1180,0)</f>
        <v>0</v>
      </c>
      <c r="BJ1180" s="16" t="s">
        <v>90</v>
      </c>
      <c r="BK1180" s="143">
        <f>ROUND(I1180*H1180,2)</f>
        <v>0</v>
      </c>
      <c r="BL1180" s="16" t="s">
        <v>265</v>
      </c>
      <c r="BM1180" s="142" t="s">
        <v>1916</v>
      </c>
    </row>
    <row r="1181" spans="2:65" s="1" customFormat="1" ht="16.5" customHeight="1">
      <c r="B1181" s="31"/>
      <c r="C1181" s="131" t="s">
        <v>1917</v>
      </c>
      <c r="D1181" s="131" t="s">
        <v>227</v>
      </c>
      <c r="E1181" s="132" t="s">
        <v>1918</v>
      </c>
      <c r="F1181" s="133" t="s">
        <v>1919</v>
      </c>
      <c r="G1181" s="134" t="s">
        <v>638</v>
      </c>
      <c r="H1181" s="135">
        <v>1</v>
      </c>
      <c r="I1181" s="136"/>
      <c r="J1181" s="137">
        <f>ROUND(I1181*H1181,2)</f>
        <v>0</v>
      </c>
      <c r="K1181" s="133" t="s">
        <v>1</v>
      </c>
      <c r="L1181" s="31"/>
      <c r="M1181" s="138" t="s">
        <v>1</v>
      </c>
      <c r="N1181" s="139" t="s">
        <v>47</v>
      </c>
      <c r="P1181" s="140">
        <f>O1181*H1181</f>
        <v>0</v>
      </c>
      <c r="Q1181" s="140">
        <v>0</v>
      </c>
      <c r="R1181" s="140">
        <f>Q1181*H1181</f>
        <v>0</v>
      </c>
      <c r="S1181" s="140">
        <v>0</v>
      </c>
      <c r="T1181" s="141">
        <f>S1181*H1181</f>
        <v>0</v>
      </c>
      <c r="AR1181" s="142" t="s">
        <v>265</v>
      </c>
      <c r="AT1181" s="142" t="s">
        <v>227</v>
      </c>
      <c r="AU1181" s="142" t="s">
        <v>92</v>
      </c>
      <c r="AY1181" s="16" t="s">
        <v>225</v>
      </c>
      <c r="BE1181" s="143">
        <f>IF(N1181="základní",J1181,0)</f>
        <v>0</v>
      </c>
      <c r="BF1181" s="143">
        <f>IF(N1181="snížená",J1181,0)</f>
        <v>0</v>
      </c>
      <c r="BG1181" s="143">
        <f>IF(N1181="zákl. přenesená",J1181,0)</f>
        <v>0</v>
      </c>
      <c r="BH1181" s="143">
        <f>IF(N1181="sníž. přenesená",J1181,0)</f>
        <v>0</v>
      </c>
      <c r="BI1181" s="143">
        <f>IF(N1181="nulová",J1181,0)</f>
        <v>0</v>
      </c>
      <c r="BJ1181" s="16" t="s">
        <v>90</v>
      </c>
      <c r="BK1181" s="143">
        <f>ROUND(I1181*H1181,2)</f>
        <v>0</v>
      </c>
      <c r="BL1181" s="16" t="s">
        <v>265</v>
      </c>
      <c r="BM1181" s="142" t="s">
        <v>1920</v>
      </c>
    </row>
    <row r="1182" spans="2:65" s="11" customFormat="1" ht="22.8" customHeight="1">
      <c r="B1182" s="119"/>
      <c r="D1182" s="120" t="s">
        <v>81</v>
      </c>
      <c r="E1182" s="129" t="s">
        <v>1921</v>
      </c>
      <c r="F1182" s="129" t="s">
        <v>1922</v>
      </c>
      <c r="I1182" s="122"/>
      <c r="J1182" s="130">
        <f>BK1182</f>
        <v>0</v>
      </c>
      <c r="L1182" s="119"/>
      <c r="M1182" s="124"/>
      <c r="P1182" s="125">
        <f>P1183+P1185+P1187+P1194+P1197+P1207+P1222+P1226+P1231</f>
        <v>0</v>
      </c>
      <c r="R1182" s="125">
        <f>R1183+R1185+R1187+R1194+R1197+R1207+R1222+R1226+R1231</f>
        <v>0</v>
      </c>
      <c r="T1182" s="126">
        <f>T1183+T1185+T1187+T1194+T1197+T1207+T1222+T1226+T1231</f>
        <v>0</v>
      </c>
      <c r="AR1182" s="120" t="s">
        <v>92</v>
      </c>
      <c r="AT1182" s="127" t="s">
        <v>81</v>
      </c>
      <c r="AU1182" s="127" t="s">
        <v>90</v>
      </c>
      <c r="AY1182" s="120" t="s">
        <v>225</v>
      </c>
      <c r="BK1182" s="128">
        <f>BK1183+BK1185+BK1187+BK1194+BK1197+BK1207+BK1222+BK1226+BK1231</f>
        <v>0</v>
      </c>
    </row>
    <row r="1183" spans="2:65" s="11" customFormat="1" ht="20.85" customHeight="1">
      <c r="B1183" s="119"/>
      <c r="D1183" s="120" t="s">
        <v>81</v>
      </c>
      <c r="E1183" s="129" t="s">
        <v>92</v>
      </c>
      <c r="F1183" s="129" t="s">
        <v>286</v>
      </c>
      <c r="I1183" s="122"/>
      <c r="J1183" s="130">
        <f>BK1183</f>
        <v>0</v>
      </c>
      <c r="L1183" s="119"/>
      <c r="M1183" s="124"/>
      <c r="P1183" s="125">
        <f>P1184</f>
        <v>0</v>
      </c>
      <c r="R1183" s="125">
        <f>R1184</f>
        <v>0</v>
      </c>
      <c r="T1183" s="126">
        <f>T1184</f>
        <v>0</v>
      </c>
      <c r="AR1183" s="120" t="s">
        <v>92</v>
      </c>
      <c r="AT1183" s="127" t="s">
        <v>81</v>
      </c>
      <c r="AU1183" s="127" t="s">
        <v>92</v>
      </c>
      <c r="AY1183" s="120" t="s">
        <v>225</v>
      </c>
      <c r="BK1183" s="128">
        <f>BK1184</f>
        <v>0</v>
      </c>
    </row>
    <row r="1184" spans="2:65" s="1" customFormat="1" ht="16.5" customHeight="1">
      <c r="B1184" s="31"/>
      <c r="C1184" s="131" t="s">
        <v>1172</v>
      </c>
      <c r="D1184" s="131" t="s">
        <v>227</v>
      </c>
      <c r="E1184" s="132" t="s">
        <v>1923</v>
      </c>
      <c r="F1184" s="133" t="s">
        <v>1434</v>
      </c>
      <c r="G1184" s="134" t="s">
        <v>1846</v>
      </c>
      <c r="H1184" s="178"/>
      <c r="I1184" s="136"/>
      <c r="J1184" s="137">
        <f>ROUND(I1184*H1184,2)</f>
        <v>0</v>
      </c>
      <c r="K1184" s="133" t="s">
        <v>1</v>
      </c>
      <c r="L1184" s="31"/>
      <c r="M1184" s="138" t="s">
        <v>1</v>
      </c>
      <c r="N1184" s="139" t="s">
        <v>47</v>
      </c>
      <c r="P1184" s="140">
        <f>O1184*H1184</f>
        <v>0</v>
      </c>
      <c r="Q1184" s="140">
        <v>0</v>
      </c>
      <c r="R1184" s="140">
        <f>Q1184*H1184</f>
        <v>0</v>
      </c>
      <c r="S1184" s="140">
        <v>0</v>
      </c>
      <c r="T1184" s="141">
        <f>S1184*H1184</f>
        <v>0</v>
      </c>
      <c r="AR1184" s="142" t="s">
        <v>265</v>
      </c>
      <c r="AT1184" s="142" t="s">
        <v>227</v>
      </c>
      <c r="AU1184" s="142" t="s">
        <v>240</v>
      </c>
      <c r="AY1184" s="16" t="s">
        <v>225</v>
      </c>
      <c r="BE1184" s="143">
        <f>IF(N1184="základní",J1184,0)</f>
        <v>0</v>
      </c>
      <c r="BF1184" s="143">
        <f>IF(N1184="snížená",J1184,0)</f>
        <v>0</v>
      </c>
      <c r="BG1184" s="143">
        <f>IF(N1184="zákl. přenesená",J1184,0)</f>
        <v>0</v>
      </c>
      <c r="BH1184" s="143">
        <f>IF(N1184="sníž. přenesená",J1184,0)</f>
        <v>0</v>
      </c>
      <c r="BI1184" s="143">
        <f>IF(N1184="nulová",J1184,0)</f>
        <v>0</v>
      </c>
      <c r="BJ1184" s="16" t="s">
        <v>90</v>
      </c>
      <c r="BK1184" s="143">
        <f>ROUND(I1184*H1184,2)</f>
        <v>0</v>
      </c>
      <c r="BL1184" s="16" t="s">
        <v>265</v>
      </c>
      <c r="BM1184" s="142" t="s">
        <v>1924</v>
      </c>
    </row>
    <row r="1185" spans="2:65" s="11" customFormat="1" ht="20.85" customHeight="1">
      <c r="B1185" s="119"/>
      <c r="D1185" s="120" t="s">
        <v>81</v>
      </c>
      <c r="E1185" s="129" t="s">
        <v>460</v>
      </c>
      <c r="F1185" s="129" t="s">
        <v>1925</v>
      </c>
      <c r="I1185" s="122"/>
      <c r="J1185" s="130">
        <f>BK1185</f>
        <v>0</v>
      </c>
      <c r="L1185" s="119"/>
      <c r="M1185" s="124"/>
      <c r="P1185" s="125">
        <f>P1186</f>
        <v>0</v>
      </c>
      <c r="R1185" s="125">
        <f>R1186</f>
        <v>0</v>
      </c>
      <c r="T1185" s="126">
        <f>T1186</f>
        <v>0</v>
      </c>
      <c r="AR1185" s="120" t="s">
        <v>92</v>
      </c>
      <c r="AT1185" s="127" t="s">
        <v>81</v>
      </c>
      <c r="AU1185" s="127" t="s">
        <v>92</v>
      </c>
      <c r="AY1185" s="120" t="s">
        <v>225</v>
      </c>
      <c r="BK1185" s="128">
        <f>BK1186</f>
        <v>0</v>
      </c>
    </row>
    <row r="1186" spans="2:65" s="1" customFormat="1" ht="16.5" customHeight="1">
      <c r="B1186" s="31"/>
      <c r="C1186" s="131" t="s">
        <v>1926</v>
      </c>
      <c r="D1186" s="131" t="s">
        <v>227</v>
      </c>
      <c r="E1186" s="132" t="s">
        <v>1927</v>
      </c>
      <c r="F1186" s="133" t="s">
        <v>1928</v>
      </c>
      <c r="G1186" s="134" t="s">
        <v>1929</v>
      </c>
      <c r="H1186" s="135">
        <v>12</v>
      </c>
      <c r="I1186" s="136"/>
      <c r="J1186" s="137">
        <f>ROUND(I1186*H1186,2)</f>
        <v>0</v>
      </c>
      <c r="K1186" s="133" t="s">
        <v>1</v>
      </c>
      <c r="L1186" s="31"/>
      <c r="M1186" s="138" t="s">
        <v>1</v>
      </c>
      <c r="N1186" s="139" t="s">
        <v>47</v>
      </c>
      <c r="P1186" s="140">
        <f>O1186*H1186</f>
        <v>0</v>
      </c>
      <c r="Q1186" s="140">
        <v>0</v>
      </c>
      <c r="R1186" s="140">
        <f>Q1186*H1186</f>
        <v>0</v>
      </c>
      <c r="S1186" s="140">
        <v>0</v>
      </c>
      <c r="T1186" s="141">
        <f>S1186*H1186</f>
        <v>0</v>
      </c>
      <c r="AR1186" s="142" t="s">
        <v>265</v>
      </c>
      <c r="AT1186" s="142" t="s">
        <v>227</v>
      </c>
      <c r="AU1186" s="142" t="s">
        <v>240</v>
      </c>
      <c r="AY1186" s="16" t="s">
        <v>225</v>
      </c>
      <c r="BE1186" s="143">
        <f>IF(N1186="základní",J1186,0)</f>
        <v>0</v>
      </c>
      <c r="BF1186" s="143">
        <f>IF(N1186="snížená",J1186,0)</f>
        <v>0</v>
      </c>
      <c r="BG1186" s="143">
        <f>IF(N1186="zákl. přenesená",J1186,0)</f>
        <v>0</v>
      </c>
      <c r="BH1186" s="143">
        <f>IF(N1186="sníž. přenesená",J1186,0)</f>
        <v>0</v>
      </c>
      <c r="BI1186" s="143">
        <f>IF(N1186="nulová",J1186,0)</f>
        <v>0</v>
      </c>
      <c r="BJ1186" s="16" t="s">
        <v>90</v>
      </c>
      <c r="BK1186" s="143">
        <f>ROUND(I1186*H1186,2)</f>
        <v>0</v>
      </c>
      <c r="BL1186" s="16" t="s">
        <v>265</v>
      </c>
      <c r="BM1186" s="142" t="s">
        <v>1930</v>
      </c>
    </row>
    <row r="1187" spans="2:65" s="11" customFormat="1" ht="20.85" customHeight="1">
      <c r="B1187" s="119"/>
      <c r="D1187" s="120" t="s">
        <v>81</v>
      </c>
      <c r="E1187" s="129" t="s">
        <v>1931</v>
      </c>
      <c r="F1187" s="129" t="s">
        <v>1932</v>
      </c>
      <c r="I1187" s="122"/>
      <c r="J1187" s="130">
        <f>BK1187</f>
        <v>0</v>
      </c>
      <c r="L1187" s="119"/>
      <c r="M1187" s="124"/>
      <c r="P1187" s="125">
        <f>SUM(P1188:P1193)</f>
        <v>0</v>
      </c>
      <c r="R1187" s="125">
        <f>SUM(R1188:R1193)</f>
        <v>0</v>
      </c>
      <c r="T1187" s="126">
        <f>SUM(T1188:T1193)</f>
        <v>0</v>
      </c>
      <c r="AR1187" s="120" t="s">
        <v>92</v>
      </c>
      <c r="AT1187" s="127" t="s">
        <v>81</v>
      </c>
      <c r="AU1187" s="127" t="s">
        <v>92</v>
      </c>
      <c r="AY1187" s="120" t="s">
        <v>225</v>
      </c>
      <c r="BK1187" s="128">
        <f>SUM(BK1188:BK1193)</f>
        <v>0</v>
      </c>
    </row>
    <row r="1188" spans="2:65" s="1" customFormat="1" ht="16.5" customHeight="1">
      <c r="B1188" s="31"/>
      <c r="C1188" s="131" t="s">
        <v>1175</v>
      </c>
      <c r="D1188" s="131" t="s">
        <v>227</v>
      </c>
      <c r="E1188" s="132" t="s">
        <v>1933</v>
      </c>
      <c r="F1188" s="133" t="s">
        <v>1934</v>
      </c>
      <c r="G1188" s="134" t="s">
        <v>1610</v>
      </c>
      <c r="H1188" s="135">
        <v>1</v>
      </c>
      <c r="I1188" s="136"/>
      <c r="J1188" s="137">
        <f t="shared" ref="J1188:J1193" si="70">ROUND(I1188*H1188,2)</f>
        <v>0</v>
      </c>
      <c r="K1188" s="133" t="s">
        <v>1</v>
      </c>
      <c r="L1188" s="31"/>
      <c r="M1188" s="138" t="s">
        <v>1</v>
      </c>
      <c r="N1188" s="139" t="s">
        <v>47</v>
      </c>
      <c r="P1188" s="140">
        <f t="shared" ref="P1188:P1193" si="71">O1188*H1188</f>
        <v>0</v>
      </c>
      <c r="Q1188" s="140">
        <v>0</v>
      </c>
      <c r="R1188" s="140">
        <f t="shared" ref="R1188:R1193" si="72">Q1188*H1188</f>
        <v>0</v>
      </c>
      <c r="S1188" s="140">
        <v>0</v>
      </c>
      <c r="T1188" s="141">
        <f t="shared" ref="T1188:T1193" si="73">S1188*H1188</f>
        <v>0</v>
      </c>
      <c r="AR1188" s="142" t="s">
        <v>265</v>
      </c>
      <c r="AT1188" s="142" t="s">
        <v>227</v>
      </c>
      <c r="AU1188" s="142" t="s">
        <v>240</v>
      </c>
      <c r="AY1188" s="16" t="s">
        <v>225</v>
      </c>
      <c r="BE1188" s="143">
        <f t="shared" ref="BE1188:BE1193" si="74">IF(N1188="základní",J1188,0)</f>
        <v>0</v>
      </c>
      <c r="BF1188" s="143">
        <f t="shared" ref="BF1188:BF1193" si="75">IF(N1188="snížená",J1188,0)</f>
        <v>0</v>
      </c>
      <c r="BG1188" s="143">
        <f t="shared" ref="BG1188:BG1193" si="76">IF(N1188="zákl. přenesená",J1188,0)</f>
        <v>0</v>
      </c>
      <c r="BH1188" s="143">
        <f t="shared" ref="BH1188:BH1193" si="77">IF(N1188="sníž. přenesená",J1188,0)</f>
        <v>0</v>
      </c>
      <c r="BI1188" s="143">
        <f t="shared" ref="BI1188:BI1193" si="78">IF(N1188="nulová",J1188,0)</f>
        <v>0</v>
      </c>
      <c r="BJ1188" s="16" t="s">
        <v>90</v>
      </c>
      <c r="BK1188" s="143">
        <f t="shared" ref="BK1188:BK1193" si="79">ROUND(I1188*H1188,2)</f>
        <v>0</v>
      </c>
      <c r="BL1188" s="16" t="s">
        <v>265</v>
      </c>
      <c r="BM1188" s="142" t="s">
        <v>1935</v>
      </c>
    </row>
    <row r="1189" spans="2:65" s="1" customFormat="1" ht="24.15" customHeight="1">
      <c r="B1189" s="31"/>
      <c r="C1189" s="131" t="s">
        <v>1936</v>
      </c>
      <c r="D1189" s="131" t="s">
        <v>227</v>
      </c>
      <c r="E1189" s="132" t="s">
        <v>1937</v>
      </c>
      <c r="F1189" s="133" t="s">
        <v>1938</v>
      </c>
      <c r="G1189" s="134" t="s">
        <v>414</v>
      </c>
      <c r="H1189" s="135">
        <v>1</v>
      </c>
      <c r="I1189" s="136"/>
      <c r="J1189" s="137">
        <f t="shared" si="70"/>
        <v>0</v>
      </c>
      <c r="K1189" s="133" t="s">
        <v>1</v>
      </c>
      <c r="L1189" s="31"/>
      <c r="M1189" s="138" t="s">
        <v>1</v>
      </c>
      <c r="N1189" s="139" t="s">
        <v>47</v>
      </c>
      <c r="P1189" s="140">
        <f t="shared" si="71"/>
        <v>0</v>
      </c>
      <c r="Q1189" s="140">
        <v>0</v>
      </c>
      <c r="R1189" s="140">
        <f t="shared" si="72"/>
        <v>0</v>
      </c>
      <c r="S1189" s="140">
        <v>0</v>
      </c>
      <c r="T1189" s="141">
        <f t="shared" si="73"/>
        <v>0</v>
      </c>
      <c r="AR1189" s="142" t="s">
        <v>265</v>
      </c>
      <c r="AT1189" s="142" t="s">
        <v>227</v>
      </c>
      <c r="AU1189" s="142" t="s">
        <v>240</v>
      </c>
      <c r="AY1189" s="16" t="s">
        <v>225</v>
      </c>
      <c r="BE1189" s="143">
        <f t="shared" si="74"/>
        <v>0</v>
      </c>
      <c r="BF1189" s="143">
        <f t="shared" si="75"/>
        <v>0</v>
      </c>
      <c r="BG1189" s="143">
        <f t="shared" si="76"/>
        <v>0</v>
      </c>
      <c r="BH1189" s="143">
        <f t="shared" si="77"/>
        <v>0</v>
      </c>
      <c r="BI1189" s="143">
        <f t="shared" si="78"/>
        <v>0</v>
      </c>
      <c r="BJ1189" s="16" t="s">
        <v>90</v>
      </c>
      <c r="BK1189" s="143">
        <f t="shared" si="79"/>
        <v>0</v>
      </c>
      <c r="BL1189" s="16" t="s">
        <v>265</v>
      </c>
      <c r="BM1189" s="142" t="s">
        <v>1939</v>
      </c>
    </row>
    <row r="1190" spans="2:65" s="1" customFormat="1" ht="21.75" customHeight="1">
      <c r="B1190" s="31"/>
      <c r="C1190" s="131" t="s">
        <v>1181</v>
      </c>
      <c r="D1190" s="131" t="s">
        <v>227</v>
      </c>
      <c r="E1190" s="132" t="s">
        <v>1940</v>
      </c>
      <c r="F1190" s="133" t="s">
        <v>1941</v>
      </c>
      <c r="G1190" s="134" t="s">
        <v>414</v>
      </c>
      <c r="H1190" s="135">
        <v>1</v>
      </c>
      <c r="I1190" s="136"/>
      <c r="J1190" s="137">
        <f t="shared" si="70"/>
        <v>0</v>
      </c>
      <c r="K1190" s="133" t="s">
        <v>1</v>
      </c>
      <c r="L1190" s="31"/>
      <c r="M1190" s="138" t="s">
        <v>1</v>
      </c>
      <c r="N1190" s="139" t="s">
        <v>47</v>
      </c>
      <c r="P1190" s="140">
        <f t="shared" si="71"/>
        <v>0</v>
      </c>
      <c r="Q1190" s="140">
        <v>0</v>
      </c>
      <c r="R1190" s="140">
        <f t="shared" si="72"/>
        <v>0</v>
      </c>
      <c r="S1190" s="140">
        <v>0</v>
      </c>
      <c r="T1190" s="141">
        <f t="shared" si="73"/>
        <v>0</v>
      </c>
      <c r="AR1190" s="142" t="s">
        <v>265</v>
      </c>
      <c r="AT1190" s="142" t="s">
        <v>227</v>
      </c>
      <c r="AU1190" s="142" t="s">
        <v>240</v>
      </c>
      <c r="AY1190" s="16" t="s">
        <v>225</v>
      </c>
      <c r="BE1190" s="143">
        <f t="shared" si="74"/>
        <v>0</v>
      </c>
      <c r="BF1190" s="143">
        <f t="shared" si="75"/>
        <v>0</v>
      </c>
      <c r="BG1190" s="143">
        <f t="shared" si="76"/>
        <v>0</v>
      </c>
      <c r="BH1190" s="143">
        <f t="shared" si="77"/>
        <v>0</v>
      </c>
      <c r="BI1190" s="143">
        <f t="shared" si="78"/>
        <v>0</v>
      </c>
      <c r="BJ1190" s="16" t="s">
        <v>90</v>
      </c>
      <c r="BK1190" s="143">
        <f t="shared" si="79"/>
        <v>0</v>
      </c>
      <c r="BL1190" s="16" t="s">
        <v>265</v>
      </c>
      <c r="BM1190" s="142" t="s">
        <v>1942</v>
      </c>
    </row>
    <row r="1191" spans="2:65" s="1" customFormat="1" ht="21.75" customHeight="1">
      <c r="B1191" s="31"/>
      <c r="C1191" s="131" t="s">
        <v>1943</v>
      </c>
      <c r="D1191" s="131" t="s">
        <v>227</v>
      </c>
      <c r="E1191" s="132" t="s">
        <v>1944</v>
      </c>
      <c r="F1191" s="133" t="s">
        <v>1945</v>
      </c>
      <c r="G1191" s="134" t="s">
        <v>1610</v>
      </c>
      <c r="H1191" s="135">
        <v>1</v>
      </c>
      <c r="I1191" s="136"/>
      <c r="J1191" s="137">
        <f t="shared" si="70"/>
        <v>0</v>
      </c>
      <c r="K1191" s="133" t="s">
        <v>1</v>
      </c>
      <c r="L1191" s="31"/>
      <c r="M1191" s="138" t="s">
        <v>1</v>
      </c>
      <c r="N1191" s="139" t="s">
        <v>47</v>
      </c>
      <c r="P1191" s="140">
        <f t="shared" si="71"/>
        <v>0</v>
      </c>
      <c r="Q1191" s="140">
        <v>0</v>
      </c>
      <c r="R1191" s="140">
        <f t="shared" si="72"/>
        <v>0</v>
      </c>
      <c r="S1191" s="140">
        <v>0</v>
      </c>
      <c r="T1191" s="141">
        <f t="shared" si="73"/>
        <v>0</v>
      </c>
      <c r="AR1191" s="142" t="s">
        <v>265</v>
      </c>
      <c r="AT1191" s="142" t="s">
        <v>227</v>
      </c>
      <c r="AU1191" s="142" t="s">
        <v>240</v>
      </c>
      <c r="AY1191" s="16" t="s">
        <v>225</v>
      </c>
      <c r="BE1191" s="143">
        <f t="shared" si="74"/>
        <v>0</v>
      </c>
      <c r="BF1191" s="143">
        <f t="shared" si="75"/>
        <v>0</v>
      </c>
      <c r="BG1191" s="143">
        <f t="shared" si="76"/>
        <v>0</v>
      </c>
      <c r="BH1191" s="143">
        <f t="shared" si="77"/>
        <v>0</v>
      </c>
      <c r="BI1191" s="143">
        <f t="shared" si="78"/>
        <v>0</v>
      </c>
      <c r="BJ1191" s="16" t="s">
        <v>90</v>
      </c>
      <c r="BK1191" s="143">
        <f t="shared" si="79"/>
        <v>0</v>
      </c>
      <c r="BL1191" s="16" t="s">
        <v>265</v>
      </c>
      <c r="BM1191" s="142" t="s">
        <v>1946</v>
      </c>
    </row>
    <row r="1192" spans="2:65" s="1" customFormat="1" ht="16.5" customHeight="1">
      <c r="B1192" s="31"/>
      <c r="C1192" s="131" t="s">
        <v>1188</v>
      </c>
      <c r="D1192" s="131" t="s">
        <v>227</v>
      </c>
      <c r="E1192" s="132" t="s">
        <v>1947</v>
      </c>
      <c r="F1192" s="133" t="s">
        <v>1948</v>
      </c>
      <c r="G1192" s="134" t="s">
        <v>1610</v>
      </c>
      <c r="H1192" s="135">
        <v>1</v>
      </c>
      <c r="I1192" s="136"/>
      <c r="J1192" s="137">
        <f t="shared" si="70"/>
        <v>0</v>
      </c>
      <c r="K1192" s="133" t="s">
        <v>1</v>
      </c>
      <c r="L1192" s="31"/>
      <c r="M1192" s="138" t="s">
        <v>1</v>
      </c>
      <c r="N1192" s="139" t="s">
        <v>47</v>
      </c>
      <c r="P1192" s="140">
        <f t="shared" si="71"/>
        <v>0</v>
      </c>
      <c r="Q1192" s="140">
        <v>0</v>
      </c>
      <c r="R1192" s="140">
        <f t="shared" si="72"/>
        <v>0</v>
      </c>
      <c r="S1192" s="140">
        <v>0</v>
      </c>
      <c r="T1192" s="141">
        <f t="shared" si="73"/>
        <v>0</v>
      </c>
      <c r="AR1192" s="142" t="s">
        <v>265</v>
      </c>
      <c r="AT1192" s="142" t="s">
        <v>227</v>
      </c>
      <c r="AU1192" s="142" t="s">
        <v>240</v>
      </c>
      <c r="AY1192" s="16" t="s">
        <v>225</v>
      </c>
      <c r="BE1192" s="143">
        <f t="shared" si="74"/>
        <v>0</v>
      </c>
      <c r="BF1192" s="143">
        <f t="shared" si="75"/>
        <v>0</v>
      </c>
      <c r="BG1192" s="143">
        <f t="shared" si="76"/>
        <v>0</v>
      </c>
      <c r="BH1192" s="143">
        <f t="shared" si="77"/>
        <v>0</v>
      </c>
      <c r="BI1192" s="143">
        <f t="shared" si="78"/>
        <v>0</v>
      </c>
      <c r="BJ1192" s="16" t="s">
        <v>90</v>
      </c>
      <c r="BK1192" s="143">
        <f t="shared" si="79"/>
        <v>0</v>
      </c>
      <c r="BL1192" s="16" t="s">
        <v>265</v>
      </c>
      <c r="BM1192" s="142" t="s">
        <v>1949</v>
      </c>
    </row>
    <row r="1193" spans="2:65" s="1" customFormat="1" ht="24.15" customHeight="1">
      <c r="B1193" s="31"/>
      <c r="C1193" s="131" t="s">
        <v>1950</v>
      </c>
      <c r="D1193" s="131" t="s">
        <v>227</v>
      </c>
      <c r="E1193" s="132" t="s">
        <v>1951</v>
      </c>
      <c r="F1193" s="133" t="s">
        <v>1952</v>
      </c>
      <c r="G1193" s="134" t="s">
        <v>414</v>
      </c>
      <c r="H1193" s="135">
        <v>1</v>
      </c>
      <c r="I1193" s="136"/>
      <c r="J1193" s="137">
        <f t="shared" si="70"/>
        <v>0</v>
      </c>
      <c r="K1193" s="133" t="s">
        <v>1</v>
      </c>
      <c r="L1193" s="31"/>
      <c r="M1193" s="138" t="s">
        <v>1</v>
      </c>
      <c r="N1193" s="139" t="s">
        <v>47</v>
      </c>
      <c r="P1193" s="140">
        <f t="shared" si="71"/>
        <v>0</v>
      </c>
      <c r="Q1193" s="140">
        <v>0</v>
      </c>
      <c r="R1193" s="140">
        <f t="shared" si="72"/>
        <v>0</v>
      </c>
      <c r="S1193" s="140">
        <v>0</v>
      </c>
      <c r="T1193" s="141">
        <f t="shared" si="73"/>
        <v>0</v>
      </c>
      <c r="AR1193" s="142" t="s">
        <v>265</v>
      </c>
      <c r="AT1193" s="142" t="s">
        <v>227</v>
      </c>
      <c r="AU1193" s="142" t="s">
        <v>240</v>
      </c>
      <c r="AY1193" s="16" t="s">
        <v>225</v>
      </c>
      <c r="BE1193" s="143">
        <f t="shared" si="74"/>
        <v>0</v>
      </c>
      <c r="BF1193" s="143">
        <f t="shared" si="75"/>
        <v>0</v>
      </c>
      <c r="BG1193" s="143">
        <f t="shared" si="76"/>
        <v>0</v>
      </c>
      <c r="BH1193" s="143">
        <f t="shared" si="77"/>
        <v>0</v>
      </c>
      <c r="BI1193" s="143">
        <f t="shared" si="78"/>
        <v>0</v>
      </c>
      <c r="BJ1193" s="16" t="s">
        <v>90</v>
      </c>
      <c r="BK1193" s="143">
        <f t="shared" si="79"/>
        <v>0</v>
      </c>
      <c r="BL1193" s="16" t="s">
        <v>265</v>
      </c>
      <c r="BM1193" s="142" t="s">
        <v>1953</v>
      </c>
    </row>
    <row r="1194" spans="2:65" s="11" customFormat="1" ht="20.85" customHeight="1">
      <c r="B1194" s="119"/>
      <c r="D1194" s="120" t="s">
        <v>81</v>
      </c>
      <c r="E1194" s="129" t="s">
        <v>1954</v>
      </c>
      <c r="F1194" s="129" t="s">
        <v>1955</v>
      </c>
      <c r="I1194" s="122"/>
      <c r="J1194" s="130">
        <f>BK1194</f>
        <v>0</v>
      </c>
      <c r="L1194" s="119"/>
      <c r="M1194" s="124"/>
      <c r="P1194" s="125">
        <f>SUM(P1195:P1196)</f>
        <v>0</v>
      </c>
      <c r="R1194" s="125">
        <f>SUM(R1195:R1196)</f>
        <v>0</v>
      </c>
      <c r="T1194" s="126">
        <f>SUM(T1195:T1196)</f>
        <v>0</v>
      </c>
      <c r="AR1194" s="120" t="s">
        <v>92</v>
      </c>
      <c r="AT1194" s="127" t="s">
        <v>81</v>
      </c>
      <c r="AU1194" s="127" t="s">
        <v>92</v>
      </c>
      <c r="AY1194" s="120" t="s">
        <v>225</v>
      </c>
      <c r="BK1194" s="128">
        <f>SUM(BK1195:BK1196)</f>
        <v>0</v>
      </c>
    </row>
    <row r="1195" spans="2:65" s="1" customFormat="1" ht="16.5" customHeight="1">
      <c r="B1195" s="31"/>
      <c r="C1195" s="131" t="s">
        <v>1194</v>
      </c>
      <c r="D1195" s="131" t="s">
        <v>227</v>
      </c>
      <c r="E1195" s="132" t="s">
        <v>1956</v>
      </c>
      <c r="F1195" s="133" t="s">
        <v>1957</v>
      </c>
      <c r="G1195" s="134" t="s">
        <v>1610</v>
      </c>
      <c r="H1195" s="135">
        <v>1</v>
      </c>
      <c r="I1195" s="136"/>
      <c r="J1195" s="137">
        <f>ROUND(I1195*H1195,2)</f>
        <v>0</v>
      </c>
      <c r="K1195" s="133" t="s">
        <v>1</v>
      </c>
      <c r="L1195" s="31"/>
      <c r="M1195" s="138" t="s">
        <v>1</v>
      </c>
      <c r="N1195" s="139" t="s">
        <v>47</v>
      </c>
      <c r="P1195" s="140">
        <f>O1195*H1195</f>
        <v>0</v>
      </c>
      <c r="Q1195" s="140">
        <v>0</v>
      </c>
      <c r="R1195" s="140">
        <f>Q1195*H1195</f>
        <v>0</v>
      </c>
      <c r="S1195" s="140">
        <v>0</v>
      </c>
      <c r="T1195" s="141">
        <f>S1195*H1195</f>
        <v>0</v>
      </c>
      <c r="AR1195" s="142" t="s">
        <v>265</v>
      </c>
      <c r="AT1195" s="142" t="s">
        <v>227</v>
      </c>
      <c r="AU1195" s="142" t="s">
        <v>240</v>
      </c>
      <c r="AY1195" s="16" t="s">
        <v>225</v>
      </c>
      <c r="BE1195" s="143">
        <f>IF(N1195="základní",J1195,0)</f>
        <v>0</v>
      </c>
      <c r="BF1195" s="143">
        <f>IF(N1195="snížená",J1195,0)</f>
        <v>0</v>
      </c>
      <c r="BG1195" s="143">
        <f>IF(N1195="zákl. přenesená",J1195,0)</f>
        <v>0</v>
      </c>
      <c r="BH1195" s="143">
        <f>IF(N1195="sníž. přenesená",J1195,0)</f>
        <v>0</v>
      </c>
      <c r="BI1195" s="143">
        <f>IF(N1195="nulová",J1195,0)</f>
        <v>0</v>
      </c>
      <c r="BJ1195" s="16" t="s">
        <v>90</v>
      </c>
      <c r="BK1195" s="143">
        <f>ROUND(I1195*H1195,2)</f>
        <v>0</v>
      </c>
      <c r="BL1195" s="16" t="s">
        <v>265</v>
      </c>
      <c r="BM1195" s="142" t="s">
        <v>1958</v>
      </c>
    </row>
    <row r="1196" spans="2:65" s="1" customFormat="1" ht="16.5" customHeight="1">
      <c r="B1196" s="31"/>
      <c r="C1196" s="131" t="s">
        <v>1959</v>
      </c>
      <c r="D1196" s="131" t="s">
        <v>227</v>
      </c>
      <c r="E1196" s="132" t="s">
        <v>1960</v>
      </c>
      <c r="F1196" s="133" t="s">
        <v>1961</v>
      </c>
      <c r="G1196" s="134" t="s">
        <v>1610</v>
      </c>
      <c r="H1196" s="135">
        <v>1</v>
      </c>
      <c r="I1196" s="136"/>
      <c r="J1196" s="137">
        <f>ROUND(I1196*H1196,2)</f>
        <v>0</v>
      </c>
      <c r="K1196" s="133" t="s">
        <v>1</v>
      </c>
      <c r="L1196" s="31"/>
      <c r="M1196" s="138" t="s">
        <v>1</v>
      </c>
      <c r="N1196" s="139" t="s">
        <v>47</v>
      </c>
      <c r="P1196" s="140">
        <f>O1196*H1196</f>
        <v>0</v>
      </c>
      <c r="Q1196" s="140">
        <v>0</v>
      </c>
      <c r="R1196" s="140">
        <f>Q1196*H1196</f>
        <v>0</v>
      </c>
      <c r="S1196" s="140">
        <v>0</v>
      </c>
      <c r="T1196" s="141">
        <f>S1196*H1196</f>
        <v>0</v>
      </c>
      <c r="AR1196" s="142" t="s">
        <v>265</v>
      </c>
      <c r="AT1196" s="142" t="s">
        <v>227</v>
      </c>
      <c r="AU1196" s="142" t="s">
        <v>240</v>
      </c>
      <c r="AY1196" s="16" t="s">
        <v>225</v>
      </c>
      <c r="BE1196" s="143">
        <f>IF(N1196="základní",J1196,0)</f>
        <v>0</v>
      </c>
      <c r="BF1196" s="143">
        <f>IF(N1196="snížená",J1196,0)</f>
        <v>0</v>
      </c>
      <c r="BG1196" s="143">
        <f>IF(N1196="zákl. přenesená",J1196,0)</f>
        <v>0</v>
      </c>
      <c r="BH1196" s="143">
        <f>IF(N1196="sníž. přenesená",J1196,0)</f>
        <v>0</v>
      </c>
      <c r="BI1196" s="143">
        <f>IF(N1196="nulová",J1196,0)</f>
        <v>0</v>
      </c>
      <c r="BJ1196" s="16" t="s">
        <v>90</v>
      </c>
      <c r="BK1196" s="143">
        <f>ROUND(I1196*H1196,2)</f>
        <v>0</v>
      </c>
      <c r="BL1196" s="16" t="s">
        <v>265</v>
      </c>
      <c r="BM1196" s="142" t="s">
        <v>1962</v>
      </c>
    </row>
    <row r="1197" spans="2:65" s="11" customFormat="1" ht="20.85" customHeight="1">
      <c r="B1197" s="119"/>
      <c r="D1197" s="120" t="s">
        <v>81</v>
      </c>
      <c r="E1197" s="129" t="s">
        <v>1963</v>
      </c>
      <c r="F1197" s="129" t="s">
        <v>1964</v>
      </c>
      <c r="I1197" s="122"/>
      <c r="J1197" s="130">
        <f>BK1197</f>
        <v>0</v>
      </c>
      <c r="L1197" s="119"/>
      <c r="M1197" s="124"/>
      <c r="P1197" s="125">
        <f>SUM(P1198:P1206)</f>
        <v>0</v>
      </c>
      <c r="R1197" s="125">
        <f>SUM(R1198:R1206)</f>
        <v>0</v>
      </c>
      <c r="T1197" s="126">
        <f>SUM(T1198:T1206)</f>
        <v>0</v>
      </c>
      <c r="AR1197" s="120" t="s">
        <v>92</v>
      </c>
      <c r="AT1197" s="127" t="s">
        <v>81</v>
      </c>
      <c r="AU1197" s="127" t="s">
        <v>92</v>
      </c>
      <c r="AY1197" s="120" t="s">
        <v>225</v>
      </c>
      <c r="BK1197" s="128">
        <f>SUM(BK1198:BK1206)</f>
        <v>0</v>
      </c>
    </row>
    <row r="1198" spans="2:65" s="1" customFormat="1" ht="16.5" customHeight="1">
      <c r="B1198" s="31"/>
      <c r="C1198" s="131" t="s">
        <v>1198</v>
      </c>
      <c r="D1198" s="131" t="s">
        <v>227</v>
      </c>
      <c r="E1198" s="132" t="s">
        <v>1965</v>
      </c>
      <c r="F1198" s="133" t="s">
        <v>1966</v>
      </c>
      <c r="G1198" s="134" t="s">
        <v>357</v>
      </c>
      <c r="H1198" s="135">
        <v>70</v>
      </c>
      <c r="I1198" s="136"/>
      <c r="J1198" s="137">
        <f t="shared" ref="J1198:J1206" si="80">ROUND(I1198*H1198,2)</f>
        <v>0</v>
      </c>
      <c r="K1198" s="133" t="s">
        <v>1</v>
      </c>
      <c r="L1198" s="31"/>
      <c r="M1198" s="138" t="s">
        <v>1</v>
      </c>
      <c r="N1198" s="139" t="s">
        <v>47</v>
      </c>
      <c r="P1198" s="140">
        <f t="shared" ref="P1198:P1206" si="81">O1198*H1198</f>
        <v>0</v>
      </c>
      <c r="Q1198" s="140">
        <v>0</v>
      </c>
      <c r="R1198" s="140">
        <f t="shared" ref="R1198:R1206" si="82">Q1198*H1198</f>
        <v>0</v>
      </c>
      <c r="S1198" s="140">
        <v>0</v>
      </c>
      <c r="T1198" s="141">
        <f t="shared" ref="T1198:T1206" si="83">S1198*H1198</f>
        <v>0</v>
      </c>
      <c r="AR1198" s="142" t="s">
        <v>265</v>
      </c>
      <c r="AT1198" s="142" t="s">
        <v>227</v>
      </c>
      <c r="AU1198" s="142" t="s">
        <v>240</v>
      </c>
      <c r="AY1198" s="16" t="s">
        <v>225</v>
      </c>
      <c r="BE1198" s="143">
        <f t="shared" ref="BE1198:BE1206" si="84">IF(N1198="základní",J1198,0)</f>
        <v>0</v>
      </c>
      <c r="BF1198" s="143">
        <f t="shared" ref="BF1198:BF1206" si="85">IF(N1198="snížená",J1198,0)</f>
        <v>0</v>
      </c>
      <c r="BG1198" s="143">
        <f t="shared" ref="BG1198:BG1206" si="86">IF(N1198="zákl. přenesená",J1198,0)</f>
        <v>0</v>
      </c>
      <c r="BH1198" s="143">
        <f t="shared" ref="BH1198:BH1206" si="87">IF(N1198="sníž. přenesená",J1198,0)</f>
        <v>0</v>
      </c>
      <c r="BI1198" s="143">
        <f t="shared" ref="BI1198:BI1206" si="88">IF(N1198="nulová",J1198,0)</f>
        <v>0</v>
      </c>
      <c r="BJ1198" s="16" t="s">
        <v>90</v>
      </c>
      <c r="BK1198" s="143">
        <f t="shared" ref="BK1198:BK1206" si="89">ROUND(I1198*H1198,2)</f>
        <v>0</v>
      </c>
      <c r="BL1198" s="16" t="s">
        <v>265</v>
      </c>
      <c r="BM1198" s="142" t="s">
        <v>1967</v>
      </c>
    </row>
    <row r="1199" spans="2:65" s="1" customFormat="1" ht="21.75" customHeight="1">
      <c r="B1199" s="31"/>
      <c r="C1199" s="131" t="s">
        <v>1968</v>
      </c>
      <c r="D1199" s="131" t="s">
        <v>227</v>
      </c>
      <c r="E1199" s="132" t="s">
        <v>1969</v>
      </c>
      <c r="F1199" s="133" t="s">
        <v>1970</v>
      </c>
      <c r="G1199" s="134" t="s">
        <v>357</v>
      </c>
      <c r="H1199" s="135">
        <v>30</v>
      </c>
      <c r="I1199" s="136"/>
      <c r="J1199" s="137">
        <f t="shared" si="80"/>
        <v>0</v>
      </c>
      <c r="K1199" s="133" t="s">
        <v>1</v>
      </c>
      <c r="L1199" s="31"/>
      <c r="M1199" s="138" t="s">
        <v>1</v>
      </c>
      <c r="N1199" s="139" t="s">
        <v>47</v>
      </c>
      <c r="P1199" s="140">
        <f t="shared" si="81"/>
        <v>0</v>
      </c>
      <c r="Q1199" s="140">
        <v>0</v>
      </c>
      <c r="R1199" s="140">
        <f t="shared" si="82"/>
        <v>0</v>
      </c>
      <c r="S1199" s="140">
        <v>0</v>
      </c>
      <c r="T1199" s="141">
        <f t="shared" si="83"/>
        <v>0</v>
      </c>
      <c r="AR1199" s="142" t="s">
        <v>265</v>
      </c>
      <c r="AT1199" s="142" t="s">
        <v>227</v>
      </c>
      <c r="AU1199" s="142" t="s">
        <v>240</v>
      </c>
      <c r="AY1199" s="16" t="s">
        <v>225</v>
      </c>
      <c r="BE1199" s="143">
        <f t="shared" si="84"/>
        <v>0</v>
      </c>
      <c r="BF1199" s="143">
        <f t="shared" si="85"/>
        <v>0</v>
      </c>
      <c r="BG1199" s="143">
        <f t="shared" si="86"/>
        <v>0</v>
      </c>
      <c r="BH1199" s="143">
        <f t="shared" si="87"/>
        <v>0</v>
      </c>
      <c r="BI1199" s="143">
        <f t="shared" si="88"/>
        <v>0</v>
      </c>
      <c r="BJ1199" s="16" t="s">
        <v>90</v>
      </c>
      <c r="BK1199" s="143">
        <f t="shared" si="89"/>
        <v>0</v>
      </c>
      <c r="BL1199" s="16" t="s">
        <v>265</v>
      </c>
      <c r="BM1199" s="142" t="s">
        <v>1971</v>
      </c>
    </row>
    <row r="1200" spans="2:65" s="1" customFormat="1" ht="21.75" customHeight="1">
      <c r="B1200" s="31"/>
      <c r="C1200" s="131" t="s">
        <v>1203</v>
      </c>
      <c r="D1200" s="131" t="s">
        <v>227</v>
      </c>
      <c r="E1200" s="132" t="s">
        <v>1972</v>
      </c>
      <c r="F1200" s="133" t="s">
        <v>1973</v>
      </c>
      <c r="G1200" s="134" t="s">
        <v>357</v>
      </c>
      <c r="H1200" s="135">
        <v>8</v>
      </c>
      <c r="I1200" s="136"/>
      <c r="J1200" s="137">
        <f t="shared" si="80"/>
        <v>0</v>
      </c>
      <c r="K1200" s="133" t="s">
        <v>1</v>
      </c>
      <c r="L1200" s="31"/>
      <c r="M1200" s="138" t="s">
        <v>1</v>
      </c>
      <c r="N1200" s="139" t="s">
        <v>47</v>
      </c>
      <c r="P1200" s="140">
        <f t="shared" si="81"/>
        <v>0</v>
      </c>
      <c r="Q1200" s="140">
        <v>0</v>
      </c>
      <c r="R1200" s="140">
        <f t="shared" si="82"/>
        <v>0</v>
      </c>
      <c r="S1200" s="140">
        <v>0</v>
      </c>
      <c r="T1200" s="141">
        <f t="shared" si="83"/>
        <v>0</v>
      </c>
      <c r="AR1200" s="142" t="s">
        <v>265</v>
      </c>
      <c r="AT1200" s="142" t="s">
        <v>227</v>
      </c>
      <c r="AU1200" s="142" t="s">
        <v>240</v>
      </c>
      <c r="AY1200" s="16" t="s">
        <v>225</v>
      </c>
      <c r="BE1200" s="143">
        <f t="shared" si="84"/>
        <v>0</v>
      </c>
      <c r="BF1200" s="143">
        <f t="shared" si="85"/>
        <v>0</v>
      </c>
      <c r="BG1200" s="143">
        <f t="shared" si="86"/>
        <v>0</v>
      </c>
      <c r="BH1200" s="143">
        <f t="shared" si="87"/>
        <v>0</v>
      </c>
      <c r="BI1200" s="143">
        <f t="shared" si="88"/>
        <v>0</v>
      </c>
      <c r="BJ1200" s="16" t="s">
        <v>90</v>
      </c>
      <c r="BK1200" s="143">
        <f t="shared" si="89"/>
        <v>0</v>
      </c>
      <c r="BL1200" s="16" t="s">
        <v>265</v>
      </c>
      <c r="BM1200" s="142" t="s">
        <v>1974</v>
      </c>
    </row>
    <row r="1201" spans="2:65" s="1" customFormat="1" ht="21.75" customHeight="1">
      <c r="B1201" s="31"/>
      <c r="C1201" s="131" t="s">
        <v>1975</v>
      </c>
      <c r="D1201" s="131" t="s">
        <v>227</v>
      </c>
      <c r="E1201" s="132" t="s">
        <v>1976</v>
      </c>
      <c r="F1201" s="133" t="s">
        <v>1977</v>
      </c>
      <c r="G1201" s="134" t="s">
        <v>357</v>
      </c>
      <c r="H1201" s="135">
        <v>32</v>
      </c>
      <c r="I1201" s="136"/>
      <c r="J1201" s="137">
        <f t="shared" si="80"/>
        <v>0</v>
      </c>
      <c r="K1201" s="133" t="s">
        <v>1</v>
      </c>
      <c r="L1201" s="31"/>
      <c r="M1201" s="138" t="s">
        <v>1</v>
      </c>
      <c r="N1201" s="139" t="s">
        <v>47</v>
      </c>
      <c r="P1201" s="140">
        <f t="shared" si="81"/>
        <v>0</v>
      </c>
      <c r="Q1201" s="140">
        <v>0</v>
      </c>
      <c r="R1201" s="140">
        <f t="shared" si="82"/>
        <v>0</v>
      </c>
      <c r="S1201" s="140">
        <v>0</v>
      </c>
      <c r="T1201" s="141">
        <f t="shared" si="83"/>
        <v>0</v>
      </c>
      <c r="AR1201" s="142" t="s">
        <v>265</v>
      </c>
      <c r="AT1201" s="142" t="s">
        <v>227</v>
      </c>
      <c r="AU1201" s="142" t="s">
        <v>240</v>
      </c>
      <c r="AY1201" s="16" t="s">
        <v>225</v>
      </c>
      <c r="BE1201" s="143">
        <f t="shared" si="84"/>
        <v>0</v>
      </c>
      <c r="BF1201" s="143">
        <f t="shared" si="85"/>
        <v>0</v>
      </c>
      <c r="BG1201" s="143">
        <f t="shared" si="86"/>
        <v>0</v>
      </c>
      <c r="BH1201" s="143">
        <f t="shared" si="87"/>
        <v>0</v>
      </c>
      <c r="BI1201" s="143">
        <f t="shared" si="88"/>
        <v>0</v>
      </c>
      <c r="BJ1201" s="16" t="s">
        <v>90</v>
      </c>
      <c r="BK1201" s="143">
        <f t="shared" si="89"/>
        <v>0</v>
      </c>
      <c r="BL1201" s="16" t="s">
        <v>265</v>
      </c>
      <c r="BM1201" s="142" t="s">
        <v>1978</v>
      </c>
    </row>
    <row r="1202" spans="2:65" s="1" customFormat="1" ht="16.5" customHeight="1">
      <c r="B1202" s="31"/>
      <c r="C1202" s="131" t="s">
        <v>1207</v>
      </c>
      <c r="D1202" s="131" t="s">
        <v>227</v>
      </c>
      <c r="E1202" s="132" t="s">
        <v>1979</v>
      </c>
      <c r="F1202" s="133" t="s">
        <v>1980</v>
      </c>
      <c r="G1202" s="134" t="s">
        <v>277</v>
      </c>
      <c r="H1202" s="135">
        <v>0.3</v>
      </c>
      <c r="I1202" s="136"/>
      <c r="J1202" s="137">
        <f t="shared" si="80"/>
        <v>0</v>
      </c>
      <c r="K1202" s="133" t="s">
        <v>1</v>
      </c>
      <c r="L1202" s="31"/>
      <c r="M1202" s="138" t="s">
        <v>1</v>
      </c>
      <c r="N1202" s="139" t="s">
        <v>47</v>
      </c>
      <c r="P1202" s="140">
        <f t="shared" si="81"/>
        <v>0</v>
      </c>
      <c r="Q1202" s="140">
        <v>0</v>
      </c>
      <c r="R1202" s="140">
        <f t="shared" si="82"/>
        <v>0</v>
      </c>
      <c r="S1202" s="140">
        <v>0</v>
      </c>
      <c r="T1202" s="141">
        <f t="shared" si="83"/>
        <v>0</v>
      </c>
      <c r="AR1202" s="142" t="s">
        <v>265</v>
      </c>
      <c r="AT1202" s="142" t="s">
        <v>227</v>
      </c>
      <c r="AU1202" s="142" t="s">
        <v>240</v>
      </c>
      <c r="AY1202" s="16" t="s">
        <v>225</v>
      </c>
      <c r="BE1202" s="143">
        <f t="shared" si="84"/>
        <v>0</v>
      </c>
      <c r="BF1202" s="143">
        <f t="shared" si="85"/>
        <v>0</v>
      </c>
      <c r="BG1202" s="143">
        <f t="shared" si="86"/>
        <v>0</v>
      </c>
      <c r="BH1202" s="143">
        <f t="shared" si="87"/>
        <v>0</v>
      </c>
      <c r="BI1202" s="143">
        <f t="shared" si="88"/>
        <v>0</v>
      </c>
      <c r="BJ1202" s="16" t="s">
        <v>90</v>
      </c>
      <c r="BK1202" s="143">
        <f t="shared" si="89"/>
        <v>0</v>
      </c>
      <c r="BL1202" s="16" t="s">
        <v>265</v>
      </c>
      <c r="BM1202" s="142" t="s">
        <v>1981</v>
      </c>
    </row>
    <row r="1203" spans="2:65" s="1" customFormat="1" ht="16.5" customHeight="1">
      <c r="B1203" s="31"/>
      <c r="C1203" s="131" t="s">
        <v>1982</v>
      </c>
      <c r="D1203" s="131" t="s">
        <v>227</v>
      </c>
      <c r="E1203" s="132" t="s">
        <v>1983</v>
      </c>
      <c r="F1203" s="133" t="s">
        <v>1984</v>
      </c>
      <c r="G1203" s="134" t="s">
        <v>357</v>
      </c>
      <c r="H1203" s="135">
        <v>70</v>
      </c>
      <c r="I1203" s="136"/>
      <c r="J1203" s="137">
        <f t="shared" si="80"/>
        <v>0</v>
      </c>
      <c r="K1203" s="133" t="s">
        <v>1</v>
      </c>
      <c r="L1203" s="31"/>
      <c r="M1203" s="138" t="s">
        <v>1</v>
      </c>
      <c r="N1203" s="139" t="s">
        <v>47</v>
      </c>
      <c r="P1203" s="140">
        <f t="shared" si="81"/>
        <v>0</v>
      </c>
      <c r="Q1203" s="140">
        <v>0</v>
      </c>
      <c r="R1203" s="140">
        <f t="shared" si="82"/>
        <v>0</v>
      </c>
      <c r="S1203" s="140">
        <v>0</v>
      </c>
      <c r="T1203" s="141">
        <f t="shared" si="83"/>
        <v>0</v>
      </c>
      <c r="AR1203" s="142" t="s">
        <v>265</v>
      </c>
      <c r="AT1203" s="142" t="s">
        <v>227</v>
      </c>
      <c r="AU1203" s="142" t="s">
        <v>240</v>
      </c>
      <c r="AY1203" s="16" t="s">
        <v>225</v>
      </c>
      <c r="BE1203" s="143">
        <f t="shared" si="84"/>
        <v>0</v>
      </c>
      <c r="BF1203" s="143">
        <f t="shared" si="85"/>
        <v>0</v>
      </c>
      <c r="BG1203" s="143">
        <f t="shared" si="86"/>
        <v>0</v>
      </c>
      <c r="BH1203" s="143">
        <f t="shared" si="87"/>
        <v>0</v>
      </c>
      <c r="BI1203" s="143">
        <f t="shared" si="88"/>
        <v>0</v>
      </c>
      <c r="BJ1203" s="16" t="s">
        <v>90</v>
      </c>
      <c r="BK1203" s="143">
        <f t="shared" si="89"/>
        <v>0</v>
      </c>
      <c r="BL1203" s="16" t="s">
        <v>265</v>
      </c>
      <c r="BM1203" s="142" t="s">
        <v>1985</v>
      </c>
    </row>
    <row r="1204" spans="2:65" s="1" customFormat="1" ht="21.75" customHeight="1">
      <c r="B1204" s="31"/>
      <c r="C1204" s="131" t="s">
        <v>1212</v>
      </c>
      <c r="D1204" s="131" t="s">
        <v>227</v>
      </c>
      <c r="E1204" s="132" t="s">
        <v>1986</v>
      </c>
      <c r="F1204" s="133" t="s">
        <v>1987</v>
      </c>
      <c r="G1204" s="134" t="s">
        <v>357</v>
      </c>
      <c r="H1204" s="135">
        <v>300</v>
      </c>
      <c r="I1204" s="136"/>
      <c r="J1204" s="137">
        <f t="shared" si="80"/>
        <v>0</v>
      </c>
      <c r="K1204" s="133" t="s">
        <v>1</v>
      </c>
      <c r="L1204" s="31"/>
      <c r="M1204" s="138" t="s">
        <v>1</v>
      </c>
      <c r="N1204" s="139" t="s">
        <v>47</v>
      </c>
      <c r="P1204" s="140">
        <f t="shared" si="81"/>
        <v>0</v>
      </c>
      <c r="Q1204" s="140">
        <v>0</v>
      </c>
      <c r="R1204" s="140">
        <f t="shared" si="82"/>
        <v>0</v>
      </c>
      <c r="S1204" s="140">
        <v>0</v>
      </c>
      <c r="T1204" s="141">
        <f t="shared" si="83"/>
        <v>0</v>
      </c>
      <c r="AR1204" s="142" t="s">
        <v>265</v>
      </c>
      <c r="AT1204" s="142" t="s">
        <v>227</v>
      </c>
      <c r="AU1204" s="142" t="s">
        <v>240</v>
      </c>
      <c r="AY1204" s="16" t="s">
        <v>225</v>
      </c>
      <c r="BE1204" s="143">
        <f t="shared" si="84"/>
        <v>0</v>
      </c>
      <c r="BF1204" s="143">
        <f t="shared" si="85"/>
        <v>0</v>
      </c>
      <c r="BG1204" s="143">
        <f t="shared" si="86"/>
        <v>0</v>
      </c>
      <c r="BH1204" s="143">
        <f t="shared" si="87"/>
        <v>0</v>
      </c>
      <c r="BI1204" s="143">
        <f t="shared" si="88"/>
        <v>0</v>
      </c>
      <c r="BJ1204" s="16" t="s">
        <v>90</v>
      </c>
      <c r="BK1204" s="143">
        <f t="shared" si="89"/>
        <v>0</v>
      </c>
      <c r="BL1204" s="16" t="s">
        <v>265</v>
      </c>
      <c r="BM1204" s="142" t="s">
        <v>1988</v>
      </c>
    </row>
    <row r="1205" spans="2:65" s="1" customFormat="1" ht="21.75" customHeight="1">
      <c r="B1205" s="31"/>
      <c r="C1205" s="131" t="s">
        <v>1989</v>
      </c>
      <c r="D1205" s="131" t="s">
        <v>227</v>
      </c>
      <c r="E1205" s="132" t="s">
        <v>1990</v>
      </c>
      <c r="F1205" s="133" t="s">
        <v>1991</v>
      </c>
      <c r="G1205" s="134" t="s">
        <v>357</v>
      </c>
      <c r="H1205" s="135">
        <v>50</v>
      </c>
      <c r="I1205" s="136"/>
      <c r="J1205" s="137">
        <f t="shared" si="80"/>
        <v>0</v>
      </c>
      <c r="K1205" s="133" t="s">
        <v>1</v>
      </c>
      <c r="L1205" s="31"/>
      <c r="M1205" s="138" t="s">
        <v>1</v>
      </c>
      <c r="N1205" s="139" t="s">
        <v>47</v>
      </c>
      <c r="P1205" s="140">
        <f t="shared" si="81"/>
        <v>0</v>
      </c>
      <c r="Q1205" s="140">
        <v>0</v>
      </c>
      <c r="R1205" s="140">
        <f t="shared" si="82"/>
        <v>0</v>
      </c>
      <c r="S1205" s="140">
        <v>0</v>
      </c>
      <c r="T1205" s="141">
        <f t="shared" si="83"/>
        <v>0</v>
      </c>
      <c r="AR1205" s="142" t="s">
        <v>265</v>
      </c>
      <c r="AT1205" s="142" t="s">
        <v>227</v>
      </c>
      <c r="AU1205" s="142" t="s">
        <v>240</v>
      </c>
      <c r="AY1205" s="16" t="s">
        <v>225</v>
      </c>
      <c r="BE1205" s="143">
        <f t="shared" si="84"/>
        <v>0</v>
      </c>
      <c r="BF1205" s="143">
        <f t="shared" si="85"/>
        <v>0</v>
      </c>
      <c r="BG1205" s="143">
        <f t="shared" si="86"/>
        <v>0</v>
      </c>
      <c r="BH1205" s="143">
        <f t="shared" si="87"/>
        <v>0</v>
      </c>
      <c r="BI1205" s="143">
        <f t="shared" si="88"/>
        <v>0</v>
      </c>
      <c r="BJ1205" s="16" t="s">
        <v>90</v>
      </c>
      <c r="BK1205" s="143">
        <f t="shared" si="89"/>
        <v>0</v>
      </c>
      <c r="BL1205" s="16" t="s">
        <v>265</v>
      </c>
      <c r="BM1205" s="142" t="s">
        <v>1992</v>
      </c>
    </row>
    <row r="1206" spans="2:65" s="1" customFormat="1" ht="21.75" customHeight="1">
      <c r="B1206" s="31"/>
      <c r="C1206" s="131" t="s">
        <v>1221</v>
      </c>
      <c r="D1206" s="131" t="s">
        <v>227</v>
      </c>
      <c r="E1206" s="132" t="s">
        <v>1993</v>
      </c>
      <c r="F1206" s="133" t="s">
        <v>1994</v>
      </c>
      <c r="G1206" s="134" t="s">
        <v>277</v>
      </c>
      <c r="H1206" s="135">
        <v>6</v>
      </c>
      <c r="I1206" s="136"/>
      <c r="J1206" s="137">
        <f t="shared" si="80"/>
        <v>0</v>
      </c>
      <c r="K1206" s="133" t="s">
        <v>1</v>
      </c>
      <c r="L1206" s="31"/>
      <c r="M1206" s="138" t="s">
        <v>1</v>
      </c>
      <c r="N1206" s="139" t="s">
        <v>47</v>
      </c>
      <c r="P1206" s="140">
        <f t="shared" si="81"/>
        <v>0</v>
      </c>
      <c r="Q1206" s="140">
        <v>0</v>
      </c>
      <c r="R1206" s="140">
        <f t="shared" si="82"/>
        <v>0</v>
      </c>
      <c r="S1206" s="140">
        <v>0</v>
      </c>
      <c r="T1206" s="141">
        <f t="shared" si="83"/>
        <v>0</v>
      </c>
      <c r="AR1206" s="142" t="s">
        <v>265</v>
      </c>
      <c r="AT1206" s="142" t="s">
        <v>227</v>
      </c>
      <c r="AU1206" s="142" t="s">
        <v>240</v>
      </c>
      <c r="AY1206" s="16" t="s">
        <v>225</v>
      </c>
      <c r="BE1206" s="143">
        <f t="shared" si="84"/>
        <v>0</v>
      </c>
      <c r="BF1206" s="143">
        <f t="shared" si="85"/>
        <v>0</v>
      </c>
      <c r="BG1206" s="143">
        <f t="shared" si="86"/>
        <v>0</v>
      </c>
      <c r="BH1206" s="143">
        <f t="shared" si="87"/>
        <v>0</v>
      </c>
      <c r="BI1206" s="143">
        <f t="shared" si="88"/>
        <v>0</v>
      </c>
      <c r="BJ1206" s="16" t="s">
        <v>90</v>
      </c>
      <c r="BK1206" s="143">
        <f t="shared" si="89"/>
        <v>0</v>
      </c>
      <c r="BL1206" s="16" t="s">
        <v>265</v>
      </c>
      <c r="BM1206" s="142" t="s">
        <v>1995</v>
      </c>
    </row>
    <row r="1207" spans="2:65" s="11" customFormat="1" ht="20.85" customHeight="1">
      <c r="B1207" s="119"/>
      <c r="D1207" s="120" t="s">
        <v>81</v>
      </c>
      <c r="E1207" s="129" t="s">
        <v>1996</v>
      </c>
      <c r="F1207" s="129" t="s">
        <v>1997</v>
      </c>
      <c r="I1207" s="122"/>
      <c r="J1207" s="130">
        <f>BK1207</f>
        <v>0</v>
      </c>
      <c r="L1207" s="119"/>
      <c r="M1207" s="124"/>
      <c r="P1207" s="125">
        <f>SUM(P1208:P1221)</f>
        <v>0</v>
      </c>
      <c r="R1207" s="125">
        <f>SUM(R1208:R1221)</f>
        <v>0</v>
      </c>
      <c r="T1207" s="126">
        <f>SUM(T1208:T1221)</f>
        <v>0</v>
      </c>
      <c r="AR1207" s="120" t="s">
        <v>92</v>
      </c>
      <c r="AT1207" s="127" t="s">
        <v>81</v>
      </c>
      <c r="AU1207" s="127" t="s">
        <v>92</v>
      </c>
      <c r="AY1207" s="120" t="s">
        <v>225</v>
      </c>
      <c r="BK1207" s="128">
        <f>SUM(BK1208:BK1221)</f>
        <v>0</v>
      </c>
    </row>
    <row r="1208" spans="2:65" s="1" customFormat="1" ht="16.5" customHeight="1">
      <c r="B1208" s="31"/>
      <c r="C1208" s="131" t="s">
        <v>1998</v>
      </c>
      <c r="D1208" s="131" t="s">
        <v>227</v>
      </c>
      <c r="E1208" s="132" t="s">
        <v>1999</v>
      </c>
      <c r="F1208" s="133" t="s">
        <v>2000</v>
      </c>
      <c r="G1208" s="134" t="s">
        <v>414</v>
      </c>
      <c r="H1208" s="135">
        <v>7</v>
      </c>
      <c r="I1208" s="136"/>
      <c r="J1208" s="137">
        <f t="shared" ref="J1208:J1221" si="90">ROUND(I1208*H1208,2)</f>
        <v>0</v>
      </c>
      <c r="K1208" s="133" t="s">
        <v>1</v>
      </c>
      <c r="L1208" s="31"/>
      <c r="M1208" s="138" t="s">
        <v>1</v>
      </c>
      <c r="N1208" s="139" t="s">
        <v>47</v>
      </c>
      <c r="P1208" s="140">
        <f t="shared" ref="P1208:P1221" si="91">O1208*H1208</f>
        <v>0</v>
      </c>
      <c r="Q1208" s="140">
        <v>0</v>
      </c>
      <c r="R1208" s="140">
        <f t="shared" ref="R1208:R1221" si="92">Q1208*H1208</f>
        <v>0</v>
      </c>
      <c r="S1208" s="140">
        <v>0</v>
      </c>
      <c r="T1208" s="141">
        <f t="shared" ref="T1208:T1221" si="93">S1208*H1208</f>
        <v>0</v>
      </c>
      <c r="AR1208" s="142" t="s">
        <v>265</v>
      </c>
      <c r="AT1208" s="142" t="s">
        <v>227</v>
      </c>
      <c r="AU1208" s="142" t="s">
        <v>240</v>
      </c>
      <c r="AY1208" s="16" t="s">
        <v>225</v>
      </c>
      <c r="BE1208" s="143">
        <f t="shared" ref="BE1208:BE1221" si="94">IF(N1208="základní",J1208,0)</f>
        <v>0</v>
      </c>
      <c r="BF1208" s="143">
        <f t="shared" ref="BF1208:BF1221" si="95">IF(N1208="snížená",J1208,0)</f>
        <v>0</v>
      </c>
      <c r="BG1208" s="143">
        <f t="shared" ref="BG1208:BG1221" si="96">IF(N1208="zákl. přenesená",J1208,0)</f>
        <v>0</v>
      </c>
      <c r="BH1208" s="143">
        <f t="shared" ref="BH1208:BH1221" si="97">IF(N1208="sníž. přenesená",J1208,0)</f>
        <v>0</v>
      </c>
      <c r="BI1208" s="143">
        <f t="shared" ref="BI1208:BI1221" si="98">IF(N1208="nulová",J1208,0)</f>
        <v>0</v>
      </c>
      <c r="BJ1208" s="16" t="s">
        <v>90</v>
      </c>
      <c r="BK1208" s="143">
        <f t="shared" ref="BK1208:BK1221" si="99">ROUND(I1208*H1208,2)</f>
        <v>0</v>
      </c>
      <c r="BL1208" s="16" t="s">
        <v>265</v>
      </c>
      <c r="BM1208" s="142" t="s">
        <v>2001</v>
      </c>
    </row>
    <row r="1209" spans="2:65" s="1" customFormat="1" ht="16.5" customHeight="1">
      <c r="B1209" s="31"/>
      <c r="C1209" s="131" t="s">
        <v>1225</v>
      </c>
      <c r="D1209" s="131" t="s">
        <v>227</v>
      </c>
      <c r="E1209" s="132" t="s">
        <v>2002</v>
      </c>
      <c r="F1209" s="133" t="s">
        <v>2003</v>
      </c>
      <c r="G1209" s="134" t="s">
        <v>414</v>
      </c>
      <c r="H1209" s="135">
        <v>20</v>
      </c>
      <c r="I1209" s="136"/>
      <c r="J1209" s="137">
        <f t="shared" si="90"/>
        <v>0</v>
      </c>
      <c r="K1209" s="133" t="s">
        <v>1</v>
      </c>
      <c r="L1209" s="31"/>
      <c r="M1209" s="138" t="s">
        <v>1</v>
      </c>
      <c r="N1209" s="139" t="s">
        <v>47</v>
      </c>
      <c r="P1209" s="140">
        <f t="shared" si="91"/>
        <v>0</v>
      </c>
      <c r="Q1209" s="140">
        <v>0</v>
      </c>
      <c r="R1209" s="140">
        <f t="shared" si="92"/>
        <v>0</v>
      </c>
      <c r="S1209" s="140">
        <v>0</v>
      </c>
      <c r="T1209" s="141">
        <f t="shared" si="93"/>
        <v>0</v>
      </c>
      <c r="AR1209" s="142" t="s">
        <v>265</v>
      </c>
      <c r="AT1209" s="142" t="s">
        <v>227</v>
      </c>
      <c r="AU1209" s="142" t="s">
        <v>240</v>
      </c>
      <c r="AY1209" s="16" t="s">
        <v>225</v>
      </c>
      <c r="BE1209" s="143">
        <f t="shared" si="94"/>
        <v>0</v>
      </c>
      <c r="BF1209" s="143">
        <f t="shared" si="95"/>
        <v>0</v>
      </c>
      <c r="BG1209" s="143">
        <f t="shared" si="96"/>
        <v>0</v>
      </c>
      <c r="BH1209" s="143">
        <f t="shared" si="97"/>
        <v>0</v>
      </c>
      <c r="BI1209" s="143">
        <f t="shared" si="98"/>
        <v>0</v>
      </c>
      <c r="BJ1209" s="16" t="s">
        <v>90</v>
      </c>
      <c r="BK1209" s="143">
        <f t="shared" si="99"/>
        <v>0</v>
      </c>
      <c r="BL1209" s="16" t="s">
        <v>265</v>
      </c>
      <c r="BM1209" s="142" t="s">
        <v>2004</v>
      </c>
    </row>
    <row r="1210" spans="2:65" s="1" customFormat="1" ht="16.5" customHeight="1">
      <c r="B1210" s="31"/>
      <c r="C1210" s="131" t="s">
        <v>2005</v>
      </c>
      <c r="D1210" s="131" t="s">
        <v>227</v>
      </c>
      <c r="E1210" s="132" t="s">
        <v>2006</v>
      </c>
      <c r="F1210" s="133" t="s">
        <v>2007</v>
      </c>
      <c r="G1210" s="134" t="s">
        <v>414</v>
      </c>
      <c r="H1210" s="135">
        <v>20</v>
      </c>
      <c r="I1210" s="136"/>
      <c r="J1210" s="137">
        <f t="shared" si="90"/>
        <v>0</v>
      </c>
      <c r="K1210" s="133" t="s">
        <v>1</v>
      </c>
      <c r="L1210" s="31"/>
      <c r="M1210" s="138" t="s">
        <v>1</v>
      </c>
      <c r="N1210" s="139" t="s">
        <v>47</v>
      </c>
      <c r="P1210" s="140">
        <f t="shared" si="91"/>
        <v>0</v>
      </c>
      <c r="Q1210" s="140">
        <v>0</v>
      </c>
      <c r="R1210" s="140">
        <f t="shared" si="92"/>
        <v>0</v>
      </c>
      <c r="S1210" s="140">
        <v>0</v>
      </c>
      <c r="T1210" s="141">
        <f t="shared" si="93"/>
        <v>0</v>
      </c>
      <c r="AR1210" s="142" t="s">
        <v>265</v>
      </c>
      <c r="AT1210" s="142" t="s">
        <v>227</v>
      </c>
      <c r="AU1210" s="142" t="s">
        <v>240</v>
      </c>
      <c r="AY1210" s="16" t="s">
        <v>225</v>
      </c>
      <c r="BE1210" s="143">
        <f t="shared" si="94"/>
        <v>0</v>
      </c>
      <c r="BF1210" s="143">
        <f t="shared" si="95"/>
        <v>0</v>
      </c>
      <c r="BG1210" s="143">
        <f t="shared" si="96"/>
        <v>0</v>
      </c>
      <c r="BH1210" s="143">
        <f t="shared" si="97"/>
        <v>0</v>
      </c>
      <c r="BI1210" s="143">
        <f t="shared" si="98"/>
        <v>0</v>
      </c>
      <c r="BJ1210" s="16" t="s">
        <v>90</v>
      </c>
      <c r="BK1210" s="143">
        <f t="shared" si="99"/>
        <v>0</v>
      </c>
      <c r="BL1210" s="16" t="s">
        <v>265</v>
      </c>
      <c r="BM1210" s="142" t="s">
        <v>2008</v>
      </c>
    </row>
    <row r="1211" spans="2:65" s="1" customFormat="1" ht="16.5" customHeight="1">
      <c r="B1211" s="31"/>
      <c r="C1211" s="131" t="s">
        <v>1230</v>
      </c>
      <c r="D1211" s="131" t="s">
        <v>227</v>
      </c>
      <c r="E1211" s="132" t="s">
        <v>2009</v>
      </c>
      <c r="F1211" s="133" t="s">
        <v>2010</v>
      </c>
      <c r="G1211" s="134" t="s">
        <v>414</v>
      </c>
      <c r="H1211" s="135">
        <v>6</v>
      </c>
      <c r="I1211" s="136"/>
      <c r="J1211" s="137">
        <f t="shared" si="90"/>
        <v>0</v>
      </c>
      <c r="K1211" s="133" t="s">
        <v>1</v>
      </c>
      <c r="L1211" s="31"/>
      <c r="M1211" s="138" t="s">
        <v>1</v>
      </c>
      <c r="N1211" s="139" t="s">
        <v>47</v>
      </c>
      <c r="P1211" s="140">
        <f t="shared" si="91"/>
        <v>0</v>
      </c>
      <c r="Q1211" s="140">
        <v>0</v>
      </c>
      <c r="R1211" s="140">
        <f t="shared" si="92"/>
        <v>0</v>
      </c>
      <c r="S1211" s="140">
        <v>0</v>
      </c>
      <c r="T1211" s="141">
        <f t="shared" si="93"/>
        <v>0</v>
      </c>
      <c r="AR1211" s="142" t="s">
        <v>265</v>
      </c>
      <c r="AT1211" s="142" t="s">
        <v>227</v>
      </c>
      <c r="AU1211" s="142" t="s">
        <v>240</v>
      </c>
      <c r="AY1211" s="16" t="s">
        <v>225</v>
      </c>
      <c r="BE1211" s="143">
        <f t="shared" si="94"/>
        <v>0</v>
      </c>
      <c r="BF1211" s="143">
        <f t="shared" si="95"/>
        <v>0</v>
      </c>
      <c r="BG1211" s="143">
        <f t="shared" si="96"/>
        <v>0</v>
      </c>
      <c r="BH1211" s="143">
        <f t="shared" si="97"/>
        <v>0</v>
      </c>
      <c r="BI1211" s="143">
        <f t="shared" si="98"/>
        <v>0</v>
      </c>
      <c r="BJ1211" s="16" t="s">
        <v>90</v>
      </c>
      <c r="BK1211" s="143">
        <f t="shared" si="99"/>
        <v>0</v>
      </c>
      <c r="BL1211" s="16" t="s">
        <v>265</v>
      </c>
      <c r="BM1211" s="142" t="s">
        <v>2011</v>
      </c>
    </row>
    <row r="1212" spans="2:65" s="1" customFormat="1" ht="16.5" customHeight="1">
      <c r="B1212" s="31"/>
      <c r="C1212" s="131" t="s">
        <v>2012</v>
      </c>
      <c r="D1212" s="131" t="s">
        <v>227</v>
      </c>
      <c r="E1212" s="132" t="s">
        <v>2013</v>
      </c>
      <c r="F1212" s="133" t="s">
        <v>2014</v>
      </c>
      <c r="G1212" s="134" t="s">
        <v>414</v>
      </c>
      <c r="H1212" s="135">
        <v>5</v>
      </c>
      <c r="I1212" s="136"/>
      <c r="J1212" s="137">
        <f t="shared" si="90"/>
        <v>0</v>
      </c>
      <c r="K1212" s="133" t="s">
        <v>1</v>
      </c>
      <c r="L1212" s="31"/>
      <c r="M1212" s="138" t="s">
        <v>1</v>
      </c>
      <c r="N1212" s="139" t="s">
        <v>47</v>
      </c>
      <c r="P1212" s="140">
        <f t="shared" si="91"/>
        <v>0</v>
      </c>
      <c r="Q1212" s="140">
        <v>0</v>
      </c>
      <c r="R1212" s="140">
        <f t="shared" si="92"/>
        <v>0</v>
      </c>
      <c r="S1212" s="140">
        <v>0</v>
      </c>
      <c r="T1212" s="141">
        <f t="shared" si="93"/>
        <v>0</v>
      </c>
      <c r="AR1212" s="142" t="s">
        <v>265</v>
      </c>
      <c r="AT1212" s="142" t="s">
        <v>227</v>
      </c>
      <c r="AU1212" s="142" t="s">
        <v>240</v>
      </c>
      <c r="AY1212" s="16" t="s">
        <v>225</v>
      </c>
      <c r="BE1212" s="143">
        <f t="shared" si="94"/>
        <v>0</v>
      </c>
      <c r="BF1212" s="143">
        <f t="shared" si="95"/>
        <v>0</v>
      </c>
      <c r="BG1212" s="143">
        <f t="shared" si="96"/>
        <v>0</v>
      </c>
      <c r="BH1212" s="143">
        <f t="shared" si="97"/>
        <v>0</v>
      </c>
      <c r="BI1212" s="143">
        <f t="shared" si="98"/>
        <v>0</v>
      </c>
      <c r="BJ1212" s="16" t="s">
        <v>90</v>
      </c>
      <c r="BK1212" s="143">
        <f t="shared" si="99"/>
        <v>0</v>
      </c>
      <c r="BL1212" s="16" t="s">
        <v>265</v>
      </c>
      <c r="BM1212" s="142" t="s">
        <v>2015</v>
      </c>
    </row>
    <row r="1213" spans="2:65" s="1" customFormat="1" ht="16.5" customHeight="1">
      <c r="B1213" s="31"/>
      <c r="C1213" s="131" t="s">
        <v>1233</v>
      </c>
      <c r="D1213" s="131" t="s">
        <v>227</v>
      </c>
      <c r="E1213" s="132" t="s">
        <v>2016</v>
      </c>
      <c r="F1213" s="133" t="s">
        <v>2017</v>
      </c>
      <c r="G1213" s="134" t="s">
        <v>414</v>
      </c>
      <c r="H1213" s="135">
        <v>6</v>
      </c>
      <c r="I1213" s="136"/>
      <c r="J1213" s="137">
        <f t="shared" si="90"/>
        <v>0</v>
      </c>
      <c r="K1213" s="133" t="s">
        <v>1</v>
      </c>
      <c r="L1213" s="31"/>
      <c r="M1213" s="138" t="s">
        <v>1</v>
      </c>
      <c r="N1213" s="139" t="s">
        <v>47</v>
      </c>
      <c r="P1213" s="140">
        <f t="shared" si="91"/>
        <v>0</v>
      </c>
      <c r="Q1213" s="140">
        <v>0</v>
      </c>
      <c r="R1213" s="140">
        <f t="shared" si="92"/>
        <v>0</v>
      </c>
      <c r="S1213" s="140">
        <v>0</v>
      </c>
      <c r="T1213" s="141">
        <f t="shared" si="93"/>
        <v>0</v>
      </c>
      <c r="AR1213" s="142" t="s">
        <v>265</v>
      </c>
      <c r="AT1213" s="142" t="s">
        <v>227</v>
      </c>
      <c r="AU1213" s="142" t="s">
        <v>240</v>
      </c>
      <c r="AY1213" s="16" t="s">
        <v>225</v>
      </c>
      <c r="BE1213" s="143">
        <f t="shared" si="94"/>
        <v>0</v>
      </c>
      <c r="BF1213" s="143">
        <f t="shared" si="95"/>
        <v>0</v>
      </c>
      <c r="BG1213" s="143">
        <f t="shared" si="96"/>
        <v>0</v>
      </c>
      <c r="BH1213" s="143">
        <f t="shared" si="97"/>
        <v>0</v>
      </c>
      <c r="BI1213" s="143">
        <f t="shared" si="98"/>
        <v>0</v>
      </c>
      <c r="BJ1213" s="16" t="s">
        <v>90</v>
      </c>
      <c r="BK1213" s="143">
        <f t="shared" si="99"/>
        <v>0</v>
      </c>
      <c r="BL1213" s="16" t="s">
        <v>265</v>
      </c>
      <c r="BM1213" s="142" t="s">
        <v>2018</v>
      </c>
    </row>
    <row r="1214" spans="2:65" s="1" customFormat="1" ht="16.5" customHeight="1">
      <c r="B1214" s="31"/>
      <c r="C1214" s="131" t="s">
        <v>2019</v>
      </c>
      <c r="D1214" s="131" t="s">
        <v>227</v>
      </c>
      <c r="E1214" s="132" t="s">
        <v>2020</v>
      </c>
      <c r="F1214" s="133" t="s">
        <v>2021</v>
      </c>
      <c r="G1214" s="134" t="s">
        <v>414</v>
      </c>
      <c r="H1214" s="135">
        <v>1</v>
      </c>
      <c r="I1214" s="136"/>
      <c r="J1214" s="137">
        <f t="shared" si="90"/>
        <v>0</v>
      </c>
      <c r="K1214" s="133" t="s">
        <v>1</v>
      </c>
      <c r="L1214" s="31"/>
      <c r="M1214" s="138" t="s">
        <v>1</v>
      </c>
      <c r="N1214" s="139" t="s">
        <v>47</v>
      </c>
      <c r="P1214" s="140">
        <f t="shared" si="91"/>
        <v>0</v>
      </c>
      <c r="Q1214" s="140">
        <v>0</v>
      </c>
      <c r="R1214" s="140">
        <f t="shared" si="92"/>
        <v>0</v>
      </c>
      <c r="S1214" s="140">
        <v>0</v>
      </c>
      <c r="T1214" s="141">
        <f t="shared" si="93"/>
        <v>0</v>
      </c>
      <c r="AR1214" s="142" t="s">
        <v>265</v>
      </c>
      <c r="AT1214" s="142" t="s">
        <v>227</v>
      </c>
      <c r="AU1214" s="142" t="s">
        <v>240</v>
      </c>
      <c r="AY1214" s="16" t="s">
        <v>225</v>
      </c>
      <c r="BE1214" s="143">
        <f t="shared" si="94"/>
        <v>0</v>
      </c>
      <c r="BF1214" s="143">
        <f t="shared" si="95"/>
        <v>0</v>
      </c>
      <c r="BG1214" s="143">
        <f t="shared" si="96"/>
        <v>0</v>
      </c>
      <c r="BH1214" s="143">
        <f t="shared" si="97"/>
        <v>0</v>
      </c>
      <c r="BI1214" s="143">
        <f t="shared" si="98"/>
        <v>0</v>
      </c>
      <c r="BJ1214" s="16" t="s">
        <v>90</v>
      </c>
      <c r="BK1214" s="143">
        <f t="shared" si="99"/>
        <v>0</v>
      </c>
      <c r="BL1214" s="16" t="s">
        <v>265</v>
      </c>
      <c r="BM1214" s="142" t="s">
        <v>2022</v>
      </c>
    </row>
    <row r="1215" spans="2:65" s="1" customFormat="1" ht="16.5" customHeight="1">
      <c r="B1215" s="31"/>
      <c r="C1215" s="131" t="s">
        <v>1234</v>
      </c>
      <c r="D1215" s="131" t="s">
        <v>227</v>
      </c>
      <c r="E1215" s="132" t="s">
        <v>2023</v>
      </c>
      <c r="F1215" s="133" t="s">
        <v>2024</v>
      </c>
      <c r="G1215" s="134" t="s">
        <v>414</v>
      </c>
      <c r="H1215" s="135">
        <v>10</v>
      </c>
      <c r="I1215" s="136"/>
      <c r="J1215" s="137">
        <f t="shared" si="90"/>
        <v>0</v>
      </c>
      <c r="K1215" s="133" t="s">
        <v>1</v>
      </c>
      <c r="L1215" s="31"/>
      <c r="M1215" s="138" t="s">
        <v>1</v>
      </c>
      <c r="N1215" s="139" t="s">
        <v>47</v>
      </c>
      <c r="P1215" s="140">
        <f t="shared" si="91"/>
        <v>0</v>
      </c>
      <c r="Q1215" s="140">
        <v>0</v>
      </c>
      <c r="R1215" s="140">
        <f t="shared" si="92"/>
        <v>0</v>
      </c>
      <c r="S1215" s="140">
        <v>0</v>
      </c>
      <c r="T1215" s="141">
        <f t="shared" si="93"/>
        <v>0</v>
      </c>
      <c r="AR1215" s="142" t="s">
        <v>265</v>
      </c>
      <c r="AT1215" s="142" t="s">
        <v>227</v>
      </c>
      <c r="AU1215" s="142" t="s">
        <v>240</v>
      </c>
      <c r="AY1215" s="16" t="s">
        <v>225</v>
      </c>
      <c r="BE1215" s="143">
        <f t="shared" si="94"/>
        <v>0</v>
      </c>
      <c r="BF1215" s="143">
        <f t="shared" si="95"/>
        <v>0</v>
      </c>
      <c r="BG1215" s="143">
        <f t="shared" si="96"/>
        <v>0</v>
      </c>
      <c r="BH1215" s="143">
        <f t="shared" si="97"/>
        <v>0</v>
      </c>
      <c r="BI1215" s="143">
        <f t="shared" si="98"/>
        <v>0</v>
      </c>
      <c r="BJ1215" s="16" t="s">
        <v>90</v>
      </c>
      <c r="BK1215" s="143">
        <f t="shared" si="99"/>
        <v>0</v>
      </c>
      <c r="BL1215" s="16" t="s">
        <v>265</v>
      </c>
      <c r="BM1215" s="142" t="s">
        <v>2025</v>
      </c>
    </row>
    <row r="1216" spans="2:65" s="1" customFormat="1" ht="16.5" customHeight="1">
      <c r="B1216" s="31"/>
      <c r="C1216" s="131" t="s">
        <v>2026</v>
      </c>
      <c r="D1216" s="131" t="s">
        <v>227</v>
      </c>
      <c r="E1216" s="132" t="s">
        <v>2027</v>
      </c>
      <c r="F1216" s="133" t="s">
        <v>2028</v>
      </c>
      <c r="G1216" s="134" t="s">
        <v>414</v>
      </c>
      <c r="H1216" s="135">
        <v>4</v>
      </c>
      <c r="I1216" s="136"/>
      <c r="J1216" s="137">
        <f t="shared" si="90"/>
        <v>0</v>
      </c>
      <c r="K1216" s="133" t="s">
        <v>1</v>
      </c>
      <c r="L1216" s="31"/>
      <c r="M1216" s="138" t="s">
        <v>1</v>
      </c>
      <c r="N1216" s="139" t="s">
        <v>47</v>
      </c>
      <c r="P1216" s="140">
        <f t="shared" si="91"/>
        <v>0</v>
      </c>
      <c r="Q1216" s="140">
        <v>0</v>
      </c>
      <c r="R1216" s="140">
        <f t="shared" si="92"/>
        <v>0</v>
      </c>
      <c r="S1216" s="140">
        <v>0</v>
      </c>
      <c r="T1216" s="141">
        <f t="shared" si="93"/>
        <v>0</v>
      </c>
      <c r="AR1216" s="142" t="s">
        <v>265</v>
      </c>
      <c r="AT1216" s="142" t="s">
        <v>227</v>
      </c>
      <c r="AU1216" s="142" t="s">
        <v>240</v>
      </c>
      <c r="AY1216" s="16" t="s">
        <v>225</v>
      </c>
      <c r="BE1216" s="143">
        <f t="shared" si="94"/>
        <v>0</v>
      </c>
      <c r="BF1216" s="143">
        <f t="shared" si="95"/>
        <v>0</v>
      </c>
      <c r="BG1216" s="143">
        <f t="shared" si="96"/>
        <v>0</v>
      </c>
      <c r="BH1216" s="143">
        <f t="shared" si="97"/>
        <v>0</v>
      </c>
      <c r="BI1216" s="143">
        <f t="shared" si="98"/>
        <v>0</v>
      </c>
      <c r="BJ1216" s="16" t="s">
        <v>90</v>
      </c>
      <c r="BK1216" s="143">
        <f t="shared" si="99"/>
        <v>0</v>
      </c>
      <c r="BL1216" s="16" t="s">
        <v>265</v>
      </c>
      <c r="BM1216" s="142" t="s">
        <v>2029</v>
      </c>
    </row>
    <row r="1217" spans="2:65" s="1" customFormat="1" ht="16.5" customHeight="1">
      <c r="B1217" s="31"/>
      <c r="C1217" s="131" t="s">
        <v>1237</v>
      </c>
      <c r="D1217" s="131" t="s">
        <v>227</v>
      </c>
      <c r="E1217" s="132" t="s">
        <v>2030</v>
      </c>
      <c r="F1217" s="133" t="s">
        <v>2031</v>
      </c>
      <c r="G1217" s="134" t="s">
        <v>414</v>
      </c>
      <c r="H1217" s="135">
        <v>9</v>
      </c>
      <c r="I1217" s="136"/>
      <c r="J1217" s="137">
        <f t="shared" si="90"/>
        <v>0</v>
      </c>
      <c r="K1217" s="133" t="s">
        <v>1</v>
      </c>
      <c r="L1217" s="31"/>
      <c r="M1217" s="138" t="s">
        <v>1</v>
      </c>
      <c r="N1217" s="139" t="s">
        <v>47</v>
      </c>
      <c r="P1217" s="140">
        <f t="shared" si="91"/>
        <v>0</v>
      </c>
      <c r="Q1217" s="140">
        <v>0</v>
      </c>
      <c r="R1217" s="140">
        <f t="shared" si="92"/>
        <v>0</v>
      </c>
      <c r="S1217" s="140">
        <v>0</v>
      </c>
      <c r="T1217" s="141">
        <f t="shared" si="93"/>
        <v>0</v>
      </c>
      <c r="AR1217" s="142" t="s">
        <v>265</v>
      </c>
      <c r="AT1217" s="142" t="s">
        <v>227</v>
      </c>
      <c r="AU1217" s="142" t="s">
        <v>240</v>
      </c>
      <c r="AY1217" s="16" t="s">
        <v>225</v>
      </c>
      <c r="BE1217" s="143">
        <f t="shared" si="94"/>
        <v>0</v>
      </c>
      <c r="BF1217" s="143">
        <f t="shared" si="95"/>
        <v>0</v>
      </c>
      <c r="BG1217" s="143">
        <f t="shared" si="96"/>
        <v>0</v>
      </c>
      <c r="BH1217" s="143">
        <f t="shared" si="97"/>
        <v>0</v>
      </c>
      <c r="BI1217" s="143">
        <f t="shared" si="98"/>
        <v>0</v>
      </c>
      <c r="BJ1217" s="16" t="s">
        <v>90</v>
      </c>
      <c r="BK1217" s="143">
        <f t="shared" si="99"/>
        <v>0</v>
      </c>
      <c r="BL1217" s="16" t="s">
        <v>265</v>
      </c>
      <c r="BM1217" s="142" t="s">
        <v>2032</v>
      </c>
    </row>
    <row r="1218" spans="2:65" s="1" customFormat="1" ht="21.75" customHeight="1">
      <c r="B1218" s="31"/>
      <c r="C1218" s="131" t="s">
        <v>2033</v>
      </c>
      <c r="D1218" s="131" t="s">
        <v>227</v>
      </c>
      <c r="E1218" s="132" t="s">
        <v>2034</v>
      </c>
      <c r="F1218" s="133" t="s">
        <v>2035</v>
      </c>
      <c r="G1218" s="134" t="s">
        <v>414</v>
      </c>
      <c r="H1218" s="135">
        <v>1</v>
      </c>
      <c r="I1218" s="136"/>
      <c r="J1218" s="137">
        <f t="shared" si="90"/>
        <v>0</v>
      </c>
      <c r="K1218" s="133" t="s">
        <v>1</v>
      </c>
      <c r="L1218" s="31"/>
      <c r="M1218" s="138" t="s">
        <v>1</v>
      </c>
      <c r="N1218" s="139" t="s">
        <v>47</v>
      </c>
      <c r="P1218" s="140">
        <f t="shared" si="91"/>
        <v>0</v>
      </c>
      <c r="Q1218" s="140">
        <v>0</v>
      </c>
      <c r="R1218" s="140">
        <f t="shared" si="92"/>
        <v>0</v>
      </c>
      <c r="S1218" s="140">
        <v>0</v>
      </c>
      <c r="T1218" s="141">
        <f t="shared" si="93"/>
        <v>0</v>
      </c>
      <c r="AR1218" s="142" t="s">
        <v>265</v>
      </c>
      <c r="AT1218" s="142" t="s">
        <v>227</v>
      </c>
      <c r="AU1218" s="142" t="s">
        <v>240</v>
      </c>
      <c r="AY1218" s="16" t="s">
        <v>225</v>
      </c>
      <c r="BE1218" s="143">
        <f t="shared" si="94"/>
        <v>0</v>
      </c>
      <c r="BF1218" s="143">
        <f t="shared" si="95"/>
        <v>0</v>
      </c>
      <c r="BG1218" s="143">
        <f t="shared" si="96"/>
        <v>0</v>
      </c>
      <c r="BH1218" s="143">
        <f t="shared" si="97"/>
        <v>0</v>
      </c>
      <c r="BI1218" s="143">
        <f t="shared" si="98"/>
        <v>0</v>
      </c>
      <c r="BJ1218" s="16" t="s">
        <v>90</v>
      </c>
      <c r="BK1218" s="143">
        <f t="shared" si="99"/>
        <v>0</v>
      </c>
      <c r="BL1218" s="16" t="s">
        <v>265</v>
      </c>
      <c r="BM1218" s="142" t="s">
        <v>2036</v>
      </c>
    </row>
    <row r="1219" spans="2:65" s="1" customFormat="1" ht="16.5" customHeight="1">
      <c r="B1219" s="31"/>
      <c r="C1219" s="131" t="s">
        <v>1241</v>
      </c>
      <c r="D1219" s="131" t="s">
        <v>227</v>
      </c>
      <c r="E1219" s="132" t="s">
        <v>2037</v>
      </c>
      <c r="F1219" s="133" t="s">
        <v>2038</v>
      </c>
      <c r="G1219" s="134" t="s">
        <v>414</v>
      </c>
      <c r="H1219" s="135">
        <v>10</v>
      </c>
      <c r="I1219" s="136"/>
      <c r="J1219" s="137">
        <f t="shared" si="90"/>
        <v>0</v>
      </c>
      <c r="K1219" s="133" t="s">
        <v>1</v>
      </c>
      <c r="L1219" s="31"/>
      <c r="M1219" s="138" t="s">
        <v>1</v>
      </c>
      <c r="N1219" s="139" t="s">
        <v>47</v>
      </c>
      <c r="P1219" s="140">
        <f t="shared" si="91"/>
        <v>0</v>
      </c>
      <c r="Q1219" s="140">
        <v>0</v>
      </c>
      <c r="R1219" s="140">
        <f t="shared" si="92"/>
        <v>0</v>
      </c>
      <c r="S1219" s="140">
        <v>0</v>
      </c>
      <c r="T1219" s="141">
        <f t="shared" si="93"/>
        <v>0</v>
      </c>
      <c r="AR1219" s="142" t="s">
        <v>265</v>
      </c>
      <c r="AT1219" s="142" t="s">
        <v>227</v>
      </c>
      <c r="AU1219" s="142" t="s">
        <v>240</v>
      </c>
      <c r="AY1219" s="16" t="s">
        <v>225</v>
      </c>
      <c r="BE1219" s="143">
        <f t="shared" si="94"/>
        <v>0</v>
      </c>
      <c r="BF1219" s="143">
        <f t="shared" si="95"/>
        <v>0</v>
      </c>
      <c r="BG1219" s="143">
        <f t="shared" si="96"/>
        <v>0</v>
      </c>
      <c r="BH1219" s="143">
        <f t="shared" si="97"/>
        <v>0</v>
      </c>
      <c r="BI1219" s="143">
        <f t="shared" si="98"/>
        <v>0</v>
      </c>
      <c r="BJ1219" s="16" t="s">
        <v>90</v>
      </c>
      <c r="BK1219" s="143">
        <f t="shared" si="99"/>
        <v>0</v>
      </c>
      <c r="BL1219" s="16" t="s">
        <v>265</v>
      </c>
      <c r="BM1219" s="142" t="s">
        <v>2039</v>
      </c>
    </row>
    <row r="1220" spans="2:65" s="1" customFormat="1" ht="16.5" customHeight="1">
      <c r="B1220" s="31"/>
      <c r="C1220" s="131" t="s">
        <v>2040</v>
      </c>
      <c r="D1220" s="131" t="s">
        <v>227</v>
      </c>
      <c r="E1220" s="132" t="s">
        <v>2041</v>
      </c>
      <c r="F1220" s="133" t="s">
        <v>2042</v>
      </c>
      <c r="G1220" s="134" t="s">
        <v>414</v>
      </c>
      <c r="H1220" s="135">
        <v>26</v>
      </c>
      <c r="I1220" s="136"/>
      <c r="J1220" s="137">
        <f t="shared" si="90"/>
        <v>0</v>
      </c>
      <c r="K1220" s="133" t="s">
        <v>1</v>
      </c>
      <c r="L1220" s="31"/>
      <c r="M1220" s="138" t="s">
        <v>1</v>
      </c>
      <c r="N1220" s="139" t="s">
        <v>47</v>
      </c>
      <c r="P1220" s="140">
        <f t="shared" si="91"/>
        <v>0</v>
      </c>
      <c r="Q1220" s="140">
        <v>0</v>
      </c>
      <c r="R1220" s="140">
        <f t="shared" si="92"/>
        <v>0</v>
      </c>
      <c r="S1220" s="140">
        <v>0</v>
      </c>
      <c r="T1220" s="141">
        <f t="shared" si="93"/>
        <v>0</v>
      </c>
      <c r="AR1220" s="142" t="s">
        <v>265</v>
      </c>
      <c r="AT1220" s="142" t="s">
        <v>227</v>
      </c>
      <c r="AU1220" s="142" t="s">
        <v>240</v>
      </c>
      <c r="AY1220" s="16" t="s">
        <v>225</v>
      </c>
      <c r="BE1220" s="143">
        <f t="shared" si="94"/>
        <v>0</v>
      </c>
      <c r="BF1220" s="143">
        <f t="shared" si="95"/>
        <v>0</v>
      </c>
      <c r="BG1220" s="143">
        <f t="shared" si="96"/>
        <v>0</v>
      </c>
      <c r="BH1220" s="143">
        <f t="shared" si="97"/>
        <v>0</v>
      </c>
      <c r="BI1220" s="143">
        <f t="shared" si="98"/>
        <v>0</v>
      </c>
      <c r="BJ1220" s="16" t="s">
        <v>90</v>
      </c>
      <c r="BK1220" s="143">
        <f t="shared" si="99"/>
        <v>0</v>
      </c>
      <c r="BL1220" s="16" t="s">
        <v>265</v>
      </c>
      <c r="BM1220" s="142" t="s">
        <v>2043</v>
      </c>
    </row>
    <row r="1221" spans="2:65" s="1" customFormat="1" ht="16.5" customHeight="1">
      <c r="B1221" s="31"/>
      <c r="C1221" s="131" t="s">
        <v>1246</v>
      </c>
      <c r="D1221" s="131" t="s">
        <v>227</v>
      </c>
      <c r="E1221" s="132" t="s">
        <v>2044</v>
      </c>
      <c r="F1221" s="133" t="s">
        <v>2045</v>
      </c>
      <c r="G1221" s="134" t="s">
        <v>414</v>
      </c>
      <c r="H1221" s="135">
        <v>1</v>
      </c>
      <c r="I1221" s="136"/>
      <c r="J1221" s="137">
        <f t="shared" si="90"/>
        <v>0</v>
      </c>
      <c r="K1221" s="133" t="s">
        <v>1</v>
      </c>
      <c r="L1221" s="31"/>
      <c r="M1221" s="138" t="s">
        <v>1</v>
      </c>
      <c r="N1221" s="139" t="s">
        <v>47</v>
      </c>
      <c r="P1221" s="140">
        <f t="shared" si="91"/>
        <v>0</v>
      </c>
      <c r="Q1221" s="140">
        <v>0</v>
      </c>
      <c r="R1221" s="140">
        <f t="shared" si="92"/>
        <v>0</v>
      </c>
      <c r="S1221" s="140">
        <v>0</v>
      </c>
      <c r="T1221" s="141">
        <f t="shared" si="93"/>
        <v>0</v>
      </c>
      <c r="AR1221" s="142" t="s">
        <v>265</v>
      </c>
      <c r="AT1221" s="142" t="s">
        <v>227</v>
      </c>
      <c r="AU1221" s="142" t="s">
        <v>240</v>
      </c>
      <c r="AY1221" s="16" t="s">
        <v>225</v>
      </c>
      <c r="BE1221" s="143">
        <f t="shared" si="94"/>
        <v>0</v>
      </c>
      <c r="BF1221" s="143">
        <f t="shared" si="95"/>
        <v>0</v>
      </c>
      <c r="BG1221" s="143">
        <f t="shared" si="96"/>
        <v>0</v>
      </c>
      <c r="BH1221" s="143">
        <f t="shared" si="97"/>
        <v>0</v>
      </c>
      <c r="BI1221" s="143">
        <f t="shared" si="98"/>
        <v>0</v>
      </c>
      <c r="BJ1221" s="16" t="s">
        <v>90</v>
      </c>
      <c r="BK1221" s="143">
        <f t="shared" si="99"/>
        <v>0</v>
      </c>
      <c r="BL1221" s="16" t="s">
        <v>265</v>
      </c>
      <c r="BM1221" s="142" t="s">
        <v>2046</v>
      </c>
    </row>
    <row r="1222" spans="2:65" s="11" customFormat="1" ht="20.85" customHeight="1">
      <c r="B1222" s="119"/>
      <c r="D1222" s="120" t="s">
        <v>81</v>
      </c>
      <c r="E1222" s="129" t="s">
        <v>2047</v>
      </c>
      <c r="F1222" s="129" t="s">
        <v>2048</v>
      </c>
      <c r="I1222" s="122"/>
      <c r="J1222" s="130">
        <f>BK1222</f>
        <v>0</v>
      </c>
      <c r="L1222" s="119"/>
      <c r="M1222" s="124"/>
      <c r="P1222" s="125">
        <f>SUM(P1223:P1225)</f>
        <v>0</v>
      </c>
      <c r="R1222" s="125">
        <f>SUM(R1223:R1225)</f>
        <v>0</v>
      </c>
      <c r="T1222" s="126">
        <f>SUM(T1223:T1225)</f>
        <v>0</v>
      </c>
      <c r="AR1222" s="120" t="s">
        <v>92</v>
      </c>
      <c r="AT1222" s="127" t="s">
        <v>81</v>
      </c>
      <c r="AU1222" s="127" t="s">
        <v>92</v>
      </c>
      <c r="AY1222" s="120" t="s">
        <v>225</v>
      </c>
      <c r="BK1222" s="128">
        <f>SUM(BK1223:BK1225)</f>
        <v>0</v>
      </c>
    </row>
    <row r="1223" spans="2:65" s="1" customFormat="1" ht="16.5" customHeight="1">
      <c r="B1223" s="31"/>
      <c r="C1223" s="131" t="s">
        <v>2049</v>
      </c>
      <c r="D1223" s="131" t="s">
        <v>227</v>
      </c>
      <c r="E1223" s="132" t="s">
        <v>2050</v>
      </c>
      <c r="F1223" s="133" t="s">
        <v>2051</v>
      </c>
      <c r="G1223" s="134" t="s">
        <v>277</v>
      </c>
      <c r="H1223" s="135">
        <v>1.7</v>
      </c>
      <c r="I1223" s="136"/>
      <c r="J1223" s="137">
        <f>ROUND(I1223*H1223,2)</f>
        <v>0</v>
      </c>
      <c r="K1223" s="133" t="s">
        <v>1</v>
      </c>
      <c r="L1223" s="31"/>
      <c r="M1223" s="138" t="s">
        <v>1</v>
      </c>
      <c r="N1223" s="139" t="s">
        <v>47</v>
      </c>
      <c r="P1223" s="140">
        <f>O1223*H1223</f>
        <v>0</v>
      </c>
      <c r="Q1223" s="140">
        <v>0</v>
      </c>
      <c r="R1223" s="140">
        <f>Q1223*H1223</f>
        <v>0</v>
      </c>
      <c r="S1223" s="140">
        <v>0</v>
      </c>
      <c r="T1223" s="141">
        <f>S1223*H1223</f>
        <v>0</v>
      </c>
      <c r="AR1223" s="142" t="s">
        <v>265</v>
      </c>
      <c r="AT1223" s="142" t="s">
        <v>227</v>
      </c>
      <c r="AU1223" s="142" t="s">
        <v>240</v>
      </c>
      <c r="AY1223" s="16" t="s">
        <v>225</v>
      </c>
      <c r="BE1223" s="143">
        <f>IF(N1223="základní",J1223,0)</f>
        <v>0</v>
      </c>
      <c r="BF1223" s="143">
        <f>IF(N1223="snížená",J1223,0)</f>
        <v>0</v>
      </c>
      <c r="BG1223" s="143">
        <f>IF(N1223="zákl. přenesená",J1223,0)</f>
        <v>0</v>
      </c>
      <c r="BH1223" s="143">
        <f>IF(N1223="sníž. přenesená",J1223,0)</f>
        <v>0</v>
      </c>
      <c r="BI1223" s="143">
        <f>IF(N1223="nulová",J1223,0)</f>
        <v>0</v>
      </c>
      <c r="BJ1223" s="16" t="s">
        <v>90</v>
      </c>
      <c r="BK1223" s="143">
        <f>ROUND(I1223*H1223,2)</f>
        <v>0</v>
      </c>
      <c r="BL1223" s="16" t="s">
        <v>265</v>
      </c>
      <c r="BM1223" s="142" t="s">
        <v>2052</v>
      </c>
    </row>
    <row r="1224" spans="2:65" s="1" customFormat="1" ht="16.5" customHeight="1">
      <c r="B1224" s="31"/>
      <c r="C1224" s="131" t="s">
        <v>1251</v>
      </c>
      <c r="D1224" s="131" t="s">
        <v>227</v>
      </c>
      <c r="E1224" s="132" t="s">
        <v>2053</v>
      </c>
      <c r="F1224" s="133" t="s">
        <v>2054</v>
      </c>
      <c r="G1224" s="134" t="s">
        <v>230</v>
      </c>
      <c r="H1224" s="135">
        <v>100</v>
      </c>
      <c r="I1224" s="136"/>
      <c r="J1224" s="137">
        <f>ROUND(I1224*H1224,2)</f>
        <v>0</v>
      </c>
      <c r="K1224" s="133" t="s">
        <v>1</v>
      </c>
      <c r="L1224" s="31"/>
      <c r="M1224" s="138" t="s">
        <v>1</v>
      </c>
      <c r="N1224" s="139" t="s">
        <v>47</v>
      </c>
      <c r="P1224" s="140">
        <f>O1224*H1224</f>
        <v>0</v>
      </c>
      <c r="Q1224" s="140">
        <v>0</v>
      </c>
      <c r="R1224" s="140">
        <f>Q1224*H1224</f>
        <v>0</v>
      </c>
      <c r="S1224" s="140">
        <v>0</v>
      </c>
      <c r="T1224" s="141">
        <f>S1224*H1224</f>
        <v>0</v>
      </c>
      <c r="AR1224" s="142" t="s">
        <v>265</v>
      </c>
      <c r="AT1224" s="142" t="s">
        <v>227</v>
      </c>
      <c r="AU1224" s="142" t="s">
        <v>240</v>
      </c>
      <c r="AY1224" s="16" t="s">
        <v>225</v>
      </c>
      <c r="BE1224" s="143">
        <f>IF(N1224="základní",J1224,0)</f>
        <v>0</v>
      </c>
      <c r="BF1224" s="143">
        <f>IF(N1224="snížená",J1224,0)</f>
        <v>0</v>
      </c>
      <c r="BG1224" s="143">
        <f>IF(N1224="zákl. přenesená",J1224,0)</f>
        <v>0</v>
      </c>
      <c r="BH1224" s="143">
        <f>IF(N1224="sníž. přenesená",J1224,0)</f>
        <v>0</v>
      </c>
      <c r="BI1224" s="143">
        <f>IF(N1224="nulová",J1224,0)</f>
        <v>0</v>
      </c>
      <c r="BJ1224" s="16" t="s">
        <v>90</v>
      </c>
      <c r="BK1224" s="143">
        <f>ROUND(I1224*H1224,2)</f>
        <v>0</v>
      </c>
      <c r="BL1224" s="16" t="s">
        <v>265</v>
      </c>
      <c r="BM1224" s="142" t="s">
        <v>2055</v>
      </c>
    </row>
    <row r="1225" spans="2:65" s="1" customFormat="1" ht="16.5" customHeight="1">
      <c r="B1225" s="31"/>
      <c r="C1225" s="131" t="s">
        <v>2056</v>
      </c>
      <c r="D1225" s="131" t="s">
        <v>227</v>
      </c>
      <c r="E1225" s="132" t="s">
        <v>2057</v>
      </c>
      <c r="F1225" s="133" t="s">
        <v>2058</v>
      </c>
      <c r="G1225" s="134" t="s">
        <v>414</v>
      </c>
      <c r="H1225" s="135">
        <v>100</v>
      </c>
      <c r="I1225" s="136"/>
      <c r="J1225" s="137">
        <f>ROUND(I1225*H1225,2)</f>
        <v>0</v>
      </c>
      <c r="K1225" s="133" t="s">
        <v>1</v>
      </c>
      <c r="L1225" s="31"/>
      <c r="M1225" s="138" t="s">
        <v>1</v>
      </c>
      <c r="N1225" s="139" t="s">
        <v>47</v>
      </c>
      <c r="P1225" s="140">
        <f>O1225*H1225</f>
        <v>0</v>
      </c>
      <c r="Q1225" s="140">
        <v>0</v>
      </c>
      <c r="R1225" s="140">
        <f>Q1225*H1225</f>
        <v>0</v>
      </c>
      <c r="S1225" s="140">
        <v>0</v>
      </c>
      <c r="T1225" s="141">
        <f>S1225*H1225</f>
        <v>0</v>
      </c>
      <c r="AR1225" s="142" t="s">
        <v>265</v>
      </c>
      <c r="AT1225" s="142" t="s">
        <v>227</v>
      </c>
      <c r="AU1225" s="142" t="s">
        <v>240</v>
      </c>
      <c r="AY1225" s="16" t="s">
        <v>225</v>
      </c>
      <c r="BE1225" s="143">
        <f>IF(N1225="základní",J1225,0)</f>
        <v>0</v>
      </c>
      <c r="BF1225" s="143">
        <f>IF(N1225="snížená",J1225,0)</f>
        <v>0</v>
      </c>
      <c r="BG1225" s="143">
        <f>IF(N1225="zákl. přenesená",J1225,0)</f>
        <v>0</v>
      </c>
      <c r="BH1225" s="143">
        <f>IF(N1225="sníž. přenesená",J1225,0)</f>
        <v>0</v>
      </c>
      <c r="BI1225" s="143">
        <f>IF(N1225="nulová",J1225,0)</f>
        <v>0</v>
      </c>
      <c r="BJ1225" s="16" t="s">
        <v>90</v>
      </c>
      <c r="BK1225" s="143">
        <f>ROUND(I1225*H1225,2)</f>
        <v>0</v>
      </c>
      <c r="BL1225" s="16" t="s">
        <v>265</v>
      </c>
      <c r="BM1225" s="142" t="s">
        <v>2059</v>
      </c>
    </row>
    <row r="1226" spans="2:65" s="11" customFormat="1" ht="20.85" customHeight="1">
      <c r="B1226" s="119"/>
      <c r="D1226" s="120" t="s">
        <v>81</v>
      </c>
      <c r="E1226" s="129" t="s">
        <v>2060</v>
      </c>
      <c r="F1226" s="129" t="s">
        <v>2061</v>
      </c>
      <c r="I1226" s="122"/>
      <c r="J1226" s="130">
        <f>BK1226</f>
        <v>0</v>
      </c>
      <c r="L1226" s="119"/>
      <c r="M1226" s="124"/>
      <c r="P1226" s="125">
        <f>SUM(P1227:P1230)</f>
        <v>0</v>
      </c>
      <c r="R1226" s="125">
        <f>SUM(R1227:R1230)</f>
        <v>0</v>
      </c>
      <c r="T1226" s="126">
        <f>SUM(T1227:T1230)</f>
        <v>0</v>
      </c>
      <c r="AR1226" s="120" t="s">
        <v>92</v>
      </c>
      <c r="AT1226" s="127" t="s">
        <v>81</v>
      </c>
      <c r="AU1226" s="127" t="s">
        <v>92</v>
      </c>
      <c r="AY1226" s="120" t="s">
        <v>225</v>
      </c>
      <c r="BK1226" s="128">
        <f>SUM(BK1227:BK1230)</f>
        <v>0</v>
      </c>
    </row>
    <row r="1227" spans="2:65" s="1" customFormat="1" ht="21.75" customHeight="1">
      <c r="B1227" s="31"/>
      <c r="C1227" s="131" t="s">
        <v>1257</v>
      </c>
      <c r="D1227" s="131" t="s">
        <v>227</v>
      </c>
      <c r="E1227" s="132" t="s">
        <v>2062</v>
      </c>
      <c r="F1227" s="133" t="s">
        <v>2063</v>
      </c>
      <c r="G1227" s="134" t="s">
        <v>230</v>
      </c>
      <c r="H1227" s="135">
        <v>293.2</v>
      </c>
      <c r="I1227" s="136"/>
      <c r="J1227" s="137">
        <f>ROUND(I1227*H1227,2)</f>
        <v>0</v>
      </c>
      <c r="K1227" s="133" t="s">
        <v>1</v>
      </c>
      <c r="L1227" s="31"/>
      <c r="M1227" s="138" t="s">
        <v>1</v>
      </c>
      <c r="N1227" s="139" t="s">
        <v>47</v>
      </c>
      <c r="P1227" s="140">
        <f>O1227*H1227</f>
        <v>0</v>
      </c>
      <c r="Q1227" s="140">
        <v>0</v>
      </c>
      <c r="R1227" s="140">
        <f>Q1227*H1227</f>
        <v>0</v>
      </c>
      <c r="S1227" s="140">
        <v>0</v>
      </c>
      <c r="T1227" s="141">
        <f>S1227*H1227</f>
        <v>0</v>
      </c>
      <c r="AR1227" s="142" t="s">
        <v>265</v>
      </c>
      <c r="AT1227" s="142" t="s">
        <v>227</v>
      </c>
      <c r="AU1227" s="142" t="s">
        <v>240</v>
      </c>
      <c r="AY1227" s="16" t="s">
        <v>225</v>
      </c>
      <c r="BE1227" s="143">
        <f>IF(N1227="základní",J1227,0)</f>
        <v>0</v>
      </c>
      <c r="BF1227" s="143">
        <f>IF(N1227="snížená",J1227,0)</f>
        <v>0</v>
      </c>
      <c r="BG1227" s="143">
        <f>IF(N1227="zákl. přenesená",J1227,0)</f>
        <v>0</v>
      </c>
      <c r="BH1227" s="143">
        <f>IF(N1227="sníž. přenesená",J1227,0)</f>
        <v>0</v>
      </c>
      <c r="BI1227" s="143">
        <f>IF(N1227="nulová",J1227,0)</f>
        <v>0</v>
      </c>
      <c r="BJ1227" s="16" t="s">
        <v>90</v>
      </c>
      <c r="BK1227" s="143">
        <f>ROUND(I1227*H1227,2)</f>
        <v>0</v>
      </c>
      <c r="BL1227" s="16" t="s">
        <v>265</v>
      </c>
      <c r="BM1227" s="142" t="s">
        <v>2064</v>
      </c>
    </row>
    <row r="1228" spans="2:65" s="1" customFormat="1" ht="24.15" customHeight="1">
      <c r="B1228" s="31"/>
      <c r="C1228" s="131" t="s">
        <v>2065</v>
      </c>
      <c r="D1228" s="131" t="s">
        <v>227</v>
      </c>
      <c r="E1228" s="132" t="s">
        <v>2066</v>
      </c>
      <c r="F1228" s="133" t="s">
        <v>2067</v>
      </c>
      <c r="G1228" s="134" t="s">
        <v>414</v>
      </c>
      <c r="H1228" s="135">
        <v>1</v>
      </c>
      <c r="I1228" s="136"/>
      <c r="J1228" s="137">
        <f>ROUND(I1228*H1228,2)</f>
        <v>0</v>
      </c>
      <c r="K1228" s="133" t="s">
        <v>1</v>
      </c>
      <c r="L1228" s="31"/>
      <c r="M1228" s="138" t="s">
        <v>1</v>
      </c>
      <c r="N1228" s="139" t="s">
        <v>47</v>
      </c>
      <c r="P1228" s="140">
        <f>O1228*H1228</f>
        <v>0</v>
      </c>
      <c r="Q1228" s="140">
        <v>0</v>
      </c>
      <c r="R1228" s="140">
        <f>Q1228*H1228</f>
        <v>0</v>
      </c>
      <c r="S1228" s="140">
        <v>0</v>
      </c>
      <c r="T1228" s="141">
        <f>S1228*H1228</f>
        <v>0</v>
      </c>
      <c r="AR1228" s="142" t="s">
        <v>265</v>
      </c>
      <c r="AT1228" s="142" t="s">
        <v>227</v>
      </c>
      <c r="AU1228" s="142" t="s">
        <v>240</v>
      </c>
      <c r="AY1228" s="16" t="s">
        <v>225</v>
      </c>
      <c r="BE1228" s="143">
        <f>IF(N1228="základní",J1228,0)</f>
        <v>0</v>
      </c>
      <c r="BF1228" s="143">
        <f>IF(N1228="snížená",J1228,0)</f>
        <v>0</v>
      </c>
      <c r="BG1228" s="143">
        <f>IF(N1228="zákl. přenesená",J1228,0)</f>
        <v>0</v>
      </c>
      <c r="BH1228" s="143">
        <f>IF(N1228="sníž. přenesená",J1228,0)</f>
        <v>0</v>
      </c>
      <c r="BI1228" s="143">
        <f>IF(N1228="nulová",J1228,0)</f>
        <v>0</v>
      </c>
      <c r="BJ1228" s="16" t="s">
        <v>90</v>
      </c>
      <c r="BK1228" s="143">
        <f>ROUND(I1228*H1228,2)</f>
        <v>0</v>
      </c>
      <c r="BL1228" s="16" t="s">
        <v>265</v>
      </c>
      <c r="BM1228" s="142" t="s">
        <v>2068</v>
      </c>
    </row>
    <row r="1229" spans="2:65" s="1" customFormat="1" ht="24.15" customHeight="1">
      <c r="B1229" s="31"/>
      <c r="C1229" s="131" t="s">
        <v>1261</v>
      </c>
      <c r="D1229" s="131" t="s">
        <v>227</v>
      </c>
      <c r="E1229" s="132" t="s">
        <v>2069</v>
      </c>
      <c r="F1229" s="133" t="s">
        <v>2070</v>
      </c>
      <c r="G1229" s="134" t="s">
        <v>414</v>
      </c>
      <c r="H1229" s="135">
        <v>1</v>
      </c>
      <c r="I1229" s="136"/>
      <c r="J1229" s="137">
        <f>ROUND(I1229*H1229,2)</f>
        <v>0</v>
      </c>
      <c r="K1229" s="133" t="s">
        <v>1</v>
      </c>
      <c r="L1229" s="31"/>
      <c r="M1229" s="138" t="s">
        <v>1</v>
      </c>
      <c r="N1229" s="139" t="s">
        <v>47</v>
      </c>
      <c r="P1229" s="140">
        <f>O1229*H1229</f>
        <v>0</v>
      </c>
      <c r="Q1229" s="140">
        <v>0</v>
      </c>
      <c r="R1229" s="140">
        <f>Q1229*H1229</f>
        <v>0</v>
      </c>
      <c r="S1229" s="140">
        <v>0</v>
      </c>
      <c r="T1229" s="141">
        <f>S1229*H1229</f>
        <v>0</v>
      </c>
      <c r="AR1229" s="142" t="s">
        <v>265</v>
      </c>
      <c r="AT1229" s="142" t="s">
        <v>227</v>
      </c>
      <c r="AU1229" s="142" t="s">
        <v>240</v>
      </c>
      <c r="AY1229" s="16" t="s">
        <v>225</v>
      </c>
      <c r="BE1229" s="143">
        <f>IF(N1229="základní",J1229,0)</f>
        <v>0</v>
      </c>
      <c r="BF1229" s="143">
        <f>IF(N1229="snížená",J1229,0)</f>
        <v>0</v>
      </c>
      <c r="BG1229" s="143">
        <f>IF(N1229="zákl. přenesená",J1229,0)</f>
        <v>0</v>
      </c>
      <c r="BH1229" s="143">
        <f>IF(N1229="sníž. přenesená",J1229,0)</f>
        <v>0</v>
      </c>
      <c r="BI1229" s="143">
        <f>IF(N1229="nulová",J1229,0)</f>
        <v>0</v>
      </c>
      <c r="BJ1229" s="16" t="s">
        <v>90</v>
      </c>
      <c r="BK1229" s="143">
        <f>ROUND(I1229*H1229,2)</f>
        <v>0</v>
      </c>
      <c r="BL1229" s="16" t="s">
        <v>265</v>
      </c>
      <c r="BM1229" s="142" t="s">
        <v>2071</v>
      </c>
    </row>
    <row r="1230" spans="2:65" s="1" customFormat="1" ht="24.15" customHeight="1">
      <c r="B1230" s="31"/>
      <c r="C1230" s="131" t="s">
        <v>2072</v>
      </c>
      <c r="D1230" s="131" t="s">
        <v>227</v>
      </c>
      <c r="E1230" s="132" t="s">
        <v>2069</v>
      </c>
      <c r="F1230" s="133" t="s">
        <v>2070</v>
      </c>
      <c r="G1230" s="134" t="s">
        <v>414</v>
      </c>
      <c r="H1230" s="135">
        <v>1</v>
      </c>
      <c r="I1230" s="136"/>
      <c r="J1230" s="137">
        <f>ROUND(I1230*H1230,2)</f>
        <v>0</v>
      </c>
      <c r="K1230" s="133" t="s">
        <v>1</v>
      </c>
      <c r="L1230" s="31"/>
      <c r="M1230" s="138" t="s">
        <v>1</v>
      </c>
      <c r="N1230" s="139" t="s">
        <v>47</v>
      </c>
      <c r="P1230" s="140">
        <f>O1230*H1230</f>
        <v>0</v>
      </c>
      <c r="Q1230" s="140">
        <v>0</v>
      </c>
      <c r="R1230" s="140">
        <f>Q1230*H1230</f>
        <v>0</v>
      </c>
      <c r="S1230" s="140">
        <v>0</v>
      </c>
      <c r="T1230" s="141">
        <f>S1230*H1230</f>
        <v>0</v>
      </c>
      <c r="AR1230" s="142" t="s">
        <v>265</v>
      </c>
      <c r="AT1230" s="142" t="s">
        <v>227</v>
      </c>
      <c r="AU1230" s="142" t="s">
        <v>240</v>
      </c>
      <c r="AY1230" s="16" t="s">
        <v>225</v>
      </c>
      <c r="BE1230" s="143">
        <f>IF(N1230="základní",J1230,0)</f>
        <v>0</v>
      </c>
      <c r="BF1230" s="143">
        <f>IF(N1230="snížená",J1230,0)</f>
        <v>0</v>
      </c>
      <c r="BG1230" s="143">
        <f>IF(N1230="zákl. přenesená",J1230,0)</f>
        <v>0</v>
      </c>
      <c r="BH1230" s="143">
        <f>IF(N1230="sníž. přenesená",J1230,0)</f>
        <v>0</v>
      </c>
      <c r="BI1230" s="143">
        <f>IF(N1230="nulová",J1230,0)</f>
        <v>0</v>
      </c>
      <c r="BJ1230" s="16" t="s">
        <v>90</v>
      </c>
      <c r="BK1230" s="143">
        <f>ROUND(I1230*H1230,2)</f>
        <v>0</v>
      </c>
      <c r="BL1230" s="16" t="s">
        <v>265</v>
      </c>
      <c r="BM1230" s="142" t="s">
        <v>2073</v>
      </c>
    </row>
    <row r="1231" spans="2:65" s="11" customFormat="1" ht="20.85" customHeight="1">
      <c r="B1231" s="119"/>
      <c r="D1231" s="120" t="s">
        <v>81</v>
      </c>
      <c r="E1231" s="129" t="s">
        <v>2074</v>
      </c>
      <c r="F1231" s="129" t="s">
        <v>2075</v>
      </c>
      <c r="I1231" s="122"/>
      <c r="J1231" s="130">
        <f>BK1231</f>
        <v>0</v>
      </c>
      <c r="L1231" s="119"/>
      <c r="M1231" s="124"/>
      <c r="P1231" s="125">
        <f>SUM(P1232:P1233)</f>
        <v>0</v>
      </c>
      <c r="R1231" s="125">
        <f>SUM(R1232:R1233)</f>
        <v>0</v>
      </c>
      <c r="T1231" s="126">
        <f>SUM(T1232:T1233)</f>
        <v>0</v>
      </c>
      <c r="AR1231" s="120" t="s">
        <v>92</v>
      </c>
      <c r="AT1231" s="127" t="s">
        <v>81</v>
      </c>
      <c r="AU1231" s="127" t="s">
        <v>92</v>
      </c>
      <c r="AY1231" s="120" t="s">
        <v>225</v>
      </c>
      <c r="BK1231" s="128">
        <f>SUM(BK1232:BK1233)</f>
        <v>0</v>
      </c>
    </row>
    <row r="1232" spans="2:65" s="1" customFormat="1" ht="24.15" customHeight="1">
      <c r="B1232" s="31"/>
      <c r="C1232" s="131" t="s">
        <v>1266</v>
      </c>
      <c r="D1232" s="131" t="s">
        <v>227</v>
      </c>
      <c r="E1232" s="132" t="s">
        <v>2076</v>
      </c>
      <c r="F1232" s="133" t="s">
        <v>2077</v>
      </c>
      <c r="G1232" s="134" t="s">
        <v>414</v>
      </c>
      <c r="H1232" s="135">
        <v>26</v>
      </c>
      <c r="I1232" s="136"/>
      <c r="J1232" s="137">
        <f>ROUND(I1232*H1232,2)</f>
        <v>0</v>
      </c>
      <c r="K1232" s="133" t="s">
        <v>1</v>
      </c>
      <c r="L1232" s="31"/>
      <c r="M1232" s="138" t="s">
        <v>1</v>
      </c>
      <c r="N1232" s="139" t="s">
        <v>47</v>
      </c>
      <c r="P1232" s="140">
        <f>O1232*H1232</f>
        <v>0</v>
      </c>
      <c r="Q1232" s="140">
        <v>0</v>
      </c>
      <c r="R1232" s="140">
        <f>Q1232*H1232</f>
        <v>0</v>
      </c>
      <c r="S1232" s="140">
        <v>0</v>
      </c>
      <c r="T1232" s="141">
        <f>S1232*H1232</f>
        <v>0</v>
      </c>
      <c r="AR1232" s="142" t="s">
        <v>265</v>
      </c>
      <c r="AT1232" s="142" t="s">
        <v>227</v>
      </c>
      <c r="AU1232" s="142" t="s">
        <v>240</v>
      </c>
      <c r="AY1232" s="16" t="s">
        <v>225</v>
      </c>
      <c r="BE1232" s="143">
        <f>IF(N1232="základní",J1232,0)</f>
        <v>0</v>
      </c>
      <c r="BF1232" s="143">
        <f>IF(N1232="snížená",J1232,0)</f>
        <v>0</v>
      </c>
      <c r="BG1232" s="143">
        <f>IF(N1232="zákl. přenesená",J1232,0)</f>
        <v>0</v>
      </c>
      <c r="BH1232" s="143">
        <f>IF(N1232="sníž. přenesená",J1232,0)</f>
        <v>0</v>
      </c>
      <c r="BI1232" s="143">
        <f>IF(N1232="nulová",J1232,0)</f>
        <v>0</v>
      </c>
      <c r="BJ1232" s="16" t="s">
        <v>90</v>
      </c>
      <c r="BK1232" s="143">
        <f>ROUND(I1232*H1232,2)</f>
        <v>0</v>
      </c>
      <c r="BL1232" s="16" t="s">
        <v>265</v>
      </c>
      <c r="BM1232" s="142" t="s">
        <v>2078</v>
      </c>
    </row>
    <row r="1233" spans="2:65" s="1" customFormat="1" ht="21.75" customHeight="1">
      <c r="B1233" s="31"/>
      <c r="C1233" s="131" t="s">
        <v>2079</v>
      </c>
      <c r="D1233" s="131" t="s">
        <v>227</v>
      </c>
      <c r="E1233" s="132" t="s">
        <v>2080</v>
      </c>
      <c r="F1233" s="133" t="s">
        <v>2081</v>
      </c>
      <c r="G1233" s="134" t="s">
        <v>357</v>
      </c>
      <c r="H1233" s="135">
        <v>230</v>
      </c>
      <c r="I1233" s="136"/>
      <c r="J1233" s="137">
        <f>ROUND(I1233*H1233,2)</f>
        <v>0</v>
      </c>
      <c r="K1233" s="133" t="s">
        <v>1</v>
      </c>
      <c r="L1233" s="31"/>
      <c r="M1233" s="138" t="s">
        <v>1</v>
      </c>
      <c r="N1233" s="139" t="s">
        <v>47</v>
      </c>
      <c r="P1233" s="140">
        <f>O1233*H1233</f>
        <v>0</v>
      </c>
      <c r="Q1233" s="140">
        <v>0</v>
      </c>
      <c r="R1233" s="140">
        <f>Q1233*H1233</f>
        <v>0</v>
      </c>
      <c r="S1233" s="140">
        <v>0</v>
      </c>
      <c r="T1233" s="141">
        <f>S1233*H1233</f>
        <v>0</v>
      </c>
      <c r="AR1233" s="142" t="s">
        <v>265</v>
      </c>
      <c r="AT1233" s="142" t="s">
        <v>227</v>
      </c>
      <c r="AU1233" s="142" t="s">
        <v>240</v>
      </c>
      <c r="AY1233" s="16" t="s">
        <v>225</v>
      </c>
      <c r="BE1233" s="143">
        <f>IF(N1233="základní",J1233,0)</f>
        <v>0</v>
      </c>
      <c r="BF1233" s="143">
        <f>IF(N1233="snížená",J1233,0)</f>
        <v>0</v>
      </c>
      <c r="BG1233" s="143">
        <f>IF(N1233="zákl. přenesená",J1233,0)</f>
        <v>0</v>
      </c>
      <c r="BH1233" s="143">
        <f>IF(N1233="sníž. přenesená",J1233,0)</f>
        <v>0</v>
      </c>
      <c r="BI1233" s="143">
        <f>IF(N1233="nulová",J1233,0)</f>
        <v>0</v>
      </c>
      <c r="BJ1233" s="16" t="s">
        <v>90</v>
      </c>
      <c r="BK1233" s="143">
        <f>ROUND(I1233*H1233,2)</f>
        <v>0</v>
      </c>
      <c r="BL1233" s="16" t="s">
        <v>265</v>
      </c>
      <c r="BM1233" s="142" t="s">
        <v>2082</v>
      </c>
    </row>
    <row r="1234" spans="2:65" s="11" customFormat="1" ht="22.8" customHeight="1">
      <c r="B1234" s="119"/>
      <c r="D1234" s="120" t="s">
        <v>81</v>
      </c>
      <c r="E1234" s="129" t="s">
        <v>2083</v>
      </c>
      <c r="F1234" s="129" t="s">
        <v>2084</v>
      </c>
      <c r="I1234" s="122"/>
      <c r="J1234" s="130">
        <f>BK1234</f>
        <v>0</v>
      </c>
      <c r="L1234" s="119"/>
      <c r="M1234" s="124"/>
      <c r="P1234" s="125">
        <f>P1235+P1297+P1374+P1383+P1391+P1393</f>
        <v>0</v>
      </c>
      <c r="R1234" s="125">
        <f>R1235+R1297+R1374+R1383+R1391+R1393</f>
        <v>0</v>
      </c>
      <c r="T1234" s="126">
        <f>T1235+T1297+T1374+T1383+T1391+T1393</f>
        <v>0</v>
      </c>
      <c r="AR1234" s="120" t="s">
        <v>92</v>
      </c>
      <c r="AT1234" s="127" t="s">
        <v>81</v>
      </c>
      <c r="AU1234" s="127" t="s">
        <v>90</v>
      </c>
      <c r="AY1234" s="120" t="s">
        <v>225</v>
      </c>
      <c r="BK1234" s="128">
        <f>BK1235+BK1297+BK1374+BK1383+BK1391+BK1393</f>
        <v>0</v>
      </c>
    </row>
    <row r="1235" spans="2:65" s="11" customFormat="1" ht="20.85" customHeight="1">
      <c r="B1235" s="119"/>
      <c r="D1235" s="120" t="s">
        <v>81</v>
      </c>
      <c r="E1235" s="129" t="s">
        <v>2085</v>
      </c>
      <c r="F1235" s="129" t="s">
        <v>2086</v>
      </c>
      <c r="I1235" s="122"/>
      <c r="J1235" s="130">
        <f>BK1235</f>
        <v>0</v>
      </c>
      <c r="L1235" s="119"/>
      <c r="M1235" s="124"/>
      <c r="P1235" s="125">
        <f>SUM(P1236:P1296)</f>
        <v>0</v>
      </c>
      <c r="R1235" s="125">
        <f>SUM(R1236:R1296)</f>
        <v>0</v>
      </c>
      <c r="T1235" s="126">
        <f>SUM(T1236:T1296)</f>
        <v>0</v>
      </c>
      <c r="AR1235" s="120" t="s">
        <v>92</v>
      </c>
      <c r="AT1235" s="127" t="s">
        <v>81</v>
      </c>
      <c r="AU1235" s="127" t="s">
        <v>92</v>
      </c>
      <c r="AY1235" s="120" t="s">
        <v>225</v>
      </c>
      <c r="BK1235" s="128">
        <f>SUM(BK1236:BK1296)</f>
        <v>0</v>
      </c>
    </row>
    <row r="1236" spans="2:65" s="1" customFormat="1" ht="16.5" customHeight="1">
      <c r="B1236" s="31"/>
      <c r="C1236" s="131" t="s">
        <v>1270</v>
      </c>
      <c r="D1236" s="131" t="s">
        <v>227</v>
      </c>
      <c r="E1236" s="132" t="s">
        <v>2087</v>
      </c>
      <c r="F1236" s="133" t="s">
        <v>2088</v>
      </c>
      <c r="G1236" s="134" t="s">
        <v>1732</v>
      </c>
      <c r="H1236" s="135">
        <v>200</v>
      </c>
      <c r="I1236" s="136"/>
      <c r="J1236" s="137">
        <f t="shared" ref="J1236:J1267" si="100">ROUND(I1236*H1236,2)</f>
        <v>0</v>
      </c>
      <c r="K1236" s="133" t="s">
        <v>1</v>
      </c>
      <c r="L1236" s="31"/>
      <c r="M1236" s="138" t="s">
        <v>1</v>
      </c>
      <c r="N1236" s="139" t="s">
        <v>47</v>
      </c>
      <c r="P1236" s="140">
        <f t="shared" ref="P1236:P1267" si="101">O1236*H1236</f>
        <v>0</v>
      </c>
      <c r="Q1236" s="140">
        <v>0</v>
      </c>
      <c r="R1236" s="140">
        <f t="shared" ref="R1236:R1267" si="102">Q1236*H1236</f>
        <v>0</v>
      </c>
      <c r="S1236" s="140">
        <v>0</v>
      </c>
      <c r="T1236" s="141">
        <f t="shared" ref="T1236:T1267" si="103">S1236*H1236</f>
        <v>0</v>
      </c>
      <c r="AR1236" s="142" t="s">
        <v>265</v>
      </c>
      <c r="AT1236" s="142" t="s">
        <v>227</v>
      </c>
      <c r="AU1236" s="142" t="s">
        <v>240</v>
      </c>
      <c r="AY1236" s="16" t="s">
        <v>225</v>
      </c>
      <c r="BE1236" s="143">
        <f t="shared" ref="BE1236:BE1267" si="104">IF(N1236="základní",J1236,0)</f>
        <v>0</v>
      </c>
      <c r="BF1236" s="143">
        <f t="shared" ref="BF1236:BF1267" si="105">IF(N1236="snížená",J1236,0)</f>
        <v>0</v>
      </c>
      <c r="BG1236" s="143">
        <f t="shared" ref="BG1236:BG1267" si="106">IF(N1236="zákl. přenesená",J1236,0)</f>
        <v>0</v>
      </c>
      <c r="BH1236" s="143">
        <f t="shared" ref="BH1236:BH1267" si="107">IF(N1236="sníž. přenesená",J1236,0)</f>
        <v>0</v>
      </c>
      <c r="BI1236" s="143">
        <f t="shared" ref="BI1236:BI1267" si="108">IF(N1236="nulová",J1236,0)</f>
        <v>0</v>
      </c>
      <c r="BJ1236" s="16" t="s">
        <v>90</v>
      </c>
      <c r="BK1236" s="143">
        <f t="shared" ref="BK1236:BK1267" si="109">ROUND(I1236*H1236,2)</f>
        <v>0</v>
      </c>
      <c r="BL1236" s="16" t="s">
        <v>265</v>
      </c>
      <c r="BM1236" s="142" t="s">
        <v>2089</v>
      </c>
    </row>
    <row r="1237" spans="2:65" s="1" customFormat="1" ht="16.5" customHeight="1">
      <c r="B1237" s="31"/>
      <c r="C1237" s="131" t="s">
        <v>2090</v>
      </c>
      <c r="D1237" s="131" t="s">
        <v>227</v>
      </c>
      <c r="E1237" s="132" t="s">
        <v>2091</v>
      </c>
      <c r="F1237" s="133" t="s">
        <v>2092</v>
      </c>
      <c r="G1237" s="134" t="s">
        <v>1732</v>
      </c>
      <c r="H1237" s="135">
        <v>100</v>
      </c>
      <c r="I1237" s="136"/>
      <c r="J1237" s="137">
        <f t="shared" si="100"/>
        <v>0</v>
      </c>
      <c r="K1237" s="133" t="s">
        <v>1</v>
      </c>
      <c r="L1237" s="31"/>
      <c r="M1237" s="138" t="s">
        <v>1</v>
      </c>
      <c r="N1237" s="139" t="s">
        <v>47</v>
      </c>
      <c r="P1237" s="140">
        <f t="shared" si="101"/>
        <v>0</v>
      </c>
      <c r="Q1237" s="140">
        <v>0</v>
      </c>
      <c r="R1237" s="140">
        <f t="shared" si="102"/>
        <v>0</v>
      </c>
      <c r="S1237" s="140">
        <v>0</v>
      </c>
      <c r="T1237" s="141">
        <f t="shared" si="103"/>
        <v>0</v>
      </c>
      <c r="AR1237" s="142" t="s">
        <v>265</v>
      </c>
      <c r="AT1237" s="142" t="s">
        <v>227</v>
      </c>
      <c r="AU1237" s="142" t="s">
        <v>240</v>
      </c>
      <c r="AY1237" s="16" t="s">
        <v>225</v>
      </c>
      <c r="BE1237" s="143">
        <f t="shared" si="104"/>
        <v>0</v>
      </c>
      <c r="BF1237" s="143">
        <f t="shared" si="105"/>
        <v>0</v>
      </c>
      <c r="BG1237" s="143">
        <f t="shared" si="106"/>
        <v>0</v>
      </c>
      <c r="BH1237" s="143">
        <f t="shared" si="107"/>
        <v>0</v>
      </c>
      <c r="BI1237" s="143">
        <f t="shared" si="108"/>
        <v>0</v>
      </c>
      <c r="BJ1237" s="16" t="s">
        <v>90</v>
      </c>
      <c r="BK1237" s="143">
        <f t="shared" si="109"/>
        <v>0</v>
      </c>
      <c r="BL1237" s="16" t="s">
        <v>265</v>
      </c>
      <c r="BM1237" s="142" t="s">
        <v>2093</v>
      </c>
    </row>
    <row r="1238" spans="2:65" s="1" customFormat="1" ht="16.5" customHeight="1">
      <c r="B1238" s="31"/>
      <c r="C1238" s="131" t="s">
        <v>1275</v>
      </c>
      <c r="D1238" s="131" t="s">
        <v>227</v>
      </c>
      <c r="E1238" s="132" t="s">
        <v>2094</v>
      </c>
      <c r="F1238" s="133" t="s">
        <v>2095</v>
      </c>
      <c r="G1238" s="134" t="s">
        <v>1732</v>
      </c>
      <c r="H1238" s="135">
        <v>100</v>
      </c>
      <c r="I1238" s="136"/>
      <c r="J1238" s="137">
        <f t="shared" si="100"/>
        <v>0</v>
      </c>
      <c r="K1238" s="133" t="s">
        <v>1</v>
      </c>
      <c r="L1238" s="31"/>
      <c r="M1238" s="138" t="s">
        <v>1</v>
      </c>
      <c r="N1238" s="139" t="s">
        <v>47</v>
      </c>
      <c r="P1238" s="140">
        <f t="shared" si="101"/>
        <v>0</v>
      </c>
      <c r="Q1238" s="140">
        <v>0</v>
      </c>
      <c r="R1238" s="140">
        <f t="shared" si="102"/>
        <v>0</v>
      </c>
      <c r="S1238" s="140">
        <v>0</v>
      </c>
      <c r="T1238" s="141">
        <f t="shared" si="103"/>
        <v>0</v>
      </c>
      <c r="AR1238" s="142" t="s">
        <v>265</v>
      </c>
      <c r="AT1238" s="142" t="s">
        <v>227</v>
      </c>
      <c r="AU1238" s="142" t="s">
        <v>240</v>
      </c>
      <c r="AY1238" s="16" t="s">
        <v>225</v>
      </c>
      <c r="BE1238" s="143">
        <f t="shared" si="104"/>
        <v>0</v>
      </c>
      <c r="BF1238" s="143">
        <f t="shared" si="105"/>
        <v>0</v>
      </c>
      <c r="BG1238" s="143">
        <f t="shared" si="106"/>
        <v>0</v>
      </c>
      <c r="BH1238" s="143">
        <f t="shared" si="107"/>
        <v>0</v>
      </c>
      <c r="BI1238" s="143">
        <f t="shared" si="108"/>
        <v>0</v>
      </c>
      <c r="BJ1238" s="16" t="s">
        <v>90</v>
      </c>
      <c r="BK1238" s="143">
        <f t="shared" si="109"/>
        <v>0</v>
      </c>
      <c r="BL1238" s="16" t="s">
        <v>265</v>
      </c>
      <c r="BM1238" s="142" t="s">
        <v>2096</v>
      </c>
    </row>
    <row r="1239" spans="2:65" s="1" customFormat="1" ht="21.75" customHeight="1">
      <c r="B1239" s="31"/>
      <c r="C1239" s="131" t="s">
        <v>2097</v>
      </c>
      <c r="D1239" s="131" t="s">
        <v>227</v>
      </c>
      <c r="E1239" s="132" t="s">
        <v>2098</v>
      </c>
      <c r="F1239" s="133" t="s">
        <v>2099</v>
      </c>
      <c r="G1239" s="134" t="s">
        <v>1732</v>
      </c>
      <c r="H1239" s="135">
        <v>500</v>
      </c>
      <c r="I1239" s="136"/>
      <c r="J1239" s="137">
        <f t="shared" si="100"/>
        <v>0</v>
      </c>
      <c r="K1239" s="133" t="s">
        <v>1</v>
      </c>
      <c r="L1239" s="31"/>
      <c r="M1239" s="138" t="s">
        <v>1</v>
      </c>
      <c r="N1239" s="139" t="s">
        <v>47</v>
      </c>
      <c r="P1239" s="140">
        <f t="shared" si="101"/>
        <v>0</v>
      </c>
      <c r="Q1239" s="140">
        <v>0</v>
      </c>
      <c r="R1239" s="140">
        <f t="shared" si="102"/>
        <v>0</v>
      </c>
      <c r="S1239" s="140">
        <v>0</v>
      </c>
      <c r="T1239" s="141">
        <f t="shared" si="103"/>
        <v>0</v>
      </c>
      <c r="AR1239" s="142" t="s">
        <v>265</v>
      </c>
      <c r="AT1239" s="142" t="s">
        <v>227</v>
      </c>
      <c r="AU1239" s="142" t="s">
        <v>240</v>
      </c>
      <c r="AY1239" s="16" t="s">
        <v>225</v>
      </c>
      <c r="BE1239" s="143">
        <f t="shared" si="104"/>
        <v>0</v>
      </c>
      <c r="BF1239" s="143">
        <f t="shared" si="105"/>
        <v>0</v>
      </c>
      <c r="BG1239" s="143">
        <f t="shared" si="106"/>
        <v>0</v>
      </c>
      <c r="BH1239" s="143">
        <f t="shared" si="107"/>
        <v>0</v>
      </c>
      <c r="BI1239" s="143">
        <f t="shared" si="108"/>
        <v>0</v>
      </c>
      <c r="BJ1239" s="16" t="s">
        <v>90</v>
      </c>
      <c r="BK1239" s="143">
        <f t="shared" si="109"/>
        <v>0</v>
      </c>
      <c r="BL1239" s="16" t="s">
        <v>265</v>
      </c>
      <c r="BM1239" s="142" t="s">
        <v>2100</v>
      </c>
    </row>
    <row r="1240" spans="2:65" s="1" customFormat="1" ht="16.5" customHeight="1">
      <c r="B1240" s="31"/>
      <c r="C1240" s="131" t="s">
        <v>1279</v>
      </c>
      <c r="D1240" s="131" t="s">
        <v>227</v>
      </c>
      <c r="E1240" s="132" t="s">
        <v>2101</v>
      </c>
      <c r="F1240" s="133" t="s">
        <v>2102</v>
      </c>
      <c r="G1240" s="134" t="s">
        <v>1732</v>
      </c>
      <c r="H1240" s="135">
        <v>6</v>
      </c>
      <c r="I1240" s="136"/>
      <c r="J1240" s="137">
        <f t="shared" si="100"/>
        <v>0</v>
      </c>
      <c r="K1240" s="133" t="s">
        <v>1</v>
      </c>
      <c r="L1240" s="31"/>
      <c r="M1240" s="138" t="s">
        <v>1</v>
      </c>
      <c r="N1240" s="139" t="s">
        <v>47</v>
      </c>
      <c r="P1240" s="140">
        <f t="shared" si="101"/>
        <v>0</v>
      </c>
      <c r="Q1240" s="140">
        <v>0</v>
      </c>
      <c r="R1240" s="140">
        <f t="shared" si="102"/>
        <v>0</v>
      </c>
      <c r="S1240" s="140">
        <v>0</v>
      </c>
      <c r="T1240" s="141">
        <f t="shared" si="103"/>
        <v>0</v>
      </c>
      <c r="AR1240" s="142" t="s">
        <v>265</v>
      </c>
      <c r="AT1240" s="142" t="s">
        <v>227</v>
      </c>
      <c r="AU1240" s="142" t="s">
        <v>240</v>
      </c>
      <c r="AY1240" s="16" t="s">
        <v>225</v>
      </c>
      <c r="BE1240" s="143">
        <f t="shared" si="104"/>
        <v>0</v>
      </c>
      <c r="BF1240" s="143">
        <f t="shared" si="105"/>
        <v>0</v>
      </c>
      <c r="BG1240" s="143">
        <f t="shared" si="106"/>
        <v>0</v>
      </c>
      <c r="BH1240" s="143">
        <f t="shared" si="107"/>
        <v>0</v>
      </c>
      <c r="BI1240" s="143">
        <f t="shared" si="108"/>
        <v>0</v>
      </c>
      <c r="BJ1240" s="16" t="s">
        <v>90</v>
      </c>
      <c r="BK1240" s="143">
        <f t="shared" si="109"/>
        <v>0</v>
      </c>
      <c r="BL1240" s="16" t="s">
        <v>265</v>
      </c>
      <c r="BM1240" s="142" t="s">
        <v>2103</v>
      </c>
    </row>
    <row r="1241" spans="2:65" s="1" customFormat="1" ht="16.5" customHeight="1">
      <c r="B1241" s="31"/>
      <c r="C1241" s="131" t="s">
        <v>2104</v>
      </c>
      <c r="D1241" s="131" t="s">
        <v>227</v>
      </c>
      <c r="E1241" s="132" t="s">
        <v>2105</v>
      </c>
      <c r="F1241" s="133" t="s">
        <v>2106</v>
      </c>
      <c r="G1241" s="134" t="s">
        <v>357</v>
      </c>
      <c r="H1241" s="135">
        <v>300</v>
      </c>
      <c r="I1241" s="136"/>
      <c r="J1241" s="137">
        <f t="shared" si="100"/>
        <v>0</v>
      </c>
      <c r="K1241" s="133" t="s">
        <v>1</v>
      </c>
      <c r="L1241" s="31"/>
      <c r="M1241" s="138" t="s">
        <v>1</v>
      </c>
      <c r="N1241" s="139" t="s">
        <v>47</v>
      </c>
      <c r="P1241" s="140">
        <f t="shared" si="101"/>
        <v>0</v>
      </c>
      <c r="Q1241" s="140">
        <v>0</v>
      </c>
      <c r="R1241" s="140">
        <f t="shared" si="102"/>
        <v>0</v>
      </c>
      <c r="S1241" s="140">
        <v>0</v>
      </c>
      <c r="T1241" s="141">
        <f t="shared" si="103"/>
        <v>0</v>
      </c>
      <c r="AR1241" s="142" t="s">
        <v>265</v>
      </c>
      <c r="AT1241" s="142" t="s">
        <v>227</v>
      </c>
      <c r="AU1241" s="142" t="s">
        <v>240</v>
      </c>
      <c r="AY1241" s="16" t="s">
        <v>225</v>
      </c>
      <c r="BE1241" s="143">
        <f t="shared" si="104"/>
        <v>0</v>
      </c>
      <c r="BF1241" s="143">
        <f t="shared" si="105"/>
        <v>0</v>
      </c>
      <c r="BG1241" s="143">
        <f t="shared" si="106"/>
        <v>0</v>
      </c>
      <c r="BH1241" s="143">
        <f t="shared" si="107"/>
        <v>0</v>
      </c>
      <c r="BI1241" s="143">
        <f t="shared" si="108"/>
        <v>0</v>
      </c>
      <c r="BJ1241" s="16" t="s">
        <v>90</v>
      </c>
      <c r="BK1241" s="143">
        <f t="shared" si="109"/>
        <v>0</v>
      </c>
      <c r="BL1241" s="16" t="s">
        <v>265</v>
      </c>
      <c r="BM1241" s="142" t="s">
        <v>2107</v>
      </c>
    </row>
    <row r="1242" spans="2:65" s="1" customFormat="1" ht="16.5" customHeight="1">
      <c r="B1242" s="31"/>
      <c r="C1242" s="131" t="s">
        <v>1284</v>
      </c>
      <c r="D1242" s="131" t="s">
        <v>227</v>
      </c>
      <c r="E1242" s="132" t="s">
        <v>2108</v>
      </c>
      <c r="F1242" s="133" t="s">
        <v>2109</v>
      </c>
      <c r="G1242" s="134" t="s">
        <v>357</v>
      </c>
      <c r="H1242" s="135">
        <v>500</v>
      </c>
      <c r="I1242" s="136"/>
      <c r="J1242" s="137">
        <f t="shared" si="100"/>
        <v>0</v>
      </c>
      <c r="K1242" s="133" t="s">
        <v>1</v>
      </c>
      <c r="L1242" s="31"/>
      <c r="M1242" s="138" t="s">
        <v>1</v>
      </c>
      <c r="N1242" s="139" t="s">
        <v>47</v>
      </c>
      <c r="P1242" s="140">
        <f t="shared" si="101"/>
        <v>0</v>
      </c>
      <c r="Q1242" s="140">
        <v>0</v>
      </c>
      <c r="R1242" s="140">
        <f t="shared" si="102"/>
        <v>0</v>
      </c>
      <c r="S1242" s="140">
        <v>0</v>
      </c>
      <c r="T1242" s="141">
        <f t="shared" si="103"/>
        <v>0</v>
      </c>
      <c r="AR1242" s="142" t="s">
        <v>265</v>
      </c>
      <c r="AT1242" s="142" t="s">
        <v>227</v>
      </c>
      <c r="AU1242" s="142" t="s">
        <v>240</v>
      </c>
      <c r="AY1242" s="16" t="s">
        <v>225</v>
      </c>
      <c r="BE1242" s="143">
        <f t="shared" si="104"/>
        <v>0</v>
      </c>
      <c r="BF1242" s="143">
        <f t="shared" si="105"/>
        <v>0</v>
      </c>
      <c r="BG1242" s="143">
        <f t="shared" si="106"/>
        <v>0</v>
      </c>
      <c r="BH1242" s="143">
        <f t="shared" si="107"/>
        <v>0</v>
      </c>
      <c r="BI1242" s="143">
        <f t="shared" si="108"/>
        <v>0</v>
      </c>
      <c r="BJ1242" s="16" t="s">
        <v>90</v>
      </c>
      <c r="BK1242" s="143">
        <f t="shared" si="109"/>
        <v>0</v>
      </c>
      <c r="BL1242" s="16" t="s">
        <v>265</v>
      </c>
      <c r="BM1242" s="142" t="s">
        <v>2110</v>
      </c>
    </row>
    <row r="1243" spans="2:65" s="1" customFormat="1" ht="16.5" customHeight="1">
      <c r="B1243" s="31"/>
      <c r="C1243" s="131" t="s">
        <v>2111</v>
      </c>
      <c r="D1243" s="131" t="s">
        <v>227</v>
      </c>
      <c r="E1243" s="132" t="s">
        <v>2112</v>
      </c>
      <c r="F1243" s="133" t="s">
        <v>2113</v>
      </c>
      <c r="G1243" s="134" t="s">
        <v>357</v>
      </c>
      <c r="H1243" s="135">
        <v>600</v>
      </c>
      <c r="I1243" s="136"/>
      <c r="J1243" s="137">
        <f t="shared" si="100"/>
        <v>0</v>
      </c>
      <c r="K1243" s="133" t="s">
        <v>1</v>
      </c>
      <c r="L1243" s="31"/>
      <c r="M1243" s="138" t="s">
        <v>1</v>
      </c>
      <c r="N1243" s="139" t="s">
        <v>47</v>
      </c>
      <c r="P1243" s="140">
        <f t="shared" si="101"/>
        <v>0</v>
      </c>
      <c r="Q1243" s="140">
        <v>0</v>
      </c>
      <c r="R1243" s="140">
        <f t="shared" si="102"/>
        <v>0</v>
      </c>
      <c r="S1243" s="140">
        <v>0</v>
      </c>
      <c r="T1243" s="141">
        <f t="shared" si="103"/>
        <v>0</v>
      </c>
      <c r="AR1243" s="142" t="s">
        <v>265</v>
      </c>
      <c r="AT1243" s="142" t="s">
        <v>227</v>
      </c>
      <c r="AU1243" s="142" t="s">
        <v>240</v>
      </c>
      <c r="AY1243" s="16" t="s">
        <v>225</v>
      </c>
      <c r="BE1243" s="143">
        <f t="shared" si="104"/>
        <v>0</v>
      </c>
      <c r="BF1243" s="143">
        <f t="shared" si="105"/>
        <v>0</v>
      </c>
      <c r="BG1243" s="143">
        <f t="shared" si="106"/>
        <v>0</v>
      </c>
      <c r="BH1243" s="143">
        <f t="shared" si="107"/>
        <v>0</v>
      </c>
      <c r="BI1243" s="143">
        <f t="shared" si="108"/>
        <v>0</v>
      </c>
      <c r="BJ1243" s="16" t="s">
        <v>90</v>
      </c>
      <c r="BK1243" s="143">
        <f t="shared" si="109"/>
        <v>0</v>
      </c>
      <c r="BL1243" s="16" t="s">
        <v>265</v>
      </c>
      <c r="BM1243" s="142" t="s">
        <v>2114</v>
      </c>
    </row>
    <row r="1244" spans="2:65" s="1" customFormat="1" ht="16.5" customHeight="1">
      <c r="B1244" s="31"/>
      <c r="C1244" s="131" t="s">
        <v>1288</v>
      </c>
      <c r="D1244" s="131" t="s">
        <v>227</v>
      </c>
      <c r="E1244" s="132" t="s">
        <v>2115</v>
      </c>
      <c r="F1244" s="133" t="s">
        <v>2116</v>
      </c>
      <c r="G1244" s="134" t="s">
        <v>357</v>
      </c>
      <c r="H1244" s="135">
        <v>200</v>
      </c>
      <c r="I1244" s="136"/>
      <c r="J1244" s="137">
        <f t="shared" si="100"/>
        <v>0</v>
      </c>
      <c r="K1244" s="133" t="s">
        <v>1</v>
      </c>
      <c r="L1244" s="31"/>
      <c r="M1244" s="138" t="s">
        <v>1</v>
      </c>
      <c r="N1244" s="139" t="s">
        <v>47</v>
      </c>
      <c r="P1244" s="140">
        <f t="shared" si="101"/>
        <v>0</v>
      </c>
      <c r="Q1244" s="140">
        <v>0</v>
      </c>
      <c r="R1244" s="140">
        <f t="shared" si="102"/>
        <v>0</v>
      </c>
      <c r="S1244" s="140">
        <v>0</v>
      </c>
      <c r="T1244" s="141">
        <f t="shared" si="103"/>
        <v>0</v>
      </c>
      <c r="AR1244" s="142" t="s">
        <v>265</v>
      </c>
      <c r="AT1244" s="142" t="s">
        <v>227</v>
      </c>
      <c r="AU1244" s="142" t="s">
        <v>240</v>
      </c>
      <c r="AY1244" s="16" t="s">
        <v>225</v>
      </c>
      <c r="BE1244" s="143">
        <f t="shared" si="104"/>
        <v>0</v>
      </c>
      <c r="BF1244" s="143">
        <f t="shared" si="105"/>
        <v>0</v>
      </c>
      <c r="BG1244" s="143">
        <f t="shared" si="106"/>
        <v>0</v>
      </c>
      <c r="BH1244" s="143">
        <f t="shared" si="107"/>
        <v>0</v>
      </c>
      <c r="BI1244" s="143">
        <f t="shared" si="108"/>
        <v>0</v>
      </c>
      <c r="BJ1244" s="16" t="s">
        <v>90</v>
      </c>
      <c r="BK1244" s="143">
        <f t="shared" si="109"/>
        <v>0</v>
      </c>
      <c r="BL1244" s="16" t="s">
        <v>265</v>
      </c>
      <c r="BM1244" s="142" t="s">
        <v>2117</v>
      </c>
    </row>
    <row r="1245" spans="2:65" s="1" customFormat="1" ht="16.5" customHeight="1">
      <c r="B1245" s="31"/>
      <c r="C1245" s="131" t="s">
        <v>2118</v>
      </c>
      <c r="D1245" s="131" t="s">
        <v>227</v>
      </c>
      <c r="E1245" s="132" t="s">
        <v>2119</v>
      </c>
      <c r="F1245" s="133" t="s">
        <v>2120</v>
      </c>
      <c r="G1245" s="134" t="s">
        <v>357</v>
      </c>
      <c r="H1245" s="135">
        <v>100</v>
      </c>
      <c r="I1245" s="136"/>
      <c r="J1245" s="137">
        <f t="shared" si="100"/>
        <v>0</v>
      </c>
      <c r="K1245" s="133" t="s">
        <v>1</v>
      </c>
      <c r="L1245" s="31"/>
      <c r="M1245" s="138" t="s">
        <v>1</v>
      </c>
      <c r="N1245" s="139" t="s">
        <v>47</v>
      </c>
      <c r="P1245" s="140">
        <f t="shared" si="101"/>
        <v>0</v>
      </c>
      <c r="Q1245" s="140">
        <v>0</v>
      </c>
      <c r="R1245" s="140">
        <f t="shared" si="102"/>
        <v>0</v>
      </c>
      <c r="S1245" s="140">
        <v>0</v>
      </c>
      <c r="T1245" s="141">
        <f t="shared" si="103"/>
        <v>0</v>
      </c>
      <c r="AR1245" s="142" t="s">
        <v>265</v>
      </c>
      <c r="AT1245" s="142" t="s">
        <v>227</v>
      </c>
      <c r="AU1245" s="142" t="s">
        <v>240</v>
      </c>
      <c r="AY1245" s="16" t="s">
        <v>225</v>
      </c>
      <c r="BE1245" s="143">
        <f t="shared" si="104"/>
        <v>0</v>
      </c>
      <c r="BF1245" s="143">
        <f t="shared" si="105"/>
        <v>0</v>
      </c>
      <c r="BG1245" s="143">
        <f t="shared" si="106"/>
        <v>0</v>
      </c>
      <c r="BH1245" s="143">
        <f t="shared" si="107"/>
        <v>0</v>
      </c>
      <c r="BI1245" s="143">
        <f t="shared" si="108"/>
        <v>0</v>
      </c>
      <c r="BJ1245" s="16" t="s">
        <v>90</v>
      </c>
      <c r="BK1245" s="143">
        <f t="shared" si="109"/>
        <v>0</v>
      </c>
      <c r="BL1245" s="16" t="s">
        <v>265</v>
      </c>
      <c r="BM1245" s="142" t="s">
        <v>2121</v>
      </c>
    </row>
    <row r="1246" spans="2:65" s="1" customFormat="1" ht="16.5" customHeight="1">
      <c r="B1246" s="31"/>
      <c r="C1246" s="131" t="s">
        <v>1301</v>
      </c>
      <c r="D1246" s="131" t="s">
        <v>227</v>
      </c>
      <c r="E1246" s="132" t="s">
        <v>2122</v>
      </c>
      <c r="F1246" s="133" t="s">
        <v>2123</v>
      </c>
      <c r="G1246" s="134" t="s">
        <v>357</v>
      </c>
      <c r="H1246" s="135">
        <v>50</v>
      </c>
      <c r="I1246" s="136"/>
      <c r="J1246" s="137">
        <f t="shared" si="100"/>
        <v>0</v>
      </c>
      <c r="K1246" s="133" t="s">
        <v>1</v>
      </c>
      <c r="L1246" s="31"/>
      <c r="M1246" s="138" t="s">
        <v>1</v>
      </c>
      <c r="N1246" s="139" t="s">
        <v>47</v>
      </c>
      <c r="P1246" s="140">
        <f t="shared" si="101"/>
        <v>0</v>
      </c>
      <c r="Q1246" s="140">
        <v>0</v>
      </c>
      <c r="R1246" s="140">
        <f t="shared" si="102"/>
        <v>0</v>
      </c>
      <c r="S1246" s="140">
        <v>0</v>
      </c>
      <c r="T1246" s="141">
        <f t="shared" si="103"/>
        <v>0</v>
      </c>
      <c r="AR1246" s="142" t="s">
        <v>265</v>
      </c>
      <c r="AT1246" s="142" t="s">
        <v>227</v>
      </c>
      <c r="AU1246" s="142" t="s">
        <v>240</v>
      </c>
      <c r="AY1246" s="16" t="s">
        <v>225</v>
      </c>
      <c r="BE1246" s="143">
        <f t="shared" si="104"/>
        <v>0</v>
      </c>
      <c r="BF1246" s="143">
        <f t="shared" si="105"/>
        <v>0</v>
      </c>
      <c r="BG1246" s="143">
        <f t="shared" si="106"/>
        <v>0</v>
      </c>
      <c r="BH1246" s="143">
        <f t="shared" si="107"/>
        <v>0</v>
      </c>
      <c r="BI1246" s="143">
        <f t="shared" si="108"/>
        <v>0</v>
      </c>
      <c r="BJ1246" s="16" t="s">
        <v>90</v>
      </c>
      <c r="BK1246" s="143">
        <f t="shared" si="109"/>
        <v>0</v>
      </c>
      <c r="BL1246" s="16" t="s">
        <v>265</v>
      </c>
      <c r="BM1246" s="142" t="s">
        <v>2124</v>
      </c>
    </row>
    <row r="1247" spans="2:65" s="1" customFormat="1" ht="16.5" customHeight="1">
      <c r="B1247" s="31"/>
      <c r="C1247" s="131" t="s">
        <v>2125</v>
      </c>
      <c r="D1247" s="131" t="s">
        <v>227</v>
      </c>
      <c r="E1247" s="132" t="s">
        <v>2126</v>
      </c>
      <c r="F1247" s="133" t="s">
        <v>2127</v>
      </c>
      <c r="G1247" s="134" t="s">
        <v>357</v>
      </c>
      <c r="H1247" s="135">
        <v>170</v>
      </c>
      <c r="I1247" s="136"/>
      <c r="J1247" s="137">
        <f t="shared" si="100"/>
        <v>0</v>
      </c>
      <c r="K1247" s="133" t="s">
        <v>1</v>
      </c>
      <c r="L1247" s="31"/>
      <c r="M1247" s="138" t="s">
        <v>1</v>
      </c>
      <c r="N1247" s="139" t="s">
        <v>47</v>
      </c>
      <c r="P1247" s="140">
        <f t="shared" si="101"/>
        <v>0</v>
      </c>
      <c r="Q1247" s="140">
        <v>0</v>
      </c>
      <c r="R1247" s="140">
        <f t="shared" si="102"/>
        <v>0</v>
      </c>
      <c r="S1247" s="140">
        <v>0</v>
      </c>
      <c r="T1247" s="141">
        <f t="shared" si="103"/>
        <v>0</v>
      </c>
      <c r="AR1247" s="142" t="s">
        <v>265</v>
      </c>
      <c r="AT1247" s="142" t="s">
        <v>227</v>
      </c>
      <c r="AU1247" s="142" t="s">
        <v>240</v>
      </c>
      <c r="AY1247" s="16" t="s">
        <v>225</v>
      </c>
      <c r="BE1247" s="143">
        <f t="shared" si="104"/>
        <v>0</v>
      </c>
      <c r="BF1247" s="143">
        <f t="shared" si="105"/>
        <v>0</v>
      </c>
      <c r="BG1247" s="143">
        <f t="shared" si="106"/>
        <v>0</v>
      </c>
      <c r="BH1247" s="143">
        <f t="shared" si="107"/>
        <v>0</v>
      </c>
      <c r="BI1247" s="143">
        <f t="shared" si="108"/>
        <v>0</v>
      </c>
      <c r="BJ1247" s="16" t="s">
        <v>90</v>
      </c>
      <c r="BK1247" s="143">
        <f t="shared" si="109"/>
        <v>0</v>
      </c>
      <c r="BL1247" s="16" t="s">
        <v>265</v>
      </c>
      <c r="BM1247" s="142" t="s">
        <v>2128</v>
      </c>
    </row>
    <row r="1248" spans="2:65" s="1" customFormat="1" ht="16.5" customHeight="1">
      <c r="B1248" s="31"/>
      <c r="C1248" s="131" t="s">
        <v>1304</v>
      </c>
      <c r="D1248" s="131" t="s">
        <v>227</v>
      </c>
      <c r="E1248" s="132" t="s">
        <v>2129</v>
      </c>
      <c r="F1248" s="133" t="s">
        <v>2130</v>
      </c>
      <c r="G1248" s="134" t="s">
        <v>357</v>
      </c>
      <c r="H1248" s="135">
        <v>6</v>
      </c>
      <c r="I1248" s="136"/>
      <c r="J1248" s="137">
        <f t="shared" si="100"/>
        <v>0</v>
      </c>
      <c r="K1248" s="133" t="s">
        <v>1</v>
      </c>
      <c r="L1248" s="31"/>
      <c r="M1248" s="138" t="s">
        <v>1</v>
      </c>
      <c r="N1248" s="139" t="s">
        <v>47</v>
      </c>
      <c r="P1248" s="140">
        <f t="shared" si="101"/>
        <v>0</v>
      </c>
      <c r="Q1248" s="140">
        <v>0</v>
      </c>
      <c r="R1248" s="140">
        <f t="shared" si="102"/>
        <v>0</v>
      </c>
      <c r="S1248" s="140">
        <v>0</v>
      </c>
      <c r="T1248" s="141">
        <f t="shared" si="103"/>
        <v>0</v>
      </c>
      <c r="AR1248" s="142" t="s">
        <v>265</v>
      </c>
      <c r="AT1248" s="142" t="s">
        <v>227</v>
      </c>
      <c r="AU1248" s="142" t="s">
        <v>240</v>
      </c>
      <c r="AY1248" s="16" t="s">
        <v>225</v>
      </c>
      <c r="BE1248" s="143">
        <f t="shared" si="104"/>
        <v>0</v>
      </c>
      <c r="BF1248" s="143">
        <f t="shared" si="105"/>
        <v>0</v>
      </c>
      <c r="BG1248" s="143">
        <f t="shared" si="106"/>
        <v>0</v>
      </c>
      <c r="BH1248" s="143">
        <f t="shared" si="107"/>
        <v>0</v>
      </c>
      <c r="BI1248" s="143">
        <f t="shared" si="108"/>
        <v>0</v>
      </c>
      <c r="BJ1248" s="16" t="s">
        <v>90</v>
      </c>
      <c r="BK1248" s="143">
        <f t="shared" si="109"/>
        <v>0</v>
      </c>
      <c r="BL1248" s="16" t="s">
        <v>265</v>
      </c>
      <c r="BM1248" s="142" t="s">
        <v>2131</v>
      </c>
    </row>
    <row r="1249" spans="2:65" s="1" customFormat="1" ht="16.5" customHeight="1">
      <c r="B1249" s="31"/>
      <c r="C1249" s="131" t="s">
        <v>2132</v>
      </c>
      <c r="D1249" s="131" t="s">
        <v>227</v>
      </c>
      <c r="E1249" s="132" t="s">
        <v>2133</v>
      </c>
      <c r="F1249" s="133" t="s">
        <v>2134</v>
      </c>
      <c r="G1249" s="134" t="s">
        <v>357</v>
      </c>
      <c r="H1249" s="135">
        <v>24</v>
      </c>
      <c r="I1249" s="136"/>
      <c r="J1249" s="137">
        <f t="shared" si="100"/>
        <v>0</v>
      </c>
      <c r="K1249" s="133" t="s">
        <v>1</v>
      </c>
      <c r="L1249" s="31"/>
      <c r="M1249" s="138" t="s">
        <v>1</v>
      </c>
      <c r="N1249" s="139" t="s">
        <v>47</v>
      </c>
      <c r="P1249" s="140">
        <f t="shared" si="101"/>
        <v>0</v>
      </c>
      <c r="Q1249" s="140">
        <v>0</v>
      </c>
      <c r="R1249" s="140">
        <f t="shared" si="102"/>
        <v>0</v>
      </c>
      <c r="S1249" s="140">
        <v>0</v>
      </c>
      <c r="T1249" s="141">
        <f t="shared" si="103"/>
        <v>0</v>
      </c>
      <c r="AR1249" s="142" t="s">
        <v>265</v>
      </c>
      <c r="AT1249" s="142" t="s">
        <v>227</v>
      </c>
      <c r="AU1249" s="142" t="s">
        <v>240</v>
      </c>
      <c r="AY1249" s="16" t="s">
        <v>225</v>
      </c>
      <c r="BE1249" s="143">
        <f t="shared" si="104"/>
        <v>0</v>
      </c>
      <c r="BF1249" s="143">
        <f t="shared" si="105"/>
        <v>0</v>
      </c>
      <c r="BG1249" s="143">
        <f t="shared" si="106"/>
        <v>0</v>
      </c>
      <c r="BH1249" s="143">
        <f t="shared" si="107"/>
        <v>0</v>
      </c>
      <c r="BI1249" s="143">
        <f t="shared" si="108"/>
        <v>0</v>
      </c>
      <c r="BJ1249" s="16" t="s">
        <v>90</v>
      </c>
      <c r="BK1249" s="143">
        <f t="shared" si="109"/>
        <v>0</v>
      </c>
      <c r="BL1249" s="16" t="s">
        <v>265</v>
      </c>
      <c r="BM1249" s="142" t="s">
        <v>2135</v>
      </c>
    </row>
    <row r="1250" spans="2:65" s="1" customFormat="1" ht="16.5" customHeight="1">
      <c r="B1250" s="31"/>
      <c r="C1250" s="131" t="s">
        <v>1311</v>
      </c>
      <c r="D1250" s="131" t="s">
        <v>227</v>
      </c>
      <c r="E1250" s="132" t="s">
        <v>2136</v>
      </c>
      <c r="F1250" s="133" t="s">
        <v>2137</v>
      </c>
      <c r="G1250" s="134" t="s">
        <v>357</v>
      </c>
      <c r="H1250" s="135">
        <v>45</v>
      </c>
      <c r="I1250" s="136"/>
      <c r="J1250" s="137">
        <f t="shared" si="100"/>
        <v>0</v>
      </c>
      <c r="K1250" s="133" t="s">
        <v>1</v>
      </c>
      <c r="L1250" s="31"/>
      <c r="M1250" s="138" t="s">
        <v>1</v>
      </c>
      <c r="N1250" s="139" t="s">
        <v>47</v>
      </c>
      <c r="P1250" s="140">
        <f t="shared" si="101"/>
        <v>0</v>
      </c>
      <c r="Q1250" s="140">
        <v>0</v>
      </c>
      <c r="R1250" s="140">
        <f t="shared" si="102"/>
        <v>0</v>
      </c>
      <c r="S1250" s="140">
        <v>0</v>
      </c>
      <c r="T1250" s="141">
        <f t="shared" si="103"/>
        <v>0</v>
      </c>
      <c r="AR1250" s="142" t="s">
        <v>265</v>
      </c>
      <c r="AT1250" s="142" t="s">
        <v>227</v>
      </c>
      <c r="AU1250" s="142" t="s">
        <v>240</v>
      </c>
      <c r="AY1250" s="16" t="s">
        <v>225</v>
      </c>
      <c r="BE1250" s="143">
        <f t="shared" si="104"/>
        <v>0</v>
      </c>
      <c r="BF1250" s="143">
        <f t="shared" si="105"/>
        <v>0</v>
      </c>
      <c r="BG1250" s="143">
        <f t="shared" si="106"/>
        <v>0</v>
      </c>
      <c r="BH1250" s="143">
        <f t="shared" si="107"/>
        <v>0</v>
      </c>
      <c r="BI1250" s="143">
        <f t="shared" si="108"/>
        <v>0</v>
      </c>
      <c r="BJ1250" s="16" t="s">
        <v>90</v>
      </c>
      <c r="BK1250" s="143">
        <f t="shared" si="109"/>
        <v>0</v>
      </c>
      <c r="BL1250" s="16" t="s">
        <v>265</v>
      </c>
      <c r="BM1250" s="142" t="s">
        <v>2138</v>
      </c>
    </row>
    <row r="1251" spans="2:65" s="1" customFormat="1" ht="16.5" customHeight="1">
      <c r="B1251" s="31"/>
      <c r="C1251" s="131" t="s">
        <v>2139</v>
      </c>
      <c r="D1251" s="131" t="s">
        <v>227</v>
      </c>
      <c r="E1251" s="132" t="s">
        <v>2140</v>
      </c>
      <c r="F1251" s="133" t="s">
        <v>2141</v>
      </c>
      <c r="G1251" s="134" t="s">
        <v>357</v>
      </c>
      <c r="H1251" s="135">
        <v>10</v>
      </c>
      <c r="I1251" s="136"/>
      <c r="J1251" s="137">
        <f t="shared" si="100"/>
        <v>0</v>
      </c>
      <c r="K1251" s="133" t="s">
        <v>1</v>
      </c>
      <c r="L1251" s="31"/>
      <c r="M1251" s="138" t="s">
        <v>1</v>
      </c>
      <c r="N1251" s="139" t="s">
        <v>47</v>
      </c>
      <c r="P1251" s="140">
        <f t="shared" si="101"/>
        <v>0</v>
      </c>
      <c r="Q1251" s="140">
        <v>0</v>
      </c>
      <c r="R1251" s="140">
        <f t="shared" si="102"/>
        <v>0</v>
      </c>
      <c r="S1251" s="140">
        <v>0</v>
      </c>
      <c r="T1251" s="141">
        <f t="shared" si="103"/>
        <v>0</v>
      </c>
      <c r="AR1251" s="142" t="s">
        <v>265</v>
      </c>
      <c r="AT1251" s="142" t="s">
        <v>227</v>
      </c>
      <c r="AU1251" s="142" t="s">
        <v>240</v>
      </c>
      <c r="AY1251" s="16" t="s">
        <v>225</v>
      </c>
      <c r="BE1251" s="143">
        <f t="shared" si="104"/>
        <v>0</v>
      </c>
      <c r="BF1251" s="143">
        <f t="shared" si="105"/>
        <v>0</v>
      </c>
      <c r="BG1251" s="143">
        <f t="shared" si="106"/>
        <v>0</v>
      </c>
      <c r="BH1251" s="143">
        <f t="shared" si="107"/>
        <v>0</v>
      </c>
      <c r="BI1251" s="143">
        <f t="shared" si="108"/>
        <v>0</v>
      </c>
      <c r="BJ1251" s="16" t="s">
        <v>90</v>
      </c>
      <c r="BK1251" s="143">
        <f t="shared" si="109"/>
        <v>0</v>
      </c>
      <c r="BL1251" s="16" t="s">
        <v>265</v>
      </c>
      <c r="BM1251" s="142" t="s">
        <v>2142</v>
      </c>
    </row>
    <row r="1252" spans="2:65" s="1" customFormat="1" ht="16.5" customHeight="1">
      <c r="B1252" s="31"/>
      <c r="C1252" s="131" t="s">
        <v>1314</v>
      </c>
      <c r="D1252" s="131" t="s">
        <v>227</v>
      </c>
      <c r="E1252" s="132" t="s">
        <v>2143</v>
      </c>
      <c r="F1252" s="133" t="s">
        <v>2144</v>
      </c>
      <c r="G1252" s="134" t="s">
        <v>357</v>
      </c>
      <c r="H1252" s="135">
        <v>200</v>
      </c>
      <c r="I1252" s="136"/>
      <c r="J1252" s="137">
        <f t="shared" si="100"/>
        <v>0</v>
      </c>
      <c r="K1252" s="133" t="s">
        <v>1</v>
      </c>
      <c r="L1252" s="31"/>
      <c r="M1252" s="138" t="s">
        <v>1</v>
      </c>
      <c r="N1252" s="139" t="s">
        <v>47</v>
      </c>
      <c r="P1252" s="140">
        <f t="shared" si="101"/>
        <v>0</v>
      </c>
      <c r="Q1252" s="140">
        <v>0</v>
      </c>
      <c r="R1252" s="140">
        <f t="shared" si="102"/>
        <v>0</v>
      </c>
      <c r="S1252" s="140">
        <v>0</v>
      </c>
      <c r="T1252" s="141">
        <f t="shared" si="103"/>
        <v>0</v>
      </c>
      <c r="AR1252" s="142" t="s">
        <v>265</v>
      </c>
      <c r="AT1252" s="142" t="s">
        <v>227</v>
      </c>
      <c r="AU1252" s="142" t="s">
        <v>240</v>
      </c>
      <c r="AY1252" s="16" t="s">
        <v>225</v>
      </c>
      <c r="BE1252" s="143">
        <f t="shared" si="104"/>
        <v>0</v>
      </c>
      <c r="BF1252" s="143">
        <f t="shared" si="105"/>
        <v>0</v>
      </c>
      <c r="BG1252" s="143">
        <f t="shared" si="106"/>
        <v>0</v>
      </c>
      <c r="BH1252" s="143">
        <f t="shared" si="107"/>
        <v>0</v>
      </c>
      <c r="BI1252" s="143">
        <f t="shared" si="108"/>
        <v>0</v>
      </c>
      <c r="BJ1252" s="16" t="s">
        <v>90</v>
      </c>
      <c r="BK1252" s="143">
        <f t="shared" si="109"/>
        <v>0</v>
      </c>
      <c r="BL1252" s="16" t="s">
        <v>265</v>
      </c>
      <c r="BM1252" s="142" t="s">
        <v>2145</v>
      </c>
    </row>
    <row r="1253" spans="2:65" s="1" customFormat="1" ht="16.5" customHeight="1">
      <c r="B1253" s="31"/>
      <c r="C1253" s="131" t="s">
        <v>2146</v>
      </c>
      <c r="D1253" s="131" t="s">
        <v>227</v>
      </c>
      <c r="E1253" s="132" t="s">
        <v>2147</v>
      </c>
      <c r="F1253" s="133" t="s">
        <v>2148</v>
      </c>
      <c r="G1253" s="134" t="s">
        <v>357</v>
      </c>
      <c r="H1253" s="135">
        <v>200</v>
      </c>
      <c r="I1253" s="136"/>
      <c r="J1253" s="137">
        <f t="shared" si="100"/>
        <v>0</v>
      </c>
      <c r="K1253" s="133" t="s">
        <v>1</v>
      </c>
      <c r="L1253" s="31"/>
      <c r="M1253" s="138" t="s">
        <v>1</v>
      </c>
      <c r="N1253" s="139" t="s">
        <v>47</v>
      </c>
      <c r="P1253" s="140">
        <f t="shared" si="101"/>
        <v>0</v>
      </c>
      <c r="Q1253" s="140">
        <v>0</v>
      </c>
      <c r="R1253" s="140">
        <f t="shared" si="102"/>
        <v>0</v>
      </c>
      <c r="S1253" s="140">
        <v>0</v>
      </c>
      <c r="T1253" s="141">
        <f t="shared" si="103"/>
        <v>0</v>
      </c>
      <c r="AR1253" s="142" t="s">
        <v>265</v>
      </c>
      <c r="AT1253" s="142" t="s">
        <v>227</v>
      </c>
      <c r="AU1253" s="142" t="s">
        <v>240</v>
      </c>
      <c r="AY1253" s="16" t="s">
        <v>225</v>
      </c>
      <c r="BE1253" s="143">
        <f t="shared" si="104"/>
        <v>0</v>
      </c>
      <c r="BF1253" s="143">
        <f t="shared" si="105"/>
        <v>0</v>
      </c>
      <c r="BG1253" s="143">
        <f t="shared" si="106"/>
        <v>0</v>
      </c>
      <c r="BH1253" s="143">
        <f t="shared" si="107"/>
        <v>0</v>
      </c>
      <c r="BI1253" s="143">
        <f t="shared" si="108"/>
        <v>0</v>
      </c>
      <c r="BJ1253" s="16" t="s">
        <v>90</v>
      </c>
      <c r="BK1253" s="143">
        <f t="shared" si="109"/>
        <v>0</v>
      </c>
      <c r="BL1253" s="16" t="s">
        <v>265</v>
      </c>
      <c r="BM1253" s="142" t="s">
        <v>2149</v>
      </c>
    </row>
    <row r="1254" spans="2:65" s="1" customFormat="1" ht="16.5" customHeight="1">
      <c r="B1254" s="31"/>
      <c r="C1254" s="131" t="s">
        <v>1319</v>
      </c>
      <c r="D1254" s="131" t="s">
        <v>227</v>
      </c>
      <c r="E1254" s="132" t="s">
        <v>2150</v>
      </c>
      <c r="F1254" s="133" t="s">
        <v>2151</v>
      </c>
      <c r="G1254" s="134" t="s">
        <v>357</v>
      </c>
      <c r="H1254" s="135">
        <v>100</v>
      </c>
      <c r="I1254" s="136"/>
      <c r="J1254" s="137">
        <f t="shared" si="100"/>
        <v>0</v>
      </c>
      <c r="K1254" s="133" t="s">
        <v>1</v>
      </c>
      <c r="L1254" s="31"/>
      <c r="M1254" s="138" t="s">
        <v>1</v>
      </c>
      <c r="N1254" s="139" t="s">
        <v>47</v>
      </c>
      <c r="P1254" s="140">
        <f t="shared" si="101"/>
        <v>0</v>
      </c>
      <c r="Q1254" s="140">
        <v>0</v>
      </c>
      <c r="R1254" s="140">
        <f t="shared" si="102"/>
        <v>0</v>
      </c>
      <c r="S1254" s="140">
        <v>0</v>
      </c>
      <c r="T1254" s="141">
        <f t="shared" si="103"/>
        <v>0</v>
      </c>
      <c r="AR1254" s="142" t="s">
        <v>265</v>
      </c>
      <c r="AT1254" s="142" t="s">
        <v>227</v>
      </c>
      <c r="AU1254" s="142" t="s">
        <v>240</v>
      </c>
      <c r="AY1254" s="16" t="s">
        <v>225</v>
      </c>
      <c r="BE1254" s="143">
        <f t="shared" si="104"/>
        <v>0</v>
      </c>
      <c r="BF1254" s="143">
        <f t="shared" si="105"/>
        <v>0</v>
      </c>
      <c r="BG1254" s="143">
        <f t="shared" si="106"/>
        <v>0</v>
      </c>
      <c r="BH1254" s="143">
        <f t="shared" si="107"/>
        <v>0</v>
      </c>
      <c r="BI1254" s="143">
        <f t="shared" si="108"/>
        <v>0</v>
      </c>
      <c r="BJ1254" s="16" t="s">
        <v>90</v>
      </c>
      <c r="BK1254" s="143">
        <f t="shared" si="109"/>
        <v>0</v>
      </c>
      <c r="BL1254" s="16" t="s">
        <v>265</v>
      </c>
      <c r="BM1254" s="142" t="s">
        <v>2152</v>
      </c>
    </row>
    <row r="1255" spans="2:65" s="1" customFormat="1" ht="21.75" customHeight="1">
      <c r="B1255" s="31"/>
      <c r="C1255" s="131" t="s">
        <v>2153</v>
      </c>
      <c r="D1255" s="131" t="s">
        <v>227</v>
      </c>
      <c r="E1255" s="132" t="s">
        <v>2154</v>
      </c>
      <c r="F1255" s="133" t="s">
        <v>2155</v>
      </c>
      <c r="G1255" s="134" t="s">
        <v>1732</v>
      </c>
      <c r="H1255" s="135">
        <v>210</v>
      </c>
      <c r="I1255" s="136"/>
      <c r="J1255" s="137">
        <f t="shared" si="100"/>
        <v>0</v>
      </c>
      <c r="K1255" s="133" t="s">
        <v>1</v>
      </c>
      <c r="L1255" s="31"/>
      <c r="M1255" s="138" t="s">
        <v>1</v>
      </c>
      <c r="N1255" s="139" t="s">
        <v>47</v>
      </c>
      <c r="P1255" s="140">
        <f t="shared" si="101"/>
        <v>0</v>
      </c>
      <c r="Q1255" s="140">
        <v>0</v>
      </c>
      <c r="R1255" s="140">
        <f t="shared" si="102"/>
        <v>0</v>
      </c>
      <c r="S1255" s="140">
        <v>0</v>
      </c>
      <c r="T1255" s="141">
        <f t="shared" si="103"/>
        <v>0</v>
      </c>
      <c r="AR1255" s="142" t="s">
        <v>265</v>
      </c>
      <c r="AT1255" s="142" t="s">
        <v>227</v>
      </c>
      <c r="AU1255" s="142" t="s">
        <v>240</v>
      </c>
      <c r="AY1255" s="16" t="s">
        <v>225</v>
      </c>
      <c r="BE1255" s="143">
        <f t="shared" si="104"/>
        <v>0</v>
      </c>
      <c r="BF1255" s="143">
        <f t="shared" si="105"/>
        <v>0</v>
      </c>
      <c r="BG1255" s="143">
        <f t="shared" si="106"/>
        <v>0</v>
      </c>
      <c r="BH1255" s="143">
        <f t="shared" si="107"/>
        <v>0</v>
      </c>
      <c r="BI1255" s="143">
        <f t="shared" si="108"/>
        <v>0</v>
      </c>
      <c r="BJ1255" s="16" t="s">
        <v>90</v>
      </c>
      <c r="BK1255" s="143">
        <f t="shared" si="109"/>
        <v>0</v>
      </c>
      <c r="BL1255" s="16" t="s">
        <v>265</v>
      </c>
      <c r="BM1255" s="142" t="s">
        <v>2156</v>
      </c>
    </row>
    <row r="1256" spans="2:65" s="1" customFormat="1" ht="21.75" customHeight="1">
      <c r="B1256" s="31"/>
      <c r="C1256" s="131" t="s">
        <v>1322</v>
      </c>
      <c r="D1256" s="131" t="s">
        <v>227</v>
      </c>
      <c r="E1256" s="132" t="s">
        <v>2157</v>
      </c>
      <c r="F1256" s="133" t="s">
        <v>2158</v>
      </c>
      <c r="G1256" s="134" t="s">
        <v>1732</v>
      </c>
      <c r="H1256" s="135">
        <v>60</v>
      </c>
      <c r="I1256" s="136"/>
      <c r="J1256" s="137">
        <f t="shared" si="100"/>
        <v>0</v>
      </c>
      <c r="K1256" s="133" t="s">
        <v>1</v>
      </c>
      <c r="L1256" s="31"/>
      <c r="M1256" s="138" t="s">
        <v>1</v>
      </c>
      <c r="N1256" s="139" t="s">
        <v>47</v>
      </c>
      <c r="P1256" s="140">
        <f t="shared" si="101"/>
        <v>0</v>
      </c>
      <c r="Q1256" s="140">
        <v>0</v>
      </c>
      <c r="R1256" s="140">
        <f t="shared" si="102"/>
        <v>0</v>
      </c>
      <c r="S1256" s="140">
        <v>0</v>
      </c>
      <c r="T1256" s="141">
        <f t="shared" si="103"/>
        <v>0</v>
      </c>
      <c r="AR1256" s="142" t="s">
        <v>265</v>
      </c>
      <c r="AT1256" s="142" t="s">
        <v>227</v>
      </c>
      <c r="AU1256" s="142" t="s">
        <v>240</v>
      </c>
      <c r="AY1256" s="16" t="s">
        <v>225</v>
      </c>
      <c r="BE1256" s="143">
        <f t="shared" si="104"/>
        <v>0</v>
      </c>
      <c r="BF1256" s="143">
        <f t="shared" si="105"/>
        <v>0</v>
      </c>
      <c r="BG1256" s="143">
        <f t="shared" si="106"/>
        <v>0</v>
      </c>
      <c r="BH1256" s="143">
        <f t="shared" si="107"/>
        <v>0</v>
      </c>
      <c r="BI1256" s="143">
        <f t="shared" si="108"/>
        <v>0</v>
      </c>
      <c r="BJ1256" s="16" t="s">
        <v>90</v>
      </c>
      <c r="BK1256" s="143">
        <f t="shared" si="109"/>
        <v>0</v>
      </c>
      <c r="BL1256" s="16" t="s">
        <v>265</v>
      </c>
      <c r="BM1256" s="142" t="s">
        <v>2159</v>
      </c>
    </row>
    <row r="1257" spans="2:65" s="1" customFormat="1" ht="16.5" customHeight="1">
      <c r="B1257" s="31"/>
      <c r="C1257" s="131" t="s">
        <v>2160</v>
      </c>
      <c r="D1257" s="131" t="s">
        <v>227</v>
      </c>
      <c r="E1257" s="132" t="s">
        <v>2161</v>
      </c>
      <c r="F1257" s="133" t="s">
        <v>2162</v>
      </c>
      <c r="G1257" s="134" t="s">
        <v>1732</v>
      </c>
      <c r="H1257" s="135">
        <v>40</v>
      </c>
      <c r="I1257" s="136"/>
      <c r="J1257" s="137">
        <f t="shared" si="100"/>
        <v>0</v>
      </c>
      <c r="K1257" s="133" t="s">
        <v>1</v>
      </c>
      <c r="L1257" s="31"/>
      <c r="M1257" s="138" t="s">
        <v>1</v>
      </c>
      <c r="N1257" s="139" t="s">
        <v>47</v>
      </c>
      <c r="P1257" s="140">
        <f t="shared" si="101"/>
        <v>0</v>
      </c>
      <c r="Q1257" s="140">
        <v>0</v>
      </c>
      <c r="R1257" s="140">
        <f t="shared" si="102"/>
        <v>0</v>
      </c>
      <c r="S1257" s="140">
        <v>0</v>
      </c>
      <c r="T1257" s="141">
        <f t="shared" si="103"/>
        <v>0</v>
      </c>
      <c r="AR1257" s="142" t="s">
        <v>265</v>
      </c>
      <c r="AT1257" s="142" t="s">
        <v>227</v>
      </c>
      <c r="AU1257" s="142" t="s">
        <v>240</v>
      </c>
      <c r="AY1257" s="16" t="s">
        <v>225</v>
      </c>
      <c r="BE1257" s="143">
        <f t="shared" si="104"/>
        <v>0</v>
      </c>
      <c r="BF1257" s="143">
        <f t="shared" si="105"/>
        <v>0</v>
      </c>
      <c r="BG1257" s="143">
        <f t="shared" si="106"/>
        <v>0</v>
      </c>
      <c r="BH1257" s="143">
        <f t="shared" si="107"/>
        <v>0</v>
      </c>
      <c r="BI1257" s="143">
        <f t="shared" si="108"/>
        <v>0</v>
      </c>
      <c r="BJ1257" s="16" t="s">
        <v>90</v>
      </c>
      <c r="BK1257" s="143">
        <f t="shared" si="109"/>
        <v>0</v>
      </c>
      <c r="BL1257" s="16" t="s">
        <v>265</v>
      </c>
      <c r="BM1257" s="142" t="s">
        <v>2163</v>
      </c>
    </row>
    <row r="1258" spans="2:65" s="1" customFormat="1" ht="16.5" customHeight="1">
      <c r="B1258" s="31"/>
      <c r="C1258" s="131" t="s">
        <v>1327</v>
      </c>
      <c r="D1258" s="131" t="s">
        <v>227</v>
      </c>
      <c r="E1258" s="132" t="s">
        <v>2164</v>
      </c>
      <c r="F1258" s="133" t="s">
        <v>2165</v>
      </c>
      <c r="G1258" s="134" t="s">
        <v>1732</v>
      </c>
      <c r="H1258" s="135">
        <v>6</v>
      </c>
      <c r="I1258" s="136"/>
      <c r="J1258" s="137">
        <f t="shared" si="100"/>
        <v>0</v>
      </c>
      <c r="K1258" s="133" t="s">
        <v>1</v>
      </c>
      <c r="L1258" s="31"/>
      <c r="M1258" s="138" t="s">
        <v>1</v>
      </c>
      <c r="N1258" s="139" t="s">
        <v>47</v>
      </c>
      <c r="P1258" s="140">
        <f t="shared" si="101"/>
        <v>0</v>
      </c>
      <c r="Q1258" s="140">
        <v>0</v>
      </c>
      <c r="R1258" s="140">
        <f t="shared" si="102"/>
        <v>0</v>
      </c>
      <c r="S1258" s="140">
        <v>0</v>
      </c>
      <c r="T1258" s="141">
        <f t="shared" si="103"/>
        <v>0</v>
      </c>
      <c r="AR1258" s="142" t="s">
        <v>265</v>
      </c>
      <c r="AT1258" s="142" t="s">
        <v>227</v>
      </c>
      <c r="AU1258" s="142" t="s">
        <v>240</v>
      </c>
      <c r="AY1258" s="16" t="s">
        <v>225</v>
      </c>
      <c r="BE1258" s="143">
        <f t="shared" si="104"/>
        <v>0</v>
      </c>
      <c r="BF1258" s="143">
        <f t="shared" si="105"/>
        <v>0</v>
      </c>
      <c r="BG1258" s="143">
        <f t="shared" si="106"/>
        <v>0</v>
      </c>
      <c r="BH1258" s="143">
        <f t="shared" si="107"/>
        <v>0</v>
      </c>
      <c r="BI1258" s="143">
        <f t="shared" si="108"/>
        <v>0</v>
      </c>
      <c r="BJ1258" s="16" t="s">
        <v>90</v>
      </c>
      <c r="BK1258" s="143">
        <f t="shared" si="109"/>
        <v>0</v>
      </c>
      <c r="BL1258" s="16" t="s">
        <v>265</v>
      </c>
      <c r="BM1258" s="142" t="s">
        <v>2166</v>
      </c>
    </row>
    <row r="1259" spans="2:65" s="1" customFormat="1" ht="16.5" customHeight="1">
      <c r="B1259" s="31"/>
      <c r="C1259" s="131" t="s">
        <v>2167</v>
      </c>
      <c r="D1259" s="131" t="s">
        <v>227</v>
      </c>
      <c r="E1259" s="132" t="s">
        <v>2168</v>
      </c>
      <c r="F1259" s="133" t="s">
        <v>2169</v>
      </c>
      <c r="G1259" s="134" t="s">
        <v>1732</v>
      </c>
      <c r="H1259" s="135">
        <v>5</v>
      </c>
      <c r="I1259" s="136"/>
      <c r="J1259" s="137">
        <f t="shared" si="100"/>
        <v>0</v>
      </c>
      <c r="K1259" s="133" t="s">
        <v>1</v>
      </c>
      <c r="L1259" s="31"/>
      <c r="M1259" s="138" t="s">
        <v>1</v>
      </c>
      <c r="N1259" s="139" t="s">
        <v>47</v>
      </c>
      <c r="P1259" s="140">
        <f t="shared" si="101"/>
        <v>0</v>
      </c>
      <c r="Q1259" s="140">
        <v>0</v>
      </c>
      <c r="R1259" s="140">
        <f t="shared" si="102"/>
        <v>0</v>
      </c>
      <c r="S1259" s="140">
        <v>0</v>
      </c>
      <c r="T1259" s="141">
        <f t="shared" si="103"/>
        <v>0</v>
      </c>
      <c r="AR1259" s="142" t="s">
        <v>265</v>
      </c>
      <c r="AT1259" s="142" t="s">
        <v>227</v>
      </c>
      <c r="AU1259" s="142" t="s">
        <v>240</v>
      </c>
      <c r="AY1259" s="16" t="s">
        <v>225</v>
      </c>
      <c r="BE1259" s="143">
        <f t="shared" si="104"/>
        <v>0</v>
      </c>
      <c r="BF1259" s="143">
        <f t="shared" si="105"/>
        <v>0</v>
      </c>
      <c r="BG1259" s="143">
        <f t="shared" si="106"/>
        <v>0</v>
      </c>
      <c r="BH1259" s="143">
        <f t="shared" si="107"/>
        <v>0</v>
      </c>
      <c r="BI1259" s="143">
        <f t="shared" si="108"/>
        <v>0</v>
      </c>
      <c r="BJ1259" s="16" t="s">
        <v>90</v>
      </c>
      <c r="BK1259" s="143">
        <f t="shared" si="109"/>
        <v>0</v>
      </c>
      <c r="BL1259" s="16" t="s">
        <v>265</v>
      </c>
      <c r="BM1259" s="142" t="s">
        <v>2170</v>
      </c>
    </row>
    <row r="1260" spans="2:65" s="1" customFormat="1" ht="21.75" customHeight="1">
      <c r="B1260" s="31"/>
      <c r="C1260" s="131" t="s">
        <v>1330</v>
      </c>
      <c r="D1260" s="131" t="s">
        <v>227</v>
      </c>
      <c r="E1260" s="132" t="s">
        <v>2171</v>
      </c>
      <c r="F1260" s="133" t="s">
        <v>2172</v>
      </c>
      <c r="G1260" s="134" t="s">
        <v>1732</v>
      </c>
      <c r="H1260" s="135">
        <v>20</v>
      </c>
      <c r="I1260" s="136"/>
      <c r="J1260" s="137">
        <f t="shared" si="100"/>
        <v>0</v>
      </c>
      <c r="K1260" s="133" t="s">
        <v>1</v>
      </c>
      <c r="L1260" s="31"/>
      <c r="M1260" s="138" t="s">
        <v>1</v>
      </c>
      <c r="N1260" s="139" t="s">
        <v>47</v>
      </c>
      <c r="P1260" s="140">
        <f t="shared" si="101"/>
        <v>0</v>
      </c>
      <c r="Q1260" s="140">
        <v>0</v>
      </c>
      <c r="R1260" s="140">
        <f t="shared" si="102"/>
        <v>0</v>
      </c>
      <c r="S1260" s="140">
        <v>0</v>
      </c>
      <c r="T1260" s="141">
        <f t="shared" si="103"/>
        <v>0</v>
      </c>
      <c r="AR1260" s="142" t="s">
        <v>265</v>
      </c>
      <c r="AT1260" s="142" t="s">
        <v>227</v>
      </c>
      <c r="AU1260" s="142" t="s">
        <v>240</v>
      </c>
      <c r="AY1260" s="16" t="s">
        <v>225</v>
      </c>
      <c r="BE1260" s="143">
        <f t="shared" si="104"/>
        <v>0</v>
      </c>
      <c r="BF1260" s="143">
        <f t="shared" si="105"/>
        <v>0</v>
      </c>
      <c r="BG1260" s="143">
        <f t="shared" si="106"/>
        <v>0</v>
      </c>
      <c r="BH1260" s="143">
        <f t="shared" si="107"/>
        <v>0</v>
      </c>
      <c r="BI1260" s="143">
        <f t="shared" si="108"/>
        <v>0</v>
      </c>
      <c r="BJ1260" s="16" t="s">
        <v>90</v>
      </c>
      <c r="BK1260" s="143">
        <f t="shared" si="109"/>
        <v>0</v>
      </c>
      <c r="BL1260" s="16" t="s">
        <v>265</v>
      </c>
      <c r="BM1260" s="142" t="s">
        <v>2173</v>
      </c>
    </row>
    <row r="1261" spans="2:65" s="1" customFormat="1" ht="16.5" customHeight="1">
      <c r="B1261" s="31"/>
      <c r="C1261" s="131" t="s">
        <v>2174</v>
      </c>
      <c r="D1261" s="131" t="s">
        <v>227</v>
      </c>
      <c r="E1261" s="132" t="s">
        <v>2175</v>
      </c>
      <c r="F1261" s="133" t="s">
        <v>2176</v>
      </c>
      <c r="G1261" s="134" t="s">
        <v>1732</v>
      </c>
      <c r="H1261" s="135">
        <v>7</v>
      </c>
      <c r="I1261" s="136"/>
      <c r="J1261" s="137">
        <f t="shared" si="100"/>
        <v>0</v>
      </c>
      <c r="K1261" s="133" t="s">
        <v>1</v>
      </c>
      <c r="L1261" s="31"/>
      <c r="M1261" s="138" t="s">
        <v>1</v>
      </c>
      <c r="N1261" s="139" t="s">
        <v>47</v>
      </c>
      <c r="P1261" s="140">
        <f t="shared" si="101"/>
        <v>0</v>
      </c>
      <c r="Q1261" s="140">
        <v>0</v>
      </c>
      <c r="R1261" s="140">
        <f t="shared" si="102"/>
        <v>0</v>
      </c>
      <c r="S1261" s="140">
        <v>0</v>
      </c>
      <c r="T1261" s="141">
        <f t="shared" si="103"/>
        <v>0</v>
      </c>
      <c r="AR1261" s="142" t="s">
        <v>265</v>
      </c>
      <c r="AT1261" s="142" t="s">
        <v>227</v>
      </c>
      <c r="AU1261" s="142" t="s">
        <v>240</v>
      </c>
      <c r="AY1261" s="16" t="s">
        <v>225</v>
      </c>
      <c r="BE1261" s="143">
        <f t="shared" si="104"/>
        <v>0</v>
      </c>
      <c r="BF1261" s="143">
        <f t="shared" si="105"/>
        <v>0</v>
      </c>
      <c r="BG1261" s="143">
        <f t="shared" si="106"/>
        <v>0</v>
      </c>
      <c r="BH1261" s="143">
        <f t="shared" si="107"/>
        <v>0</v>
      </c>
      <c r="BI1261" s="143">
        <f t="shared" si="108"/>
        <v>0</v>
      </c>
      <c r="BJ1261" s="16" t="s">
        <v>90</v>
      </c>
      <c r="BK1261" s="143">
        <f t="shared" si="109"/>
        <v>0</v>
      </c>
      <c r="BL1261" s="16" t="s">
        <v>265</v>
      </c>
      <c r="BM1261" s="142" t="s">
        <v>2177</v>
      </c>
    </row>
    <row r="1262" spans="2:65" s="1" customFormat="1" ht="16.5" customHeight="1">
      <c r="B1262" s="31"/>
      <c r="C1262" s="131" t="s">
        <v>1335</v>
      </c>
      <c r="D1262" s="131" t="s">
        <v>227</v>
      </c>
      <c r="E1262" s="132" t="s">
        <v>2178</v>
      </c>
      <c r="F1262" s="133" t="s">
        <v>2179</v>
      </c>
      <c r="G1262" s="134" t="s">
        <v>1732</v>
      </c>
      <c r="H1262" s="135">
        <v>20</v>
      </c>
      <c r="I1262" s="136"/>
      <c r="J1262" s="137">
        <f t="shared" si="100"/>
        <v>0</v>
      </c>
      <c r="K1262" s="133" t="s">
        <v>1</v>
      </c>
      <c r="L1262" s="31"/>
      <c r="M1262" s="138" t="s">
        <v>1</v>
      </c>
      <c r="N1262" s="139" t="s">
        <v>47</v>
      </c>
      <c r="P1262" s="140">
        <f t="shared" si="101"/>
        <v>0</v>
      </c>
      <c r="Q1262" s="140">
        <v>0</v>
      </c>
      <c r="R1262" s="140">
        <f t="shared" si="102"/>
        <v>0</v>
      </c>
      <c r="S1262" s="140">
        <v>0</v>
      </c>
      <c r="T1262" s="141">
        <f t="shared" si="103"/>
        <v>0</v>
      </c>
      <c r="AR1262" s="142" t="s">
        <v>265</v>
      </c>
      <c r="AT1262" s="142" t="s">
        <v>227</v>
      </c>
      <c r="AU1262" s="142" t="s">
        <v>240</v>
      </c>
      <c r="AY1262" s="16" t="s">
        <v>225</v>
      </c>
      <c r="BE1262" s="143">
        <f t="shared" si="104"/>
        <v>0</v>
      </c>
      <c r="BF1262" s="143">
        <f t="shared" si="105"/>
        <v>0</v>
      </c>
      <c r="BG1262" s="143">
        <f t="shared" si="106"/>
        <v>0</v>
      </c>
      <c r="BH1262" s="143">
        <f t="shared" si="107"/>
        <v>0</v>
      </c>
      <c r="BI1262" s="143">
        <f t="shared" si="108"/>
        <v>0</v>
      </c>
      <c r="BJ1262" s="16" t="s">
        <v>90</v>
      </c>
      <c r="BK1262" s="143">
        <f t="shared" si="109"/>
        <v>0</v>
      </c>
      <c r="BL1262" s="16" t="s">
        <v>265</v>
      </c>
      <c r="BM1262" s="142" t="s">
        <v>2180</v>
      </c>
    </row>
    <row r="1263" spans="2:65" s="1" customFormat="1" ht="16.5" customHeight="1">
      <c r="B1263" s="31"/>
      <c r="C1263" s="131" t="s">
        <v>2181</v>
      </c>
      <c r="D1263" s="131" t="s">
        <v>227</v>
      </c>
      <c r="E1263" s="132" t="s">
        <v>2182</v>
      </c>
      <c r="F1263" s="133" t="s">
        <v>2183</v>
      </c>
      <c r="G1263" s="134" t="s">
        <v>1732</v>
      </c>
      <c r="H1263" s="135">
        <v>4</v>
      </c>
      <c r="I1263" s="136"/>
      <c r="J1263" s="137">
        <f t="shared" si="100"/>
        <v>0</v>
      </c>
      <c r="K1263" s="133" t="s">
        <v>1</v>
      </c>
      <c r="L1263" s="31"/>
      <c r="M1263" s="138" t="s">
        <v>1</v>
      </c>
      <c r="N1263" s="139" t="s">
        <v>47</v>
      </c>
      <c r="P1263" s="140">
        <f t="shared" si="101"/>
        <v>0</v>
      </c>
      <c r="Q1263" s="140">
        <v>0</v>
      </c>
      <c r="R1263" s="140">
        <f t="shared" si="102"/>
        <v>0</v>
      </c>
      <c r="S1263" s="140">
        <v>0</v>
      </c>
      <c r="T1263" s="141">
        <f t="shared" si="103"/>
        <v>0</v>
      </c>
      <c r="AR1263" s="142" t="s">
        <v>265</v>
      </c>
      <c r="AT1263" s="142" t="s">
        <v>227</v>
      </c>
      <c r="AU1263" s="142" t="s">
        <v>240</v>
      </c>
      <c r="AY1263" s="16" t="s">
        <v>225</v>
      </c>
      <c r="BE1263" s="143">
        <f t="shared" si="104"/>
        <v>0</v>
      </c>
      <c r="BF1263" s="143">
        <f t="shared" si="105"/>
        <v>0</v>
      </c>
      <c r="BG1263" s="143">
        <f t="shared" si="106"/>
        <v>0</v>
      </c>
      <c r="BH1263" s="143">
        <f t="shared" si="107"/>
        <v>0</v>
      </c>
      <c r="BI1263" s="143">
        <f t="shared" si="108"/>
        <v>0</v>
      </c>
      <c r="BJ1263" s="16" t="s">
        <v>90</v>
      </c>
      <c r="BK1263" s="143">
        <f t="shared" si="109"/>
        <v>0</v>
      </c>
      <c r="BL1263" s="16" t="s">
        <v>265</v>
      </c>
      <c r="BM1263" s="142" t="s">
        <v>2184</v>
      </c>
    </row>
    <row r="1264" spans="2:65" s="1" customFormat="1" ht="16.5" customHeight="1">
      <c r="B1264" s="31"/>
      <c r="C1264" s="131" t="s">
        <v>1340</v>
      </c>
      <c r="D1264" s="131" t="s">
        <v>227</v>
      </c>
      <c r="E1264" s="132" t="s">
        <v>2185</v>
      </c>
      <c r="F1264" s="133" t="s">
        <v>2186</v>
      </c>
      <c r="G1264" s="134" t="s">
        <v>1732</v>
      </c>
      <c r="H1264" s="135">
        <v>7</v>
      </c>
      <c r="I1264" s="136"/>
      <c r="J1264" s="137">
        <f t="shared" si="100"/>
        <v>0</v>
      </c>
      <c r="K1264" s="133" t="s">
        <v>1</v>
      </c>
      <c r="L1264" s="31"/>
      <c r="M1264" s="138" t="s">
        <v>1</v>
      </c>
      <c r="N1264" s="139" t="s">
        <v>47</v>
      </c>
      <c r="P1264" s="140">
        <f t="shared" si="101"/>
        <v>0</v>
      </c>
      <c r="Q1264" s="140">
        <v>0</v>
      </c>
      <c r="R1264" s="140">
        <f t="shared" si="102"/>
        <v>0</v>
      </c>
      <c r="S1264" s="140">
        <v>0</v>
      </c>
      <c r="T1264" s="141">
        <f t="shared" si="103"/>
        <v>0</v>
      </c>
      <c r="AR1264" s="142" t="s">
        <v>265</v>
      </c>
      <c r="AT1264" s="142" t="s">
        <v>227</v>
      </c>
      <c r="AU1264" s="142" t="s">
        <v>240</v>
      </c>
      <c r="AY1264" s="16" t="s">
        <v>225</v>
      </c>
      <c r="BE1264" s="143">
        <f t="shared" si="104"/>
        <v>0</v>
      </c>
      <c r="BF1264" s="143">
        <f t="shared" si="105"/>
        <v>0</v>
      </c>
      <c r="BG1264" s="143">
        <f t="shared" si="106"/>
        <v>0</v>
      </c>
      <c r="BH1264" s="143">
        <f t="shared" si="107"/>
        <v>0</v>
      </c>
      <c r="BI1264" s="143">
        <f t="shared" si="108"/>
        <v>0</v>
      </c>
      <c r="BJ1264" s="16" t="s">
        <v>90</v>
      </c>
      <c r="BK1264" s="143">
        <f t="shared" si="109"/>
        <v>0</v>
      </c>
      <c r="BL1264" s="16" t="s">
        <v>265</v>
      </c>
      <c r="BM1264" s="142" t="s">
        <v>2187</v>
      </c>
    </row>
    <row r="1265" spans="2:65" s="1" customFormat="1" ht="16.5" customHeight="1">
      <c r="B1265" s="31"/>
      <c r="C1265" s="131" t="s">
        <v>2188</v>
      </c>
      <c r="D1265" s="131" t="s">
        <v>227</v>
      </c>
      <c r="E1265" s="132" t="s">
        <v>2189</v>
      </c>
      <c r="F1265" s="133" t="s">
        <v>2190</v>
      </c>
      <c r="G1265" s="134" t="s">
        <v>1732</v>
      </c>
      <c r="H1265" s="135">
        <v>8</v>
      </c>
      <c r="I1265" s="136"/>
      <c r="J1265" s="137">
        <f t="shared" si="100"/>
        <v>0</v>
      </c>
      <c r="K1265" s="133" t="s">
        <v>1</v>
      </c>
      <c r="L1265" s="31"/>
      <c r="M1265" s="138" t="s">
        <v>1</v>
      </c>
      <c r="N1265" s="139" t="s">
        <v>47</v>
      </c>
      <c r="P1265" s="140">
        <f t="shared" si="101"/>
        <v>0</v>
      </c>
      <c r="Q1265" s="140">
        <v>0</v>
      </c>
      <c r="R1265" s="140">
        <f t="shared" si="102"/>
        <v>0</v>
      </c>
      <c r="S1265" s="140">
        <v>0</v>
      </c>
      <c r="T1265" s="141">
        <f t="shared" si="103"/>
        <v>0</v>
      </c>
      <c r="AR1265" s="142" t="s">
        <v>265</v>
      </c>
      <c r="AT1265" s="142" t="s">
        <v>227</v>
      </c>
      <c r="AU1265" s="142" t="s">
        <v>240</v>
      </c>
      <c r="AY1265" s="16" t="s">
        <v>225</v>
      </c>
      <c r="BE1265" s="143">
        <f t="shared" si="104"/>
        <v>0</v>
      </c>
      <c r="BF1265" s="143">
        <f t="shared" si="105"/>
        <v>0</v>
      </c>
      <c r="BG1265" s="143">
        <f t="shared" si="106"/>
        <v>0</v>
      </c>
      <c r="BH1265" s="143">
        <f t="shared" si="107"/>
        <v>0</v>
      </c>
      <c r="BI1265" s="143">
        <f t="shared" si="108"/>
        <v>0</v>
      </c>
      <c r="BJ1265" s="16" t="s">
        <v>90</v>
      </c>
      <c r="BK1265" s="143">
        <f t="shared" si="109"/>
        <v>0</v>
      </c>
      <c r="BL1265" s="16" t="s">
        <v>265</v>
      </c>
      <c r="BM1265" s="142" t="s">
        <v>2191</v>
      </c>
    </row>
    <row r="1266" spans="2:65" s="1" customFormat="1" ht="16.5" customHeight="1">
      <c r="B1266" s="31"/>
      <c r="C1266" s="131" t="s">
        <v>1345</v>
      </c>
      <c r="D1266" s="131" t="s">
        <v>227</v>
      </c>
      <c r="E1266" s="132" t="s">
        <v>2192</v>
      </c>
      <c r="F1266" s="133" t="s">
        <v>2193</v>
      </c>
      <c r="G1266" s="134" t="s">
        <v>1732</v>
      </c>
      <c r="H1266" s="135">
        <v>7</v>
      </c>
      <c r="I1266" s="136"/>
      <c r="J1266" s="137">
        <f t="shared" si="100"/>
        <v>0</v>
      </c>
      <c r="K1266" s="133" t="s">
        <v>1</v>
      </c>
      <c r="L1266" s="31"/>
      <c r="M1266" s="138" t="s">
        <v>1</v>
      </c>
      <c r="N1266" s="139" t="s">
        <v>47</v>
      </c>
      <c r="P1266" s="140">
        <f t="shared" si="101"/>
        <v>0</v>
      </c>
      <c r="Q1266" s="140">
        <v>0</v>
      </c>
      <c r="R1266" s="140">
        <f t="shared" si="102"/>
        <v>0</v>
      </c>
      <c r="S1266" s="140">
        <v>0</v>
      </c>
      <c r="T1266" s="141">
        <f t="shared" si="103"/>
        <v>0</v>
      </c>
      <c r="AR1266" s="142" t="s">
        <v>265</v>
      </c>
      <c r="AT1266" s="142" t="s">
        <v>227</v>
      </c>
      <c r="AU1266" s="142" t="s">
        <v>240</v>
      </c>
      <c r="AY1266" s="16" t="s">
        <v>225</v>
      </c>
      <c r="BE1266" s="143">
        <f t="shared" si="104"/>
        <v>0</v>
      </c>
      <c r="BF1266" s="143">
        <f t="shared" si="105"/>
        <v>0</v>
      </c>
      <c r="BG1266" s="143">
        <f t="shared" si="106"/>
        <v>0</v>
      </c>
      <c r="BH1266" s="143">
        <f t="shared" si="107"/>
        <v>0</v>
      </c>
      <c r="BI1266" s="143">
        <f t="shared" si="108"/>
        <v>0</v>
      </c>
      <c r="BJ1266" s="16" t="s">
        <v>90</v>
      </c>
      <c r="BK1266" s="143">
        <f t="shared" si="109"/>
        <v>0</v>
      </c>
      <c r="BL1266" s="16" t="s">
        <v>265</v>
      </c>
      <c r="BM1266" s="142" t="s">
        <v>2194</v>
      </c>
    </row>
    <row r="1267" spans="2:65" s="1" customFormat="1" ht="16.5" customHeight="1">
      <c r="B1267" s="31"/>
      <c r="C1267" s="131" t="s">
        <v>2195</v>
      </c>
      <c r="D1267" s="131" t="s">
        <v>227</v>
      </c>
      <c r="E1267" s="132" t="s">
        <v>2196</v>
      </c>
      <c r="F1267" s="133" t="s">
        <v>2197</v>
      </c>
      <c r="G1267" s="134" t="s">
        <v>1732</v>
      </c>
      <c r="H1267" s="135">
        <v>32</v>
      </c>
      <c r="I1267" s="136"/>
      <c r="J1267" s="137">
        <f t="shared" si="100"/>
        <v>0</v>
      </c>
      <c r="K1267" s="133" t="s">
        <v>1</v>
      </c>
      <c r="L1267" s="31"/>
      <c r="M1267" s="138" t="s">
        <v>1</v>
      </c>
      <c r="N1267" s="139" t="s">
        <v>47</v>
      </c>
      <c r="P1267" s="140">
        <f t="shared" si="101"/>
        <v>0</v>
      </c>
      <c r="Q1267" s="140">
        <v>0</v>
      </c>
      <c r="R1267" s="140">
        <f t="shared" si="102"/>
        <v>0</v>
      </c>
      <c r="S1267" s="140">
        <v>0</v>
      </c>
      <c r="T1267" s="141">
        <f t="shared" si="103"/>
        <v>0</v>
      </c>
      <c r="AR1267" s="142" t="s">
        <v>265</v>
      </c>
      <c r="AT1267" s="142" t="s">
        <v>227</v>
      </c>
      <c r="AU1267" s="142" t="s">
        <v>240</v>
      </c>
      <c r="AY1267" s="16" t="s">
        <v>225</v>
      </c>
      <c r="BE1267" s="143">
        <f t="shared" si="104"/>
        <v>0</v>
      </c>
      <c r="BF1267" s="143">
        <f t="shared" si="105"/>
        <v>0</v>
      </c>
      <c r="BG1267" s="143">
        <f t="shared" si="106"/>
        <v>0</v>
      </c>
      <c r="BH1267" s="143">
        <f t="shared" si="107"/>
        <v>0</v>
      </c>
      <c r="BI1267" s="143">
        <f t="shared" si="108"/>
        <v>0</v>
      </c>
      <c r="BJ1267" s="16" t="s">
        <v>90</v>
      </c>
      <c r="BK1267" s="143">
        <f t="shared" si="109"/>
        <v>0</v>
      </c>
      <c r="BL1267" s="16" t="s">
        <v>265</v>
      </c>
      <c r="BM1267" s="142" t="s">
        <v>2198</v>
      </c>
    </row>
    <row r="1268" spans="2:65" s="1" customFormat="1" ht="21.75" customHeight="1">
      <c r="B1268" s="31"/>
      <c r="C1268" s="131" t="s">
        <v>1349</v>
      </c>
      <c r="D1268" s="131" t="s">
        <v>227</v>
      </c>
      <c r="E1268" s="132" t="s">
        <v>2199</v>
      </c>
      <c r="F1268" s="133" t="s">
        <v>2200</v>
      </c>
      <c r="G1268" s="134" t="s">
        <v>1732</v>
      </c>
      <c r="H1268" s="135">
        <v>1</v>
      </c>
      <c r="I1268" s="136"/>
      <c r="J1268" s="137">
        <f t="shared" ref="J1268:J1299" si="110">ROUND(I1268*H1268,2)</f>
        <v>0</v>
      </c>
      <c r="K1268" s="133" t="s">
        <v>1</v>
      </c>
      <c r="L1268" s="31"/>
      <c r="M1268" s="138" t="s">
        <v>1</v>
      </c>
      <c r="N1268" s="139" t="s">
        <v>47</v>
      </c>
      <c r="P1268" s="140">
        <f t="shared" ref="P1268:P1299" si="111">O1268*H1268</f>
        <v>0</v>
      </c>
      <c r="Q1268" s="140">
        <v>0</v>
      </c>
      <c r="R1268" s="140">
        <f t="shared" ref="R1268:R1299" si="112">Q1268*H1268</f>
        <v>0</v>
      </c>
      <c r="S1268" s="140">
        <v>0</v>
      </c>
      <c r="T1268" s="141">
        <f t="shared" ref="T1268:T1299" si="113">S1268*H1268</f>
        <v>0</v>
      </c>
      <c r="AR1268" s="142" t="s">
        <v>265</v>
      </c>
      <c r="AT1268" s="142" t="s">
        <v>227</v>
      </c>
      <c r="AU1268" s="142" t="s">
        <v>240</v>
      </c>
      <c r="AY1268" s="16" t="s">
        <v>225</v>
      </c>
      <c r="BE1268" s="143">
        <f t="shared" ref="BE1268:BE1296" si="114">IF(N1268="základní",J1268,0)</f>
        <v>0</v>
      </c>
      <c r="BF1268" s="143">
        <f t="shared" ref="BF1268:BF1296" si="115">IF(N1268="snížená",J1268,0)</f>
        <v>0</v>
      </c>
      <c r="BG1268" s="143">
        <f t="shared" ref="BG1268:BG1296" si="116">IF(N1268="zákl. přenesená",J1268,0)</f>
        <v>0</v>
      </c>
      <c r="BH1268" s="143">
        <f t="shared" ref="BH1268:BH1296" si="117">IF(N1268="sníž. přenesená",J1268,0)</f>
        <v>0</v>
      </c>
      <c r="BI1268" s="143">
        <f t="shared" ref="BI1268:BI1296" si="118">IF(N1268="nulová",J1268,0)</f>
        <v>0</v>
      </c>
      <c r="BJ1268" s="16" t="s">
        <v>90</v>
      </c>
      <c r="BK1268" s="143">
        <f t="shared" ref="BK1268:BK1296" si="119">ROUND(I1268*H1268,2)</f>
        <v>0</v>
      </c>
      <c r="BL1268" s="16" t="s">
        <v>265</v>
      </c>
      <c r="BM1268" s="142" t="s">
        <v>2201</v>
      </c>
    </row>
    <row r="1269" spans="2:65" s="1" customFormat="1" ht="16.5" customHeight="1">
      <c r="B1269" s="31"/>
      <c r="C1269" s="131" t="s">
        <v>2202</v>
      </c>
      <c r="D1269" s="131" t="s">
        <v>227</v>
      </c>
      <c r="E1269" s="132" t="s">
        <v>2203</v>
      </c>
      <c r="F1269" s="133" t="s">
        <v>2204</v>
      </c>
      <c r="G1269" s="134" t="s">
        <v>1732</v>
      </c>
      <c r="H1269" s="135">
        <v>12</v>
      </c>
      <c r="I1269" s="136"/>
      <c r="J1269" s="137">
        <f t="shared" si="110"/>
        <v>0</v>
      </c>
      <c r="K1269" s="133" t="s">
        <v>1</v>
      </c>
      <c r="L1269" s="31"/>
      <c r="M1269" s="138" t="s">
        <v>1</v>
      </c>
      <c r="N1269" s="139" t="s">
        <v>47</v>
      </c>
      <c r="P1269" s="140">
        <f t="shared" si="111"/>
        <v>0</v>
      </c>
      <c r="Q1269" s="140">
        <v>0</v>
      </c>
      <c r="R1269" s="140">
        <f t="shared" si="112"/>
        <v>0</v>
      </c>
      <c r="S1269" s="140">
        <v>0</v>
      </c>
      <c r="T1269" s="141">
        <f t="shared" si="113"/>
        <v>0</v>
      </c>
      <c r="AR1269" s="142" t="s">
        <v>265</v>
      </c>
      <c r="AT1269" s="142" t="s">
        <v>227</v>
      </c>
      <c r="AU1269" s="142" t="s">
        <v>240</v>
      </c>
      <c r="AY1269" s="16" t="s">
        <v>225</v>
      </c>
      <c r="BE1269" s="143">
        <f t="shared" si="114"/>
        <v>0</v>
      </c>
      <c r="BF1269" s="143">
        <f t="shared" si="115"/>
        <v>0</v>
      </c>
      <c r="BG1269" s="143">
        <f t="shared" si="116"/>
        <v>0</v>
      </c>
      <c r="BH1269" s="143">
        <f t="shared" si="117"/>
        <v>0</v>
      </c>
      <c r="BI1269" s="143">
        <f t="shared" si="118"/>
        <v>0</v>
      </c>
      <c r="BJ1269" s="16" t="s">
        <v>90</v>
      </c>
      <c r="BK1269" s="143">
        <f t="shared" si="119"/>
        <v>0</v>
      </c>
      <c r="BL1269" s="16" t="s">
        <v>265</v>
      </c>
      <c r="BM1269" s="142" t="s">
        <v>2205</v>
      </c>
    </row>
    <row r="1270" spans="2:65" s="1" customFormat="1" ht="21.75" customHeight="1">
      <c r="B1270" s="31"/>
      <c r="C1270" s="131" t="s">
        <v>1358</v>
      </c>
      <c r="D1270" s="131" t="s">
        <v>227</v>
      </c>
      <c r="E1270" s="132" t="s">
        <v>2206</v>
      </c>
      <c r="F1270" s="133" t="s">
        <v>2207</v>
      </c>
      <c r="G1270" s="134" t="s">
        <v>1732</v>
      </c>
      <c r="H1270" s="135">
        <v>8</v>
      </c>
      <c r="I1270" s="136"/>
      <c r="J1270" s="137">
        <f t="shared" si="110"/>
        <v>0</v>
      </c>
      <c r="K1270" s="133" t="s">
        <v>1</v>
      </c>
      <c r="L1270" s="31"/>
      <c r="M1270" s="138" t="s">
        <v>1</v>
      </c>
      <c r="N1270" s="139" t="s">
        <v>47</v>
      </c>
      <c r="P1270" s="140">
        <f t="shared" si="111"/>
        <v>0</v>
      </c>
      <c r="Q1270" s="140">
        <v>0</v>
      </c>
      <c r="R1270" s="140">
        <f t="shared" si="112"/>
        <v>0</v>
      </c>
      <c r="S1270" s="140">
        <v>0</v>
      </c>
      <c r="T1270" s="141">
        <f t="shared" si="113"/>
        <v>0</v>
      </c>
      <c r="AR1270" s="142" t="s">
        <v>265</v>
      </c>
      <c r="AT1270" s="142" t="s">
        <v>227</v>
      </c>
      <c r="AU1270" s="142" t="s">
        <v>240</v>
      </c>
      <c r="AY1270" s="16" t="s">
        <v>225</v>
      </c>
      <c r="BE1270" s="143">
        <f t="shared" si="114"/>
        <v>0</v>
      </c>
      <c r="BF1270" s="143">
        <f t="shared" si="115"/>
        <v>0</v>
      </c>
      <c r="BG1270" s="143">
        <f t="shared" si="116"/>
        <v>0</v>
      </c>
      <c r="BH1270" s="143">
        <f t="shared" si="117"/>
        <v>0</v>
      </c>
      <c r="BI1270" s="143">
        <f t="shared" si="118"/>
        <v>0</v>
      </c>
      <c r="BJ1270" s="16" t="s">
        <v>90</v>
      </c>
      <c r="BK1270" s="143">
        <f t="shared" si="119"/>
        <v>0</v>
      </c>
      <c r="BL1270" s="16" t="s">
        <v>265</v>
      </c>
      <c r="BM1270" s="142" t="s">
        <v>2208</v>
      </c>
    </row>
    <row r="1271" spans="2:65" s="1" customFormat="1" ht="16.5" customHeight="1">
      <c r="B1271" s="31"/>
      <c r="C1271" s="131" t="s">
        <v>2209</v>
      </c>
      <c r="D1271" s="131" t="s">
        <v>227</v>
      </c>
      <c r="E1271" s="132" t="s">
        <v>2210</v>
      </c>
      <c r="F1271" s="133" t="s">
        <v>2211</v>
      </c>
      <c r="G1271" s="134" t="s">
        <v>1732</v>
      </c>
      <c r="H1271" s="135">
        <v>17</v>
      </c>
      <c r="I1271" s="136"/>
      <c r="J1271" s="137">
        <f t="shared" si="110"/>
        <v>0</v>
      </c>
      <c r="K1271" s="133" t="s">
        <v>1</v>
      </c>
      <c r="L1271" s="31"/>
      <c r="M1271" s="138" t="s">
        <v>1</v>
      </c>
      <c r="N1271" s="139" t="s">
        <v>47</v>
      </c>
      <c r="P1271" s="140">
        <f t="shared" si="111"/>
        <v>0</v>
      </c>
      <c r="Q1271" s="140">
        <v>0</v>
      </c>
      <c r="R1271" s="140">
        <f t="shared" si="112"/>
        <v>0</v>
      </c>
      <c r="S1271" s="140">
        <v>0</v>
      </c>
      <c r="T1271" s="141">
        <f t="shared" si="113"/>
        <v>0</v>
      </c>
      <c r="AR1271" s="142" t="s">
        <v>265</v>
      </c>
      <c r="AT1271" s="142" t="s">
        <v>227</v>
      </c>
      <c r="AU1271" s="142" t="s">
        <v>240</v>
      </c>
      <c r="AY1271" s="16" t="s">
        <v>225</v>
      </c>
      <c r="BE1271" s="143">
        <f t="shared" si="114"/>
        <v>0</v>
      </c>
      <c r="BF1271" s="143">
        <f t="shared" si="115"/>
        <v>0</v>
      </c>
      <c r="BG1271" s="143">
        <f t="shared" si="116"/>
        <v>0</v>
      </c>
      <c r="BH1271" s="143">
        <f t="shared" si="117"/>
        <v>0</v>
      </c>
      <c r="BI1271" s="143">
        <f t="shared" si="118"/>
        <v>0</v>
      </c>
      <c r="BJ1271" s="16" t="s">
        <v>90</v>
      </c>
      <c r="BK1271" s="143">
        <f t="shared" si="119"/>
        <v>0</v>
      </c>
      <c r="BL1271" s="16" t="s">
        <v>265</v>
      </c>
      <c r="BM1271" s="142" t="s">
        <v>2212</v>
      </c>
    </row>
    <row r="1272" spans="2:65" s="1" customFormat="1" ht="16.5" customHeight="1">
      <c r="B1272" s="31"/>
      <c r="C1272" s="131" t="s">
        <v>1364</v>
      </c>
      <c r="D1272" s="131" t="s">
        <v>227</v>
      </c>
      <c r="E1272" s="132" t="s">
        <v>2213</v>
      </c>
      <c r="F1272" s="133" t="s">
        <v>2214</v>
      </c>
      <c r="G1272" s="134" t="s">
        <v>1732</v>
      </c>
      <c r="H1272" s="135">
        <v>21</v>
      </c>
      <c r="I1272" s="136"/>
      <c r="J1272" s="137">
        <f t="shared" si="110"/>
        <v>0</v>
      </c>
      <c r="K1272" s="133" t="s">
        <v>1</v>
      </c>
      <c r="L1272" s="31"/>
      <c r="M1272" s="138" t="s">
        <v>1</v>
      </c>
      <c r="N1272" s="139" t="s">
        <v>47</v>
      </c>
      <c r="P1272" s="140">
        <f t="shared" si="111"/>
        <v>0</v>
      </c>
      <c r="Q1272" s="140">
        <v>0</v>
      </c>
      <c r="R1272" s="140">
        <f t="shared" si="112"/>
        <v>0</v>
      </c>
      <c r="S1272" s="140">
        <v>0</v>
      </c>
      <c r="T1272" s="141">
        <f t="shared" si="113"/>
        <v>0</v>
      </c>
      <c r="AR1272" s="142" t="s">
        <v>265</v>
      </c>
      <c r="AT1272" s="142" t="s">
        <v>227</v>
      </c>
      <c r="AU1272" s="142" t="s">
        <v>240</v>
      </c>
      <c r="AY1272" s="16" t="s">
        <v>225</v>
      </c>
      <c r="BE1272" s="143">
        <f t="shared" si="114"/>
        <v>0</v>
      </c>
      <c r="BF1272" s="143">
        <f t="shared" si="115"/>
        <v>0</v>
      </c>
      <c r="BG1272" s="143">
        <f t="shared" si="116"/>
        <v>0</v>
      </c>
      <c r="BH1272" s="143">
        <f t="shared" si="117"/>
        <v>0</v>
      </c>
      <c r="BI1272" s="143">
        <f t="shared" si="118"/>
        <v>0</v>
      </c>
      <c r="BJ1272" s="16" t="s">
        <v>90</v>
      </c>
      <c r="BK1272" s="143">
        <f t="shared" si="119"/>
        <v>0</v>
      </c>
      <c r="BL1272" s="16" t="s">
        <v>265</v>
      </c>
      <c r="BM1272" s="142" t="s">
        <v>2215</v>
      </c>
    </row>
    <row r="1273" spans="2:65" s="1" customFormat="1" ht="16.5" customHeight="1">
      <c r="B1273" s="31"/>
      <c r="C1273" s="131" t="s">
        <v>2216</v>
      </c>
      <c r="D1273" s="131" t="s">
        <v>227</v>
      </c>
      <c r="E1273" s="132" t="s">
        <v>2217</v>
      </c>
      <c r="F1273" s="133" t="s">
        <v>2218</v>
      </c>
      <c r="G1273" s="134" t="s">
        <v>1732</v>
      </c>
      <c r="H1273" s="135">
        <v>7</v>
      </c>
      <c r="I1273" s="136"/>
      <c r="J1273" s="137">
        <f t="shared" si="110"/>
        <v>0</v>
      </c>
      <c r="K1273" s="133" t="s">
        <v>1</v>
      </c>
      <c r="L1273" s="31"/>
      <c r="M1273" s="138" t="s">
        <v>1</v>
      </c>
      <c r="N1273" s="139" t="s">
        <v>47</v>
      </c>
      <c r="P1273" s="140">
        <f t="shared" si="111"/>
        <v>0</v>
      </c>
      <c r="Q1273" s="140">
        <v>0</v>
      </c>
      <c r="R1273" s="140">
        <f t="shared" si="112"/>
        <v>0</v>
      </c>
      <c r="S1273" s="140">
        <v>0</v>
      </c>
      <c r="T1273" s="141">
        <f t="shared" si="113"/>
        <v>0</v>
      </c>
      <c r="AR1273" s="142" t="s">
        <v>265</v>
      </c>
      <c r="AT1273" s="142" t="s">
        <v>227</v>
      </c>
      <c r="AU1273" s="142" t="s">
        <v>240</v>
      </c>
      <c r="AY1273" s="16" t="s">
        <v>225</v>
      </c>
      <c r="BE1273" s="143">
        <f t="shared" si="114"/>
        <v>0</v>
      </c>
      <c r="BF1273" s="143">
        <f t="shared" si="115"/>
        <v>0</v>
      </c>
      <c r="BG1273" s="143">
        <f t="shared" si="116"/>
        <v>0</v>
      </c>
      <c r="BH1273" s="143">
        <f t="shared" si="117"/>
        <v>0</v>
      </c>
      <c r="BI1273" s="143">
        <f t="shared" si="118"/>
        <v>0</v>
      </c>
      <c r="BJ1273" s="16" t="s">
        <v>90</v>
      </c>
      <c r="BK1273" s="143">
        <f t="shared" si="119"/>
        <v>0</v>
      </c>
      <c r="BL1273" s="16" t="s">
        <v>265</v>
      </c>
      <c r="BM1273" s="142" t="s">
        <v>2219</v>
      </c>
    </row>
    <row r="1274" spans="2:65" s="1" customFormat="1" ht="16.5" customHeight="1">
      <c r="B1274" s="31"/>
      <c r="C1274" s="131" t="s">
        <v>1368</v>
      </c>
      <c r="D1274" s="131" t="s">
        <v>227</v>
      </c>
      <c r="E1274" s="132" t="s">
        <v>2220</v>
      </c>
      <c r="F1274" s="133" t="s">
        <v>2221</v>
      </c>
      <c r="G1274" s="134" t="s">
        <v>1732</v>
      </c>
      <c r="H1274" s="135">
        <v>14</v>
      </c>
      <c r="I1274" s="136"/>
      <c r="J1274" s="137">
        <f t="shared" si="110"/>
        <v>0</v>
      </c>
      <c r="K1274" s="133" t="s">
        <v>1</v>
      </c>
      <c r="L1274" s="31"/>
      <c r="M1274" s="138" t="s">
        <v>1</v>
      </c>
      <c r="N1274" s="139" t="s">
        <v>47</v>
      </c>
      <c r="P1274" s="140">
        <f t="shared" si="111"/>
        <v>0</v>
      </c>
      <c r="Q1274" s="140">
        <v>0</v>
      </c>
      <c r="R1274" s="140">
        <f t="shared" si="112"/>
        <v>0</v>
      </c>
      <c r="S1274" s="140">
        <v>0</v>
      </c>
      <c r="T1274" s="141">
        <f t="shared" si="113"/>
        <v>0</v>
      </c>
      <c r="AR1274" s="142" t="s">
        <v>265</v>
      </c>
      <c r="AT1274" s="142" t="s">
        <v>227</v>
      </c>
      <c r="AU1274" s="142" t="s">
        <v>240</v>
      </c>
      <c r="AY1274" s="16" t="s">
        <v>225</v>
      </c>
      <c r="BE1274" s="143">
        <f t="shared" si="114"/>
        <v>0</v>
      </c>
      <c r="BF1274" s="143">
        <f t="shared" si="115"/>
        <v>0</v>
      </c>
      <c r="BG1274" s="143">
        <f t="shared" si="116"/>
        <v>0</v>
      </c>
      <c r="BH1274" s="143">
        <f t="shared" si="117"/>
        <v>0</v>
      </c>
      <c r="BI1274" s="143">
        <f t="shared" si="118"/>
        <v>0</v>
      </c>
      <c r="BJ1274" s="16" t="s">
        <v>90</v>
      </c>
      <c r="BK1274" s="143">
        <f t="shared" si="119"/>
        <v>0</v>
      </c>
      <c r="BL1274" s="16" t="s">
        <v>265</v>
      </c>
      <c r="BM1274" s="142" t="s">
        <v>2222</v>
      </c>
    </row>
    <row r="1275" spans="2:65" s="1" customFormat="1" ht="16.5" customHeight="1">
      <c r="B1275" s="31"/>
      <c r="C1275" s="131" t="s">
        <v>2223</v>
      </c>
      <c r="D1275" s="131" t="s">
        <v>227</v>
      </c>
      <c r="E1275" s="132" t="s">
        <v>2224</v>
      </c>
      <c r="F1275" s="133" t="s">
        <v>2225</v>
      </c>
      <c r="G1275" s="134" t="s">
        <v>1732</v>
      </c>
      <c r="H1275" s="135">
        <v>36</v>
      </c>
      <c r="I1275" s="136"/>
      <c r="J1275" s="137">
        <f t="shared" si="110"/>
        <v>0</v>
      </c>
      <c r="K1275" s="133" t="s">
        <v>1</v>
      </c>
      <c r="L1275" s="31"/>
      <c r="M1275" s="138" t="s">
        <v>1</v>
      </c>
      <c r="N1275" s="139" t="s">
        <v>47</v>
      </c>
      <c r="P1275" s="140">
        <f t="shared" si="111"/>
        <v>0</v>
      </c>
      <c r="Q1275" s="140">
        <v>0</v>
      </c>
      <c r="R1275" s="140">
        <f t="shared" si="112"/>
        <v>0</v>
      </c>
      <c r="S1275" s="140">
        <v>0</v>
      </c>
      <c r="T1275" s="141">
        <f t="shared" si="113"/>
        <v>0</v>
      </c>
      <c r="AR1275" s="142" t="s">
        <v>265</v>
      </c>
      <c r="AT1275" s="142" t="s">
        <v>227</v>
      </c>
      <c r="AU1275" s="142" t="s">
        <v>240</v>
      </c>
      <c r="AY1275" s="16" t="s">
        <v>225</v>
      </c>
      <c r="BE1275" s="143">
        <f t="shared" si="114"/>
        <v>0</v>
      </c>
      <c r="BF1275" s="143">
        <f t="shared" si="115"/>
        <v>0</v>
      </c>
      <c r="BG1275" s="143">
        <f t="shared" si="116"/>
        <v>0</v>
      </c>
      <c r="BH1275" s="143">
        <f t="shared" si="117"/>
        <v>0</v>
      </c>
      <c r="BI1275" s="143">
        <f t="shared" si="118"/>
        <v>0</v>
      </c>
      <c r="BJ1275" s="16" t="s">
        <v>90</v>
      </c>
      <c r="BK1275" s="143">
        <f t="shared" si="119"/>
        <v>0</v>
      </c>
      <c r="BL1275" s="16" t="s">
        <v>265</v>
      </c>
      <c r="BM1275" s="142" t="s">
        <v>2226</v>
      </c>
    </row>
    <row r="1276" spans="2:65" s="1" customFormat="1" ht="16.5" customHeight="1">
      <c r="B1276" s="31"/>
      <c r="C1276" s="131" t="s">
        <v>1371</v>
      </c>
      <c r="D1276" s="131" t="s">
        <v>227</v>
      </c>
      <c r="E1276" s="132" t="s">
        <v>2227</v>
      </c>
      <c r="F1276" s="133" t="s">
        <v>2228</v>
      </c>
      <c r="G1276" s="134" t="s">
        <v>1732</v>
      </c>
      <c r="H1276" s="135">
        <v>24</v>
      </c>
      <c r="I1276" s="136"/>
      <c r="J1276" s="137">
        <f t="shared" si="110"/>
        <v>0</v>
      </c>
      <c r="K1276" s="133" t="s">
        <v>1</v>
      </c>
      <c r="L1276" s="31"/>
      <c r="M1276" s="138" t="s">
        <v>1</v>
      </c>
      <c r="N1276" s="139" t="s">
        <v>47</v>
      </c>
      <c r="P1276" s="140">
        <f t="shared" si="111"/>
        <v>0</v>
      </c>
      <c r="Q1276" s="140">
        <v>0</v>
      </c>
      <c r="R1276" s="140">
        <f t="shared" si="112"/>
        <v>0</v>
      </c>
      <c r="S1276" s="140">
        <v>0</v>
      </c>
      <c r="T1276" s="141">
        <f t="shared" si="113"/>
        <v>0</v>
      </c>
      <c r="AR1276" s="142" t="s">
        <v>265</v>
      </c>
      <c r="AT1276" s="142" t="s">
        <v>227</v>
      </c>
      <c r="AU1276" s="142" t="s">
        <v>240</v>
      </c>
      <c r="AY1276" s="16" t="s">
        <v>225</v>
      </c>
      <c r="BE1276" s="143">
        <f t="shared" si="114"/>
        <v>0</v>
      </c>
      <c r="BF1276" s="143">
        <f t="shared" si="115"/>
        <v>0</v>
      </c>
      <c r="BG1276" s="143">
        <f t="shared" si="116"/>
        <v>0</v>
      </c>
      <c r="BH1276" s="143">
        <f t="shared" si="117"/>
        <v>0</v>
      </c>
      <c r="BI1276" s="143">
        <f t="shared" si="118"/>
        <v>0</v>
      </c>
      <c r="BJ1276" s="16" t="s">
        <v>90</v>
      </c>
      <c r="BK1276" s="143">
        <f t="shared" si="119"/>
        <v>0</v>
      </c>
      <c r="BL1276" s="16" t="s">
        <v>265</v>
      </c>
      <c r="BM1276" s="142" t="s">
        <v>2229</v>
      </c>
    </row>
    <row r="1277" spans="2:65" s="1" customFormat="1" ht="16.5" customHeight="1">
      <c r="B1277" s="31"/>
      <c r="C1277" s="131" t="s">
        <v>2230</v>
      </c>
      <c r="D1277" s="131" t="s">
        <v>227</v>
      </c>
      <c r="E1277" s="132" t="s">
        <v>2231</v>
      </c>
      <c r="F1277" s="133" t="s">
        <v>2232</v>
      </c>
      <c r="G1277" s="134" t="s">
        <v>1732</v>
      </c>
      <c r="H1277" s="135">
        <v>6</v>
      </c>
      <c r="I1277" s="136"/>
      <c r="J1277" s="137">
        <f t="shared" si="110"/>
        <v>0</v>
      </c>
      <c r="K1277" s="133" t="s">
        <v>1</v>
      </c>
      <c r="L1277" s="31"/>
      <c r="M1277" s="138" t="s">
        <v>1</v>
      </c>
      <c r="N1277" s="139" t="s">
        <v>47</v>
      </c>
      <c r="P1277" s="140">
        <f t="shared" si="111"/>
        <v>0</v>
      </c>
      <c r="Q1277" s="140">
        <v>0</v>
      </c>
      <c r="R1277" s="140">
        <f t="shared" si="112"/>
        <v>0</v>
      </c>
      <c r="S1277" s="140">
        <v>0</v>
      </c>
      <c r="T1277" s="141">
        <f t="shared" si="113"/>
        <v>0</v>
      </c>
      <c r="AR1277" s="142" t="s">
        <v>265</v>
      </c>
      <c r="AT1277" s="142" t="s">
        <v>227</v>
      </c>
      <c r="AU1277" s="142" t="s">
        <v>240</v>
      </c>
      <c r="AY1277" s="16" t="s">
        <v>225</v>
      </c>
      <c r="BE1277" s="143">
        <f t="shared" si="114"/>
        <v>0</v>
      </c>
      <c r="BF1277" s="143">
        <f t="shared" si="115"/>
        <v>0</v>
      </c>
      <c r="BG1277" s="143">
        <f t="shared" si="116"/>
        <v>0</v>
      </c>
      <c r="BH1277" s="143">
        <f t="shared" si="117"/>
        <v>0</v>
      </c>
      <c r="BI1277" s="143">
        <f t="shared" si="118"/>
        <v>0</v>
      </c>
      <c r="BJ1277" s="16" t="s">
        <v>90</v>
      </c>
      <c r="BK1277" s="143">
        <f t="shared" si="119"/>
        <v>0</v>
      </c>
      <c r="BL1277" s="16" t="s">
        <v>265</v>
      </c>
      <c r="BM1277" s="142" t="s">
        <v>2233</v>
      </c>
    </row>
    <row r="1278" spans="2:65" s="1" customFormat="1" ht="21.75" customHeight="1">
      <c r="B1278" s="31"/>
      <c r="C1278" s="131" t="s">
        <v>1376</v>
      </c>
      <c r="D1278" s="131" t="s">
        <v>227</v>
      </c>
      <c r="E1278" s="132" t="s">
        <v>2234</v>
      </c>
      <c r="F1278" s="133" t="s">
        <v>2235</v>
      </c>
      <c r="G1278" s="134" t="s">
        <v>1732</v>
      </c>
      <c r="H1278" s="135">
        <v>3</v>
      </c>
      <c r="I1278" s="136"/>
      <c r="J1278" s="137">
        <f t="shared" si="110"/>
        <v>0</v>
      </c>
      <c r="K1278" s="133" t="s">
        <v>1</v>
      </c>
      <c r="L1278" s="31"/>
      <c r="M1278" s="138" t="s">
        <v>1</v>
      </c>
      <c r="N1278" s="139" t="s">
        <v>47</v>
      </c>
      <c r="P1278" s="140">
        <f t="shared" si="111"/>
        <v>0</v>
      </c>
      <c r="Q1278" s="140">
        <v>0</v>
      </c>
      <c r="R1278" s="140">
        <f t="shared" si="112"/>
        <v>0</v>
      </c>
      <c r="S1278" s="140">
        <v>0</v>
      </c>
      <c r="T1278" s="141">
        <f t="shared" si="113"/>
        <v>0</v>
      </c>
      <c r="AR1278" s="142" t="s">
        <v>265</v>
      </c>
      <c r="AT1278" s="142" t="s">
        <v>227</v>
      </c>
      <c r="AU1278" s="142" t="s">
        <v>240</v>
      </c>
      <c r="AY1278" s="16" t="s">
        <v>225</v>
      </c>
      <c r="BE1278" s="143">
        <f t="shared" si="114"/>
        <v>0</v>
      </c>
      <c r="BF1278" s="143">
        <f t="shared" si="115"/>
        <v>0</v>
      </c>
      <c r="BG1278" s="143">
        <f t="shared" si="116"/>
        <v>0</v>
      </c>
      <c r="BH1278" s="143">
        <f t="shared" si="117"/>
        <v>0</v>
      </c>
      <c r="BI1278" s="143">
        <f t="shared" si="118"/>
        <v>0</v>
      </c>
      <c r="BJ1278" s="16" t="s">
        <v>90</v>
      </c>
      <c r="BK1278" s="143">
        <f t="shared" si="119"/>
        <v>0</v>
      </c>
      <c r="BL1278" s="16" t="s">
        <v>265</v>
      </c>
      <c r="BM1278" s="142" t="s">
        <v>2236</v>
      </c>
    </row>
    <row r="1279" spans="2:65" s="1" customFormat="1" ht="21.75" customHeight="1">
      <c r="B1279" s="31"/>
      <c r="C1279" s="131" t="s">
        <v>2237</v>
      </c>
      <c r="D1279" s="131" t="s">
        <v>227</v>
      </c>
      <c r="E1279" s="132" t="s">
        <v>2238</v>
      </c>
      <c r="F1279" s="133" t="s">
        <v>2239</v>
      </c>
      <c r="G1279" s="134" t="s">
        <v>1732</v>
      </c>
      <c r="H1279" s="135">
        <v>3</v>
      </c>
      <c r="I1279" s="136"/>
      <c r="J1279" s="137">
        <f t="shared" si="110"/>
        <v>0</v>
      </c>
      <c r="K1279" s="133" t="s">
        <v>1</v>
      </c>
      <c r="L1279" s="31"/>
      <c r="M1279" s="138" t="s">
        <v>1</v>
      </c>
      <c r="N1279" s="139" t="s">
        <v>47</v>
      </c>
      <c r="P1279" s="140">
        <f t="shared" si="111"/>
        <v>0</v>
      </c>
      <c r="Q1279" s="140">
        <v>0</v>
      </c>
      <c r="R1279" s="140">
        <f t="shared" si="112"/>
        <v>0</v>
      </c>
      <c r="S1279" s="140">
        <v>0</v>
      </c>
      <c r="T1279" s="141">
        <f t="shared" si="113"/>
        <v>0</v>
      </c>
      <c r="AR1279" s="142" t="s">
        <v>265</v>
      </c>
      <c r="AT1279" s="142" t="s">
        <v>227</v>
      </c>
      <c r="AU1279" s="142" t="s">
        <v>240</v>
      </c>
      <c r="AY1279" s="16" t="s">
        <v>225</v>
      </c>
      <c r="BE1279" s="143">
        <f t="shared" si="114"/>
        <v>0</v>
      </c>
      <c r="BF1279" s="143">
        <f t="shared" si="115"/>
        <v>0</v>
      </c>
      <c r="BG1279" s="143">
        <f t="shared" si="116"/>
        <v>0</v>
      </c>
      <c r="BH1279" s="143">
        <f t="shared" si="117"/>
        <v>0</v>
      </c>
      <c r="BI1279" s="143">
        <f t="shared" si="118"/>
        <v>0</v>
      </c>
      <c r="BJ1279" s="16" t="s">
        <v>90</v>
      </c>
      <c r="BK1279" s="143">
        <f t="shared" si="119"/>
        <v>0</v>
      </c>
      <c r="BL1279" s="16" t="s">
        <v>265</v>
      </c>
      <c r="BM1279" s="142" t="s">
        <v>2240</v>
      </c>
    </row>
    <row r="1280" spans="2:65" s="1" customFormat="1" ht="16.5" customHeight="1">
      <c r="B1280" s="31"/>
      <c r="C1280" s="131" t="s">
        <v>1381</v>
      </c>
      <c r="D1280" s="131" t="s">
        <v>227</v>
      </c>
      <c r="E1280" s="132" t="s">
        <v>2241</v>
      </c>
      <c r="F1280" s="133" t="s">
        <v>2242</v>
      </c>
      <c r="G1280" s="134" t="s">
        <v>1732</v>
      </c>
      <c r="H1280" s="135">
        <v>32</v>
      </c>
      <c r="I1280" s="136"/>
      <c r="J1280" s="137">
        <f t="shared" si="110"/>
        <v>0</v>
      </c>
      <c r="K1280" s="133" t="s">
        <v>1</v>
      </c>
      <c r="L1280" s="31"/>
      <c r="M1280" s="138" t="s">
        <v>1</v>
      </c>
      <c r="N1280" s="139" t="s">
        <v>47</v>
      </c>
      <c r="P1280" s="140">
        <f t="shared" si="111"/>
        <v>0</v>
      </c>
      <c r="Q1280" s="140">
        <v>0</v>
      </c>
      <c r="R1280" s="140">
        <f t="shared" si="112"/>
        <v>0</v>
      </c>
      <c r="S1280" s="140">
        <v>0</v>
      </c>
      <c r="T1280" s="141">
        <f t="shared" si="113"/>
        <v>0</v>
      </c>
      <c r="AR1280" s="142" t="s">
        <v>265</v>
      </c>
      <c r="AT1280" s="142" t="s">
        <v>227</v>
      </c>
      <c r="AU1280" s="142" t="s">
        <v>240</v>
      </c>
      <c r="AY1280" s="16" t="s">
        <v>225</v>
      </c>
      <c r="BE1280" s="143">
        <f t="shared" si="114"/>
        <v>0</v>
      </c>
      <c r="BF1280" s="143">
        <f t="shared" si="115"/>
        <v>0</v>
      </c>
      <c r="BG1280" s="143">
        <f t="shared" si="116"/>
        <v>0</v>
      </c>
      <c r="BH1280" s="143">
        <f t="shared" si="117"/>
        <v>0</v>
      </c>
      <c r="BI1280" s="143">
        <f t="shared" si="118"/>
        <v>0</v>
      </c>
      <c r="BJ1280" s="16" t="s">
        <v>90</v>
      </c>
      <c r="BK1280" s="143">
        <f t="shared" si="119"/>
        <v>0</v>
      </c>
      <c r="BL1280" s="16" t="s">
        <v>265</v>
      </c>
      <c r="BM1280" s="142" t="s">
        <v>2243</v>
      </c>
    </row>
    <row r="1281" spans="2:65" s="1" customFormat="1" ht="16.5" customHeight="1">
      <c r="B1281" s="31"/>
      <c r="C1281" s="131" t="s">
        <v>2244</v>
      </c>
      <c r="D1281" s="131" t="s">
        <v>227</v>
      </c>
      <c r="E1281" s="132" t="s">
        <v>2245</v>
      </c>
      <c r="F1281" s="133" t="s">
        <v>2246</v>
      </c>
      <c r="G1281" s="134" t="s">
        <v>357</v>
      </c>
      <c r="H1281" s="135">
        <v>20</v>
      </c>
      <c r="I1281" s="136"/>
      <c r="J1281" s="137">
        <f t="shared" si="110"/>
        <v>0</v>
      </c>
      <c r="K1281" s="133" t="s">
        <v>1</v>
      </c>
      <c r="L1281" s="31"/>
      <c r="M1281" s="138" t="s">
        <v>1</v>
      </c>
      <c r="N1281" s="139" t="s">
        <v>47</v>
      </c>
      <c r="P1281" s="140">
        <f t="shared" si="111"/>
        <v>0</v>
      </c>
      <c r="Q1281" s="140">
        <v>0</v>
      </c>
      <c r="R1281" s="140">
        <f t="shared" si="112"/>
        <v>0</v>
      </c>
      <c r="S1281" s="140">
        <v>0</v>
      </c>
      <c r="T1281" s="141">
        <f t="shared" si="113"/>
        <v>0</v>
      </c>
      <c r="AR1281" s="142" t="s">
        <v>265</v>
      </c>
      <c r="AT1281" s="142" t="s">
        <v>227</v>
      </c>
      <c r="AU1281" s="142" t="s">
        <v>240</v>
      </c>
      <c r="AY1281" s="16" t="s">
        <v>225</v>
      </c>
      <c r="BE1281" s="143">
        <f t="shared" si="114"/>
        <v>0</v>
      </c>
      <c r="BF1281" s="143">
        <f t="shared" si="115"/>
        <v>0</v>
      </c>
      <c r="BG1281" s="143">
        <f t="shared" si="116"/>
        <v>0</v>
      </c>
      <c r="BH1281" s="143">
        <f t="shared" si="117"/>
        <v>0</v>
      </c>
      <c r="BI1281" s="143">
        <f t="shared" si="118"/>
        <v>0</v>
      </c>
      <c r="BJ1281" s="16" t="s">
        <v>90</v>
      </c>
      <c r="BK1281" s="143">
        <f t="shared" si="119"/>
        <v>0</v>
      </c>
      <c r="BL1281" s="16" t="s">
        <v>265</v>
      </c>
      <c r="BM1281" s="142" t="s">
        <v>2247</v>
      </c>
    </row>
    <row r="1282" spans="2:65" s="1" customFormat="1" ht="16.5" customHeight="1">
      <c r="B1282" s="31"/>
      <c r="C1282" s="131" t="s">
        <v>1386</v>
      </c>
      <c r="D1282" s="131" t="s">
        <v>227</v>
      </c>
      <c r="E1282" s="132" t="s">
        <v>2248</v>
      </c>
      <c r="F1282" s="133" t="s">
        <v>2249</v>
      </c>
      <c r="G1282" s="134" t="s">
        <v>1732</v>
      </c>
      <c r="H1282" s="135">
        <v>11</v>
      </c>
      <c r="I1282" s="136"/>
      <c r="J1282" s="137">
        <f t="shared" si="110"/>
        <v>0</v>
      </c>
      <c r="K1282" s="133" t="s">
        <v>1</v>
      </c>
      <c r="L1282" s="31"/>
      <c r="M1282" s="138" t="s">
        <v>1</v>
      </c>
      <c r="N1282" s="139" t="s">
        <v>47</v>
      </c>
      <c r="P1282" s="140">
        <f t="shared" si="111"/>
        <v>0</v>
      </c>
      <c r="Q1282" s="140">
        <v>0</v>
      </c>
      <c r="R1282" s="140">
        <f t="shared" si="112"/>
        <v>0</v>
      </c>
      <c r="S1282" s="140">
        <v>0</v>
      </c>
      <c r="T1282" s="141">
        <f t="shared" si="113"/>
        <v>0</v>
      </c>
      <c r="AR1282" s="142" t="s">
        <v>265</v>
      </c>
      <c r="AT1282" s="142" t="s">
        <v>227</v>
      </c>
      <c r="AU1282" s="142" t="s">
        <v>240</v>
      </c>
      <c r="AY1282" s="16" t="s">
        <v>225</v>
      </c>
      <c r="BE1282" s="143">
        <f t="shared" si="114"/>
        <v>0</v>
      </c>
      <c r="BF1282" s="143">
        <f t="shared" si="115"/>
        <v>0</v>
      </c>
      <c r="BG1282" s="143">
        <f t="shared" si="116"/>
        <v>0</v>
      </c>
      <c r="BH1282" s="143">
        <f t="shared" si="117"/>
        <v>0</v>
      </c>
      <c r="BI1282" s="143">
        <f t="shared" si="118"/>
        <v>0</v>
      </c>
      <c r="BJ1282" s="16" t="s">
        <v>90</v>
      </c>
      <c r="BK1282" s="143">
        <f t="shared" si="119"/>
        <v>0</v>
      </c>
      <c r="BL1282" s="16" t="s">
        <v>265</v>
      </c>
      <c r="BM1282" s="142" t="s">
        <v>2250</v>
      </c>
    </row>
    <row r="1283" spans="2:65" s="1" customFormat="1" ht="16.5" customHeight="1">
      <c r="B1283" s="31"/>
      <c r="C1283" s="131" t="s">
        <v>2251</v>
      </c>
      <c r="D1283" s="131" t="s">
        <v>227</v>
      </c>
      <c r="E1283" s="132" t="s">
        <v>2252</v>
      </c>
      <c r="F1283" s="133" t="s">
        <v>2253</v>
      </c>
      <c r="G1283" s="134" t="s">
        <v>357</v>
      </c>
      <c r="H1283" s="135">
        <v>100</v>
      </c>
      <c r="I1283" s="136"/>
      <c r="J1283" s="137">
        <f t="shared" si="110"/>
        <v>0</v>
      </c>
      <c r="K1283" s="133" t="s">
        <v>1</v>
      </c>
      <c r="L1283" s="31"/>
      <c r="M1283" s="138" t="s">
        <v>1</v>
      </c>
      <c r="N1283" s="139" t="s">
        <v>47</v>
      </c>
      <c r="P1283" s="140">
        <f t="shared" si="111"/>
        <v>0</v>
      </c>
      <c r="Q1283" s="140">
        <v>0</v>
      </c>
      <c r="R1283" s="140">
        <f t="shared" si="112"/>
        <v>0</v>
      </c>
      <c r="S1283" s="140">
        <v>0</v>
      </c>
      <c r="T1283" s="141">
        <f t="shared" si="113"/>
        <v>0</v>
      </c>
      <c r="AR1283" s="142" t="s">
        <v>265</v>
      </c>
      <c r="AT1283" s="142" t="s">
        <v>227</v>
      </c>
      <c r="AU1283" s="142" t="s">
        <v>240</v>
      </c>
      <c r="AY1283" s="16" t="s">
        <v>225</v>
      </c>
      <c r="BE1283" s="143">
        <f t="shared" si="114"/>
        <v>0</v>
      </c>
      <c r="BF1283" s="143">
        <f t="shared" si="115"/>
        <v>0</v>
      </c>
      <c r="BG1283" s="143">
        <f t="shared" si="116"/>
        <v>0</v>
      </c>
      <c r="BH1283" s="143">
        <f t="shared" si="117"/>
        <v>0</v>
      </c>
      <c r="BI1283" s="143">
        <f t="shared" si="118"/>
        <v>0</v>
      </c>
      <c r="BJ1283" s="16" t="s">
        <v>90</v>
      </c>
      <c r="BK1283" s="143">
        <f t="shared" si="119"/>
        <v>0</v>
      </c>
      <c r="BL1283" s="16" t="s">
        <v>265</v>
      </c>
      <c r="BM1283" s="142" t="s">
        <v>2254</v>
      </c>
    </row>
    <row r="1284" spans="2:65" s="1" customFormat="1" ht="16.5" customHeight="1">
      <c r="B1284" s="31"/>
      <c r="C1284" s="131" t="s">
        <v>1391</v>
      </c>
      <c r="D1284" s="131" t="s">
        <v>227</v>
      </c>
      <c r="E1284" s="132" t="s">
        <v>2255</v>
      </c>
      <c r="F1284" s="133" t="s">
        <v>2256</v>
      </c>
      <c r="G1284" s="134" t="s">
        <v>357</v>
      </c>
      <c r="H1284" s="135">
        <v>200</v>
      </c>
      <c r="I1284" s="136"/>
      <c r="J1284" s="137">
        <f t="shared" si="110"/>
        <v>0</v>
      </c>
      <c r="K1284" s="133" t="s">
        <v>1</v>
      </c>
      <c r="L1284" s="31"/>
      <c r="M1284" s="138" t="s">
        <v>1</v>
      </c>
      <c r="N1284" s="139" t="s">
        <v>47</v>
      </c>
      <c r="P1284" s="140">
        <f t="shared" si="111"/>
        <v>0</v>
      </c>
      <c r="Q1284" s="140">
        <v>0</v>
      </c>
      <c r="R1284" s="140">
        <f t="shared" si="112"/>
        <v>0</v>
      </c>
      <c r="S1284" s="140">
        <v>0</v>
      </c>
      <c r="T1284" s="141">
        <f t="shared" si="113"/>
        <v>0</v>
      </c>
      <c r="AR1284" s="142" t="s">
        <v>265</v>
      </c>
      <c r="AT1284" s="142" t="s">
        <v>227</v>
      </c>
      <c r="AU1284" s="142" t="s">
        <v>240</v>
      </c>
      <c r="AY1284" s="16" t="s">
        <v>225</v>
      </c>
      <c r="BE1284" s="143">
        <f t="shared" si="114"/>
        <v>0</v>
      </c>
      <c r="BF1284" s="143">
        <f t="shared" si="115"/>
        <v>0</v>
      </c>
      <c r="BG1284" s="143">
        <f t="shared" si="116"/>
        <v>0</v>
      </c>
      <c r="BH1284" s="143">
        <f t="shared" si="117"/>
        <v>0</v>
      </c>
      <c r="BI1284" s="143">
        <f t="shared" si="118"/>
        <v>0</v>
      </c>
      <c r="BJ1284" s="16" t="s">
        <v>90</v>
      </c>
      <c r="BK1284" s="143">
        <f t="shared" si="119"/>
        <v>0</v>
      </c>
      <c r="BL1284" s="16" t="s">
        <v>265</v>
      </c>
      <c r="BM1284" s="142" t="s">
        <v>2257</v>
      </c>
    </row>
    <row r="1285" spans="2:65" s="1" customFormat="1" ht="16.5" customHeight="1">
      <c r="B1285" s="31"/>
      <c r="C1285" s="131" t="s">
        <v>2258</v>
      </c>
      <c r="D1285" s="131" t="s">
        <v>227</v>
      </c>
      <c r="E1285" s="132" t="s">
        <v>2259</v>
      </c>
      <c r="F1285" s="133" t="s">
        <v>2260</v>
      </c>
      <c r="G1285" s="134" t="s">
        <v>1732</v>
      </c>
      <c r="H1285" s="135">
        <v>1</v>
      </c>
      <c r="I1285" s="136"/>
      <c r="J1285" s="137">
        <f t="shared" si="110"/>
        <v>0</v>
      </c>
      <c r="K1285" s="133" t="s">
        <v>1</v>
      </c>
      <c r="L1285" s="31"/>
      <c r="M1285" s="138" t="s">
        <v>1</v>
      </c>
      <c r="N1285" s="139" t="s">
        <v>47</v>
      </c>
      <c r="P1285" s="140">
        <f t="shared" si="111"/>
        <v>0</v>
      </c>
      <c r="Q1285" s="140">
        <v>0</v>
      </c>
      <c r="R1285" s="140">
        <f t="shared" si="112"/>
        <v>0</v>
      </c>
      <c r="S1285" s="140">
        <v>0</v>
      </c>
      <c r="T1285" s="141">
        <f t="shared" si="113"/>
        <v>0</v>
      </c>
      <c r="AR1285" s="142" t="s">
        <v>265</v>
      </c>
      <c r="AT1285" s="142" t="s">
        <v>227</v>
      </c>
      <c r="AU1285" s="142" t="s">
        <v>240</v>
      </c>
      <c r="AY1285" s="16" t="s">
        <v>225</v>
      </c>
      <c r="BE1285" s="143">
        <f t="shared" si="114"/>
        <v>0</v>
      </c>
      <c r="BF1285" s="143">
        <f t="shared" si="115"/>
        <v>0</v>
      </c>
      <c r="BG1285" s="143">
        <f t="shared" si="116"/>
        <v>0</v>
      </c>
      <c r="BH1285" s="143">
        <f t="shared" si="117"/>
        <v>0</v>
      </c>
      <c r="BI1285" s="143">
        <f t="shared" si="118"/>
        <v>0</v>
      </c>
      <c r="BJ1285" s="16" t="s">
        <v>90</v>
      </c>
      <c r="BK1285" s="143">
        <f t="shared" si="119"/>
        <v>0</v>
      </c>
      <c r="BL1285" s="16" t="s">
        <v>265</v>
      </c>
      <c r="BM1285" s="142" t="s">
        <v>2261</v>
      </c>
    </row>
    <row r="1286" spans="2:65" s="1" customFormat="1" ht="16.5" customHeight="1">
      <c r="B1286" s="31"/>
      <c r="C1286" s="131" t="s">
        <v>1396</v>
      </c>
      <c r="D1286" s="131" t="s">
        <v>227</v>
      </c>
      <c r="E1286" s="132" t="s">
        <v>2262</v>
      </c>
      <c r="F1286" s="133" t="s">
        <v>2263</v>
      </c>
      <c r="G1286" s="134" t="s">
        <v>1732</v>
      </c>
      <c r="H1286" s="135">
        <v>4</v>
      </c>
      <c r="I1286" s="136"/>
      <c r="J1286" s="137">
        <f t="shared" si="110"/>
        <v>0</v>
      </c>
      <c r="K1286" s="133" t="s">
        <v>1</v>
      </c>
      <c r="L1286" s="31"/>
      <c r="M1286" s="138" t="s">
        <v>1</v>
      </c>
      <c r="N1286" s="139" t="s">
        <v>47</v>
      </c>
      <c r="P1286" s="140">
        <f t="shared" si="111"/>
        <v>0</v>
      </c>
      <c r="Q1286" s="140">
        <v>0</v>
      </c>
      <c r="R1286" s="140">
        <f t="shared" si="112"/>
        <v>0</v>
      </c>
      <c r="S1286" s="140">
        <v>0</v>
      </c>
      <c r="T1286" s="141">
        <f t="shared" si="113"/>
        <v>0</v>
      </c>
      <c r="AR1286" s="142" t="s">
        <v>265</v>
      </c>
      <c r="AT1286" s="142" t="s">
        <v>227</v>
      </c>
      <c r="AU1286" s="142" t="s">
        <v>240</v>
      </c>
      <c r="AY1286" s="16" t="s">
        <v>225</v>
      </c>
      <c r="BE1286" s="143">
        <f t="shared" si="114"/>
        <v>0</v>
      </c>
      <c r="BF1286" s="143">
        <f t="shared" si="115"/>
        <v>0</v>
      </c>
      <c r="BG1286" s="143">
        <f t="shared" si="116"/>
        <v>0</v>
      </c>
      <c r="BH1286" s="143">
        <f t="shared" si="117"/>
        <v>0</v>
      </c>
      <c r="BI1286" s="143">
        <f t="shared" si="118"/>
        <v>0</v>
      </c>
      <c r="BJ1286" s="16" t="s">
        <v>90</v>
      </c>
      <c r="BK1286" s="143">
        <f t="shared" si="119"/>
        <v>0</v>
      </c>
      <c r="BL1286" s="16" t="s">
        <v>265</v>
      </c>
      <c r="BM1286" s="142" t="s">
        <v>2264</v>
      </c>
    </row>
    <row r="1287" spans="2:65" s="1" customFormat="1" ht="24.15" customHeight="1">
      <c r="B1287" s="31"/>
      <c r="C1287" s="131" t="s">
        <v>2265</v>
      </c>
      <c r="D1287" s="131" t="s">
        <v>227</v>
      </c>
      <c r="E1287" s="132" t="s">
        <v>2266</v>
      </c>
      <c r="F1287" s="133" t="s">
        <v>2267</v>
      </c>
      <c r="G1287" s="134" t="s">
        <v>1732</v>
      </c>
      <c r="H1287" s="135">
        <v>1</v>
      </c>
      <c r="I1287" s="136"/>
      <c r="J1287" s="137">
        <f t="shared" si="110"/>
        <v>0</v>
      </c>
      <c r="K1287" s="133" t="s">
        <v>1</v>
      </c>
      <c r="L1287" s="31"/>
      <c r="M1287" s="138" t="s">
        <v>1</v>
      </c>
      <c r="N1287" s="139" t="s">
        <v>47</v>
      </c>
      <c r="P1287" s="140">
        <f t="shared" si="111"/>
        <v>0</v>
      </c>
      <c r="Q1287" s="140">
        <v>0</v>
      </c>
      <c r="R1287" s="140">
        <f t="shared" si="112"/>
        <v>0</v>
      </c>
      <c r="S1287" s="140">
        <v>0</v>
      </c>
      <c r="T1287" s="141">
        <f t="shared" si="113"/>
        <v>0</v>
      </c>
      <c r="AR1287" s="142" t="s">
        <v>265</v>
      </c>
      <c r="AT1287" s="142" t="s">
        <v>227</v>
      </c>
      <c r="AU1287" s="142" t="s">
        <v>240</v>
      </c>
      <c r="AY1287" s="16" t="s">
        <v>225</v>
      </c>
      <c r="BE1287" s="143">
        <f t="shared" si="114"/>
        <v>0</v>
      </c>
      <c r="BF1287" s="143">
        <f t="shared" si="115"/>
        <v>0</v>
      </c>
      <c r="BG1287" s="143">
        <f t="shared" si="116"/>
        <v>0</v>
      </c>
      <c r="BH1287" s="143">
        <f t="shared" si="117"/>
        <v>0</v>
      </c>
      <c r="BI1287" s="143">
        <f t="shared" si="118"/>
        <v>0</v>
      </c>
      <c r="BJ1287" s="16" t="s">
        <v>90</v>
      </c>
      <c r="BK1287" s="143">
        <f t="shared" si="119"/>
        <v>0</v>
      </c>
      <c r="BL1287" s="16" t="s">
        <v>265</v>
      </c>
      <c r="BM1287" s="142" t="s">
        <v>2268</v>
      </c>
    </row>
    <row r="1288" spans="2:65" s="1" customFormat="1" ht="21.75" customHeight="1">
      <c r="B1288" s="31"/>
      <c r="C1288" s="131" t="s">
        <v>1400</v>
      </c>
      <c r="D1288" s="131" t="s">
        <v>227</v>
      </c>
      <c r="E1288" s="132" t="s">
        <v>2269</v>
      </c>
      <c r="F1288" s="133" t="s">
        <v>2270</v>
      </c>
      <c r="G1288" s="134" t="s">
        <v>1732</v>
      </c>
      <c r="H1288" s="135">
        <v>1</v>
      </c>
      <c r="I1288" s="136"/>
      <c r="J1288" s="137">
        <f t="shared" si="110"/>
        <v>0</v>
      </c>
      <c r="K1288" s="133" t="s">
        <v>1</v>
      </c>
      <c r="L1288" s="31"/>
      <c r="M1288" s="138" t="s">
        <v>1</v>
      </c>
      <c r="N1288" s="139" t="s">
        <v>47</v>
      </c>
      <c r="P1288" s="140">
        <f t="shared" si="111"/>
        <v>0</v>
      </c>
      <c r="Q1288" s="140">
        <v>0</v>
      </c>
      <c r="R1288" s="140">
        <f t="shared" si="112"/>
        <v>0</v>
      </c>
      <c r="S1288" s="140">
        <v>0</v>
      </c>
      <c r="T1288" s="141">
        <f t="shared" si="113"/>
        <v>0</v>
      </c>
      <c r="AR1288" s="142" t="s">
        <v>265</v>
      </c>
      <c r="AT1288" s="142" t="s">
        <v>227</v>
      </c>
      <c r="AU1288" s="142" t="s">
        <v>240</v>
      </c>
      <c r="AY1288" s="16" t="s">
        <v>225</v>
      </c>
      <c r="BE1288" s="143">
        <f t="shared" si="114"/>
        <v>0</v>
      </c>
      <c r="BF1288" s="143">
        <f t="shared" si="115"/>
        <v>0</v>
      </c>
      <c r="BG1288" s="143">
        <f t="shared" si="116"/>
        <v>0</v>
      </c>
      <c r="BH1288" s="143">
        <f t="shared" si="117"/>
        <v>0</v>
      </c>
      <c r="BI1288" s="143">
        <f t="shared" si="118"/>
        <v>0</v>
      </c>
      <c r="BJ1288" s="16" t="s">
        <v>90</v>
      </c>
      <c r="BK1288" s="143">
        <f t="shared" si="119"/>
        <v>0</v>
      </c>
      <c r="BL1288" s="16" t="s">
        <v>265</v>
      </c>
      <c r="BM1288" s="142" t="s">
        <v>2271</v>
      </c>
    </row>
    <row r="1289" spans="2:65" s="1" customFormat="1" ht="16.5" customHeight="1">
      <c r="B1289" s="31"/>
      <c r="C1289" s="131" t="s">
        <v>2272</v>
      </c>
      <c r="D1289" s="131" t="s">
        <v>227</v>
      </c>
      <c r="E1289" s="132" t="s">
        <v>2273</v>
      </c>
      <c r="F1289" s="133" t="s">
        <v>2274</v>
      </c>
      <c r="G1289" s="134" t="s">
        <v>1732</v>
      </c>
      <c r="H1289" s="135">
        <v>1</v>
      </c>
      <c r="I1289" s="136"/>
      <c r="J1289" s="137">
        <f t="shared" si="110"/>
        <v>0</v>
      </c>
      <c r="K1289" s="133" t="s">
        <v>1</v>
      </c>
      <c r="L1289" s="31"/>
      <c r="M1289" s="138" t="s">
        <v>1</v>
      </c>
      <c r="N1289" s="139" t="s">
        <v>47</v>
      </c>
      <c r="P1289" s="140">
        <f t="shared" si="111"/>
        <v>0</v>
      </c>
      <c r="Q1289" s="140">
        <v>0</v>
      </c>
      <c r="R1289" s="140">
        <f t="shared" si="112"/>
        <v>0</v>
      </c>
      <c r="S1289" s="140">
        <v>0</v>
      </c>
      <c r="T1289" s="141">
        <f t="shared" si="113"/>
        <v>0</v>
      </c>
      <c r="AR1289" s="142" t="s">
        <v>265</v>
      </c>
      <c r="AT1289" s="142" t="s">
        <v>227</v>
      </c>
      <c r="AU1289" s="142" t="s">
        <v>240</v>
      </c>
      <c r="AY1289" s="16" t="s">
        <v>225</v>
      </c>
      <c r="BE1289" s="143">
        <f t="shared" si="114"/>
        <v>0</v>
      </c>
      <c r="BF1289" s="143">
        <f t="shared" si="115"/>
        <v>0</v>
      </c>
      <c r="BG1289" s="143">
        <f t="shared" si="116"/>
        <v>0</v>
      </c>
      <c r="BH1289" s="143">
        <f t="shared" si="117"/>
        <v>0</v>
      </c>
      <c r="BI1289" s="143">
        <f t="shared" si="118"/>
        <v>0</v>
      </c>
      <c r="BJ1289" s="16" t="s">
        <v>90</v>
      </c>
      <c r="BK1289" s="143">
        <f t="shared" si="119"/>
        <v>0</v>
      </c>
      <c r="BL1289" s="16" t="s">
        <v>265</v>
      </c>
      <c r="BM1289" s="142" t="s">
        <v>2275</v>
      </c>
    </row>
    <row r="1290" spans="2:65" s="1" customFormat="1" ht="24.15" customHeight="1">
      <c r="B1290" s="31"/>
      <c r="C1290" s="131" t="s">
        <v>1404</v>
      </c>
      <c r="D1290" s="131" t="s">
        <v>227</v>
      </c>
      <c r="E1290" s="132" t="s">
        <v>2276</v>
      </c>
      <c r="F1290" s="133" t="s">
        <v>2277</v>
      </c>
      <c r="G1290" s="134" t="s">
        <v>1732</v>
      </c>
      <c r="H1290" s="135">
        <v>1</v>
      </c>
      <c r="I1290" s="136"/>
      <c r="J1290" s="137">
        <f t="shared" si="110"/>
        <v>0</v>
      </c>
      <c r="K1290" s="133" t="s">
        <v>1</v>
      </c>
      <c r="L1290" s="31"/>
      <c r="M1290" s="138" t="s">
        <v>1</v>
      </c>
      <c r="N1290" s="139" t="s">
        <v>47</v>
      </c>
      <c r="P1290" s="140">
        <f t="shared" si="111"/>
        <v>0</v>
      </c>
      <c r="Q1290" s="140">
        <v>0</v>
      </c>
      <c r="R1290" s="140">
        <f t="shared" si="112"/>
        <v>0</v>
      </c>
      <c r="S1290" s="140">
        <v>0</v>
      </c>
      <c r="T1290" s="141">
        <f t="shared" si="113"/>
        <v>0</v>
      </c>
      <c r="AR1290" s="142" t="s">
        <v>265</v>
      </c>
      <c r="AT1290" s="142" t="s">
        <v>227</v>
      </c>
      <c r="AU1290" s="142" t="s">
        <v>240</v>
      </c>
      <c r="AY1290" s="16" t="s">
        <v>225</v>
      </c>
      <c r="BE1290" s="143">
        <f t="shared" si="114"/>
        <v>0</v>
      </c>
      <c r="BF1290" s="143">
        <f t="shared" si="115"/>
        <v>0</v>
      </c>
      <c r="BG1290" s="143">
        <f t="shared" si="116"/>
        <v>0</v>
      </c>
      <c r="BH1290" s="143">
        <f t="shared" si="117"/>
        <v>0</v>
      </c>
      <c r="BI1290" s="143">
        <f t="shared" si="118"/>
        <v>0</v>
      </c>
      <c r="BJ1290" s="16" t="s">
        <v>90</v>
      </c>
      <c r="BK1290" s="143">
        <f t="shared" si="119"/>
        <v>0</v>
      </c>
      <c r="BL1290" s="16" t="s">
        <v>265</v>
      </c>
      <c r="BM1290" s="142" t="s">
        <v>2278</v>
      </c>
    </row>
    <row r="1291" spans="2:65" s="1" customFormat="1" ht="16.5" customHeight="1">
      <c r="B1291" s="31"/>
      <c r="C1291" s="131" t="s">
        <v>2279</v>
      </c>
      <c r="D1291" s="131" t="s">
        <v>227</v>
      </c>
      <c r="E1291" s="132" t="s">
        <v>2280</v>
      </c>
      <c r="F1291" s="133" t="s">
        <v>2281</v>
      </c>
      <c r="G1291" s="134" t="s">
        <v>1732</v>
      </c>
      <c r="H1291" s="135">
        <v>4</v>
      </c>
      <c r="I1291" s="136"/>
      <c r="J1291" s="137">
        <f t="shared" si="110"/>
        <v>0</v>
      </c>
      <c r="K1291" s="133" t="s">
        <v>1</v>
      </c>
      <c r="L1291" s="31"/>
      <c r="M1291" s="138" t="s">
        <v>1</v>
      </c>
      <c r="N1291" s="139" t="s">
        <v>47</v>
      </c>
      <c r="P1291" s="140">
        <f t="shared" si="111"/>
        <v>0</v>
      </c>
      <c r="Q1291" s="140">
        <v>0</v>
      </c>
      <c r="R1291" s="140">
        <f t="shared" si="112"/>
        <v>0</v>
      </c>
      <c r="S1291" s="140">
        <v>0</v>
      </c>
      <c r="T1291" s="141">
        <f t="shared" si="113"/>
        <v>0</v>
      </c>
      <c r="AR1291" s="142" t="s">
        <v>265</v>
      </c>
      <c r="AT1291" s="142" t="s">
        <v>227</v>
      </c>
      <c r="AU1291" s="142" t="s">
        <v>240</v>
      </c>
      <c r="AY1291" s="16" t="s">
        <v>225</v>
      </c>
      <c r="BE1291" s="143">
        <f t="shared" si="114"/>
        <v>0</v>
      </c>
      <c r="BF1291" s="143">
        <f t="shared" si="115"/>
        <v>0</v>
      </c>
      <c r="BG1291" s="143">
        <f t="shared" si="116"/>
        <v>0</v>
      </c>
      <c r="BH1291" s="143">
        <f t="shared" si="117"/>
        <v>0</v>
      </c>
      <c r="BI1291" s="143">
        <f t="shared" si="118"/>
        <v>0</v>
      </c>
      <c r="BJ1291" s="16" t="s">
        <v>90</v>
      </c>
      <c r="BK1291" s="143">
        <f t="shared" si="119"/>
        <v>0</v>
      </c>
      <c r="BL1291" s="16" t="s">
        <v>265</v>
      </c>
      <c r="BM1291" s="142" t="s">
        <v>2282</v>
      </c>
    </row>
    <row r="1292" spans="2:65" s="1" customFormat="1" ht="16.5" customHeight="1">
      <c r="B1292" s="31"/>
      <c r="C1292" s="131" t="s">
        <v>1411</v>
      </c>
      <c r="D1292" s="131" t="s">
        <v>227</v>
      </c>
      <c r="E1292" s="132" t="s">
        <v>2283</v>
      </c>
      <c r="F1292" s="133" t="s">
        <v>2284</v>
      </c>
      <c r="G1292" s="134" t="s">
        <v>1732</v>
      </c>
      <c r="H1292" s="135">
        <v>4</v>
      </c>
      <c r="I1292" s="136"/>
      <c r="J1292" s="137">
        <f t="shared" si="110"/>
        <v>0</v>
      </c>
      <c r="K1292" s="133" t="s">
        <v>1</v>
      </c>
      <c r="L1292" s="31"/>
      <c r="M1292" s="138" t="s">
        <v>1</v>
      </c>
      <c r="N1292" s="139" t="s">
        <v>47</v>
      </c>
      <c r="P1292" s="140">
        <f t="shared" si="111"/>
        <v>0</v>
      </c>
      <c r="Q1292" s="140">
        <v>0</v>
      </c>
      <c r="R1292" s="140">
        <f t="shared" si="112"/>
        <v>0</v>
      </c>
      <c r="S1292" s="140">
        <v>0</v>
      </c>
      <c r="T1292" s="141">
        <f t="shared" si="113"/>
        <v>0</v>
      </c>
      <c r="AR1292" s="142" t="s">
        <v>265</v>
      </c>
      <c r="AT1292" s="142" t="s">
        <v>227</v>
      </c>
      <c r="AU1292" s="142" t="s">
        <v>240</v>
      </c>
      <c r="AY1292" s="16" t="s">
        <v>225</v>
      </c>
      <c r="BE1292" s="143">
        <f t="shared" si="114"/>
        <v>0</v>
      </c>
      <c r="BF1292" s="143">
        <f t="shared" si="115"/>
        <v>0</v>
      </c>
      <c r="BG1292" s="143">
        <f t="shared" si="116"/>
        <v>0</v>
      </c>
      <c r="BH1292" s="143">
        <f t="shared" si="117"/>
        <v>0</v>
      </c>
      <c r="BI1292" s="143">
        <f t="shared" si="118"/>
        <v>0</v>
      </c>
      <c r="BJ1292" s="16" t="s">
        <v>90</v>
      </c>
      <c r="BK1292" s="143">
        <f t="shared" si="119"/>
        <v>0</v>
      </c>
      <c r="BL1292" s="16" t="s">
        <v>265</v>
      </c>
      <c r="BM1292" s="142" t="s">
        <v>2285</v>
      </c>
    </row>
    <row r="1293" spans="2:65" s="1" customFormat="1" ht="21.75" customHeight="1">
      <c r="B1293" s="31"/>
      <c r="C1293" s="131" t="s">
        <v>2286</v>
      </c>
      <c r="D1293" s="131" t="s">
        <v>227</v>
      </c>
      <c r="E1293" s="132" t="s">
        <v>2287</v>
      </c>
      <c r="F1293" s="133" t="s">
        <v>2288</v>
      </c>
      <c r="G1293" s="134" t="s">
        <v>1732</v>
      </c>
      <c r="H1293" s="135">
        <v>1</v>
      </c>
      <c r="I1293" s="136"/>
      <c r="J1293" s="137">
        <f t="shared" si="110"/>
        <v>0</v>
      </c>
      <c r="K1293" s="133" t="s">
        <v>1</v>
      </c>
      <c r="L1293" s="31"/>
      <c r="M1293" s="138" t="s">
        <v>1</v>
      </c>
      <c r="N1293" s="139" t="s">
        <v>47</v>
      </c>
      <c r="P1293" s="140">
        <f t="shared" si="111"/>
        <v>0</v>
      </c>
      <c r="Q1293" s="140">
        <v>0</v>
      </c>
      <c r="R1293" s="140">
        <f t="shared" si="112"/>
        <v>0</v>
      </c>
      <c r="S1293" s="140">
        <v>0</v>
      </c>
      <c r="T1293" s="141">
        <f t="shared" si="113"/>
        <v>0</v>
      </c>
      <c r="AR1293" s="142" t="s">
        <v>265</v>
      </c>
      <c r="AT1293" s="142" t="s">
        <v>227</v>
      </c>
      <c r="AU1293" s="142" t="s">
        <v>240</v>
      </c>
      <c r="AY1293" s="16" t="s">
        <v>225</v>
      </c>
      <c r="BE1293" s="143">
        <f t="shared" si="114"/>
        <v>0</v>
      </c>
      <c r="BF1293" s="143">
        <f t="shared" si="115"/>
        <v>0</v>
      </c>
      <c r="BG1293" s="143">
        <f t="shared" si="116"/>
        <v>0</v>
      </c>
      <c r="BH1293" s="143">
        <f t="shared" si="117"/>
        <v>0</v>
      </c>
      <c r="BI1293" s="143">
        <f t="shared" si="118"/>
        <v>0</v>
      </c>
      <c r="BJ1293" s="16" t="s">
        <v>90</v>
      </c>
      <c r="BK1293" s="143">
        <f t="shared" si="119"/>
        <v>0</v>
      </c>
      <c r="BL1293" s="16" t="s">
        <v>265</v>
      </c>
      <c r="BM1293" s="142" t="s">
        <v>2289</v>
      </c>
    </row>
    <row r="1294" spans="2:65" s="1" customFormat="1" ht="16.5" customHeight="1">
      <c r="B1294" s="31"/>
      <c r="C1294" s="131" t="s">
        <v>1419</v>
      </c>
      <c r="D1294" s="131" t="s">
        <v>227</v>
      </c>
      <c r="E1294" s="132" t="s">
        <v>2290</v>
      </c>
      <c r="F1294" s="133" t="s">
        <v>2291</v>
      </c>
      <c r="G1294" s="134" t="s">
        <v>1732</v>
      </c>
      <c r="H1294" s="135">
        <v>5</v>
      </c>
      <c r="I1294" s="136"/>
      <c r="J1294" s="137">
        <f t="shared" si="110"/>
        <v>0</v>
      </c>
      <c r="K1294" s="133" t="s">
        <v>1</v>
      </c>
      <c r="L1294" s="31"/>
      <c r="M1294" s="138" t="s">
        <v>1</v>
      </c>
      <c r="N1294" s="139" t="s">
        <v>47</v>
      </c>
      <c r="P1294" s="140">
        <f t="shared" si="111"/>
        <v>0</v>
      </c>
      <c r="Q1294" s="140">
        <v>0</v>
      </c>
      <c r="R1294" s="140">
        <f t="shared" si="112"/>
        <v>0</v>
      </c>
      <c r="S1294" s="140">
        <v>0</v>
      </c>
      <c r="T1294" s="141">
        <f t="shared" si="113"/>
        <v>0</v>
      </c>
      <c r="AR1294" s="142" t="s">
        <v>265</v>
      </c>
      <c r="AT1294" s="142" t="s">
        <v>227</v>
      </c>
      <c r="AU1294" s="142" t="s">
        <v>240</v>
      </c>
      <c r="AY1294" s="16" t="s">
        <v>225</v>
      </c>
      <c r="BE1294" s="143">
        <f t="shared" si="114"/>
        <v>0</v>
      </c>
      <c r="BF1294" s="143">
        <f t="shared" si="115"/>
        <v>0</v>
      </c>
      <c r="BG1294" s="143">
        <f t="shared" si="116"/>
        <v>0</v>
      </c>
      <c r="BH1294" s="143">
        <f t="shared" si="117"/>
        <v>0</v>
      </c>
      <c r="BI1294" s="143">
        <f t="shared" si="118"/>
        <v>0</v>
      </c>
      <c r="BJ1294" s="16" t="s">
        <v>90</v>
      </c>
      <c r="BK1294" s="143">
        <f t="shared" si="119"/>
        <v>0</v>
      </c>
      <c r="BL1294" s="16" t="s">
        <v>265</v>
      </c>
      <c r="BM1294" s="142" t="s">
        <v>2292</v>
      </c>
    </row>
    <row r="1295" spans="2:65" s="1" customFormat="1" ht="16.5" customHeight="1">
      <c r="B1295" s="31"/>
      <c r="C1295" s="131" t="s">
        <v>2293</v>
      </c>
      <c r="D1295" s="131" t="s">
        <v>227</v>
      </c>
      <c r="E1295" s="132" t="s">
        <v>2294</v>
      </c>
      <c r="F1295" s="133" t="s">
        <v>2295</v>
      </c>
      <c r="G1295" s="134" t="s">
        <v>1732</v>
      </c>
      <c r="H1295" s="135">
        <v>1</v>
      </c>
      <c r="I1295" s="136"/>
      <c r="J1295" s="137">
        <f t="shared" si="110"/>
        <v>0</v>
      </c>
      <c r="K1295" s="133" t="s">
        <v>1</v>
      </c>
      <c r="L1295" s="31"/>
      <c r="M1295" s="138" t="s">
        <v>1</v>
      </c>
      <c r="N1295" s="139" t="s">
        <v>47</v>
      </c>
      <c r="P1295" s="140">
        <f t="shared" si="111"/>
        <v>0</v>
      </c>
      <c r="Q1295" s="140">
        <v>0</v>
      </c>
      <c r="R1295" s="140">
        <f t="shared" si="112"/>
        <v>0</v>
      </c>
      <c r="S1295" s="140">
        <v>0</v>
      </c>
      <c r="T1295" s="141">
        <f t="shared" si="113"/>
        <v>0</v>
      </c>
      <c r="AR1295" s="142" t="s">
        <v>265</v>
      </c>
      <c r="AT1295" s="142" t="s">
        <v>227</v>
      </c>
      <c r="AU1295" s="142" t="s">
        <v>240</v>
      </c>
      <c r="AY1295" s="16" t="s">
        <v>225</v>
      </c>
      <c r="BE1295" s="143">
        <f t="shared" si="114"/>
        <v>0</v>
      </c>
      <c r="BF1295" s="143">
        <f t="shared" si="115"/>
        <v>0</v>
      </c>
      <c r="BG1295" s="143">
        <f t="shared" si="116"/>
        <v>0</v>
      </c>
      <c r="BH1295" s="143">
        <f t="shared" si="117"/>
        <v>0</v>
      </c>
      <c r="BI1295" s="143">
        <f t="shared" si="118"/>
        <v>0</v>
      </c>
      <c r="BJ1295" s="16" t="s">
        <v>90</v>
      </c>
      <c r="BK1295" s="143">
        <f t="shared" si="119"/>
        <v>0</v>
      </c>
      <c r="BL1295" s="16" t="s">
        <v>265</v>
      </c>
      <c r="BM1295" s="142" t="s">
        <v>2296</v>
      </c>
    </row>
    <row r="1296" spans="2:65" s="1" customFormat="1" ht="16.5" customHeight="1">
      <c r="B1296" s="31"/>
      <c r="C1296" s="131" t="s">
        <v>1425</v>
      </c>
      <c r="D1296" s="131" t="s">
        <v>227</v>
      </c>
      <c r="E1296" s="132" t="s">
        <v>2297</v>
      </c>
      <c r="F1296" s="133" t="s">
        <v>2298</v>
      </c>
      <c r="G1296" s="134" t="s">
        <v>1732</v>
      </c>
      <c r="H1296" s="135">
        <v>1</v>
      </c>
      <c r="I1296" s="136"/>
      <c r="J1296" s="137">
        <f t="shared" si="110"/>
        <v>0</v>
      </c>
      <c r="K1296" s="133" t="s">
        <v>1</v>
      </c>
      <c r="L1296" s="31"/>
      <c r="M1296" s="138" t="s">
        <v>1</v>
      </c>
      <c r="N1296" s="139" t="s">
        <v>47</v>
      </c>
      <c r="P1296" s="140">
        <f t="shared" si="111"/>
        <v>0</v>
      </c>
      <c r="Q1296" s="140">
        <v>0</v>
      </c>
      <c r="R1296" s="140">
        <f t="shared" si="112"/>
        <v>0</v>
      </c>
      <c r="S1296" s="140">
        <v>0</v>
      </c>
      <c r="T1296" s="141">
        <f t="shared" si="113"/>
        <v>0</v>
      </c>
      <c r="AR1296" s="142" t="s">
        <v>265</v>
      </c>
      <c r="AT1296" s="142" t="s">
        <v>227</v>
      </c>
      <c r="AU1296" s="142" t="s">
        <v>240</v>
      </c>
      <c r="AY1296" s="16" t="s">
        <v>225</v>
      </c>
      <c r="BE1296" s="143">
        <f t="shared" si="114"/>
        <v>0</v>
      </c>
      <c r="BF1296" s="143">
        <f t="shared" si="115"/>
        <v>0</v>
      </c>
      <c r="BG1296" s="143">
        <f t="shared" si="116"/>
        <v>0</v>
      </c>
      <c r="BH1296" s="143">
        <f t="shared" si="117"/>
        <v>0</v>
      </c>
      <c r="BI1296" s="143">
        <f t="shared" si="118"/>
        <v>0</v>
      </c>
      <c r="BJ1296" s="16" t="s">
        <v>90</v>
      </c>
      <c r="BK1296" s="143">
        <f t="shared" si="119"/>
        <v>0</v>
      </c>
      <c r="BL1296" s="16" t="s">
        <v>265</v>
      </c>
      <c r="BM1296" s="142" t="s">
        <v>2299</v>
      </c>
    </row>
    <row r="1297" spans="2:65" s="11" customFormat="1" ht="20.85" customHeight="1">
      <c r="B1297" s="119"/>
      <c r="D1297" s="120" t="s">
        <v>81</v>
      </c>
      <c r="E1297" s="129" t="s">
        <v>2300</v>
      </c>
      <c r="F1297" s="129" t="s">
        <v>2301</v>
      </c>
      <c r="I1297" s="122"/>
      <c r="J1297" s="130">
        <f>BK1297</f>
        <v>0</v>
      </c>
      <c r="L1297" s="119"/>
      <c r="M1297" s="124"/>
      <c r="P1297" s="125">
        <f>SUM(P1298:P1373)</f>
        <v>0</v>
      </c>
      <c r="R1297" s="125">
        <f>SUM(R1298:R1373)</f>
        <v>0</v>
      </c>
      <c r="T1297" s="126">
        <f>SUM(T1298:T1373)</f>
        <v>0</v>
      </c>
      <c r="AR1297" s="120" t="s">
        <v>92</v>
      </c>
      <c r="AT1297" s="127" t="s">
        <v>81</v>
      </c>
      <c r="AU1297" s="127" t="s">
        <v>92</v>
      </c>
      <c r="AY1297" s="120" t="s">
        <v>225</v>
      </c>
      <c r="BK1297" s="128">
        <f>SUM(BK1298:BK1373)</f>
        <v>0</v>
      </c>
    </row>
    <row r="1298" spans="2:65" s="1" customFormat="1" ht="16.5" customHeight="1">
      <c r="B1298" s="31"/>
      <c r="C1298" s="159" t="s">
        <v>2302</v>
      </c>
      <c r="D1298" s="159" t="s">
        <v>292</v>
      </c>
      <c r="E1298" s="160" t="s">
        <v>2303</v>
      </c>
      <c r="F1298" s="161" t="s">
        <v>2088</v>
      </c>
      <c r="G1298" s="162" t="s">
        <v>1732</v>
      </c>
      <c r="H1298" s="163">
        <v>200</v>
      </c>
      <c r="I1298" s="164"/>
      <c r="J1298" s="165">
        <f t="shared" ref="J1298:J1329" si="120">ROUND(I1298*H1298,2)</f>
        <v>0</v>
      </c>
      <c r="K1298" s="161" t="s">
        <v>1</v>
      </c>
      <c r="L1298" s="166"/>
      <c r="M1298" s="167" t="s">
        <v>1</v>
      </c>
      <c r="N1298" s="168" t="s">
        <v>47</v>
      </c>
      <c r="P1298" s="140">
        <f t="shared" ref="P1298:P1329" si="121">O1298*H1298</f>
        <v>0</v>
      </c>
      <c r="Q1298" s="140">
        <v>0</v>
      </c>
      <c r="R1298" s="140">
        <f t="shared" ref="R1298:R1329" si="122">Q1298*H1298</f>
        <v>0</v>
      </c>
      <c r="S1298" s="140">
        <v>0</v>
      </c>
      <c r="T1298" s="141">
        <f t="shared" ref="T1298:T1329" si="123">S1298*H1298</f>
        <v>0</v>
      </c>
      <c r="AR1298" s="142" t="s">
        <v>307</v>
      </c>
      <c r="AT1298" s="142" t="s">
        <v>292</v>
      </c>
      <c r="AU1298" s="142" t="s">
        <v>240</v>
      </c>
      <c r="AY1298" s="16" t="s">
        <v>225</v>
      </c>
      <c r="BE1298" s="143">
        <f t="shared" ref="BE1298:BE1329" si="124">IF(N1298="základní",J1298,0)</f>
        <v>0</v>
      </c>
      <c r="BF1298" s="143">
        <f t="shared" ref="BF1298:BF1329" si="125">IF(N1298="snížená",J1298,0)</f>
        <v>0</v>
      </c>
      <c r="BG1298" s="143">
        <f t="shared" ref="BG1298:BG1329" si="126">IF(N1298="zákl. přenesená",J1298,0)</f>
        <v>0</v>
      </c>
      <c r="BH1298" s="143">
        <f t="shared" ref="BH1298:BH1329" si="127">IF(N1298="sníž. přenesená",J1298,0)</f>
        <v>0</v>
      </c>
      <c r="BI1298" s="143">
        <f t="shared" ref="BI1298:BI1329" si="128">IF(N1298="nulová",J1298,0)</f>
        <v>0</v>
      </c>
      <c r="BJ1298" s="16" t="s">
        <v>90</v>
      </c>
      <c r="BK1298" s="143">
        <f t="shared" ref="BK1298:BK1329" si="129">ROUND(I1298*H1298,2)</f>
        <v>0</v>
      </c>
      <c r="BL1298" s="16" t="s">
        <v>265</v>
      </c>
      <c r="BM1298" s="142" t="s">
        <v>2304</v>
      </c>
    </row>
    <row r="1299" spans="2:65" s="1" customFormat="1" ht="16.5" customHeight="1">
      <c r="B1299" s="31"/>
      <c r="C1299" s="159" t="s">
        <v>1430</v>
      </c>
      <c r="D1299" s="159" t="s">
        <v>292</v>
      </c>
      <c r="E1299" s="160" t="s">
        <v>2305</v>
      </c>
      <c r="F1299" s="161" t="s">
        <v>2306</v>
      </c>
      <c r="G1299" s="162" t="s">
        <v>2307</v>
      </c>
      <c r="H1299" s="163">
        <v>200</v>
      </c>
      <c r="I1299" s="164"/>
      <c r="J1299" s="165">
        <f t="shared" si="120"/>
        <v>0</v>
      </c>
      <c r="K1299" s="161" t="s">
        <v>1</v>
      </c>
      <c r="L1299" s="166"/>
      <c r="M1299" s="167" t="s">
        <v>1</v>
      </c>
      <c r="N1299" s="168" t="s">
        <v>47</v>
      </c>
      <c r="P1299" s="140">
        <f t="shared" si="121"/>
        <v>0</v>
      </c>
      <c r="Q1299" s="140">
        <v>0</v>
      </c>
      <c r="R1299" s="140">
        <f t="shared" si="122"/>
        <v>0</v>
      </c>
      <c r="S1299" s="140">
        <v>0</v>
      </c>
      <c r="T1299" s="141">
        <f t="shared" si="123"/>
        <v>0</v>
      </c>
      <c r="AR1299" s="142" t="s">
        <v>307</v>
      </c>
      <c r="AT1299" s="142" t="s">
        <v>292</v>
      </c>
      <c r="AU1299" s="142" t="s">
        <v>240</v>
      </c>
      <c r="AY1299" s="16" t="s">
        <v>225</v>
      </c>
      <c r="BE1299" s="143">
        <f t="shared" si="124"/>
        <v>0</v>
      </c>
      <c r="BF1299" s="143">
        <f t="shared" si="125"/>
        <v>0</v>
      </c>
      <c r="BG1299" s="143">
        <f t="shared" si="126"/>
        <v>0</v>
      </c>
      <c r="BH1299" s="143">
        <f t="shared" si="127"/>
        <v>0</v>
      </c>
      <c r="BI1299" s="143">
        <f t="shared" si="128"/>
        <v>0</v>
      </c>
      <c r="BJ1299" s="16" t="s">
        <v>90</v>
      </c>
      <c r="BK1299" s="143">
        <f t="shared" si="129"/>
        <v>0</v>
      </c>
      <c r="BL1299" s="16" t="s">
        <v>265</v>
      </c>
      <c r="BM1299" s="142" t="s">
        <v>2308</v>
      </c>
    </row>
    <row r="1300" spans="2:65" s="1" customFormat="1" ht="16.5" customHeight="1">
      <c r="B1300" s="31"/>
      <c r="C1300" s="159" t="s">
        <v>2309</v>
      </c>
      <c r="D1300" s="159" t="s">
        <v>292</v>
      </c>
      <c r="E1300" s="160" t="s">
        <v>2310</v>
      </c>
      <c r="F1300" s="161" t="s">
        <v>2311</v>
      </c>
      <c r="G1300" s="162" t="s">
        <v>1732</v>
      </c>
      <c r="H1300" s="163">
        <v>100</v>
      </c>
      <c r="I1300" s="164"/>
      <c r="J1300" s="165">
        <f t="shared" si="120"/>
        <v>0</v>
      </c>
      <c r="K1300" s="161" t="s">
        <v>1</v>
      </c>
      <c r="L1300" s="166"/>
      <c r="M1300" s="167" t="s">
        <v>1</v>
      </c>
      <c r="N1300" s="168" t="s">
        <v>47</v>
      </c>
      <c r="P1300" s="140">
        <f t="shared" si="121"/>
        <v>0</v>
      </c>
      <c r="Q1300" s="140">
        <v>0</v>
      </c>
      <c r="R1300" s="140">
        <f t="shared" si="122"/>
        <v>0</v>
      </c>
      <c r="S1300" s="140">
        <v>0</v>
      </c>
      <c r="T1300" s="141">
        <f t="shared" si="123"/>
        <v>0</v>
      </c>
      <c r="AR1300" s="142" t="s">
        <v>307</v>
      </c>
      <c r="AT1300" s="142" t="s">
        <v>292</v>
      </c>
      <c r="AU1300" s="142" t="s">
        <v>240</v>
      </c>
      <c r="AY1300" s="16" t="s">
        <v>225</v>
      </c>
      <c r="BE1300" s="143">
        <f t="shared" si="124"/>
        <v>0</v>
      </c>
      <c r="BF1300" s="143">
        <f t="shared" si="125"/>
        <v>0</v>
      </c>
      <c r="BG1300" s="143">
        <f t="shared" si="126"/>
        <v>0</v>
      </c>
      <c r="BH1300" s="143">
        <f t="shared" si="127"/>
        <v>0</v>
      </c>
      <c r="BI1300" s="143">
        <f t="shared" si="128"/>
        <v>0</v>
      </c>
      <c r="BJ1300" s="16" t="s">
        <v>90</v>
      </c>
      <c r="BK1300" s="143">
        <f t="shared" si="129"/>
        <v>0</v>
      </c>
      <c r="BL1300" s="16" t="s">
        <v>265</v>
      </c>
      <c r="BM1300" s="142" t="s">
        <v>2312</v>
      </c>
    </row>
    <row r="1301" spans="2:65" s="1" customFormat="1" ht="16.5" customHeight="1">
      <c r="B1301" s="31"/>
      <c r="C1301" s="159" t="s">
        <v>2313</v>
      </c>
      <c r="D1301" s="159" t="s">
        <v>292</v>
      </c>
      <c r="E1301" s="160" t="s">
        <v>2305</v>
      </c>
      <c r="F1301" s="161" t="s">
        <v>2306</v>
      </c>
      <c r="G1301" s="162" t="s">
        <v>2307</v>
      </c>
      <c r="H1301" s="163">
        <v>100</v>
      </c>
      <c r="I1301" s="164"/>
      <c r="J1301" s="165">
        <f t="shared" si="120"/>
        <v>0</v>
      </c>
      <c r="K1301" s="161" t="s">
        <v>1</v>
      </c>
      <c r="L1301" s="166"/>
      <c r="M1301" s="167" t="s">
        <v>1</v>
      </c>
      <c r="N1301" s="168" t="s">
        <v>47</v>
      </c>
      <c r="P1301" s="140">
        <f t="shared" si="121"/>
        <v>0</v>
      </c>
      <c r="Q1301" s="140">
        <v>0</v>
      </c>
      <c r="R1301" s="140">
        <f t="shared" si="122"/>
        <v>0</v>
      </c>
      <c r="S1301" s="140">
        <v>0</v>
      </c>
      <c r="T1301" s="141">
        <f t="shared" si="123"/>
        <v>0</v>
      </c>
      <c r="AR1301" s="142" t="s">
        <v>307</v>
      </c>
      <c r="AT1301" s="142" t="s">
        <v>292</v>
      </c>
      <c r="AU1301" s="142" t="s">
        <v>240</v>
      </c>
      <c r="AY1301" s="16" t="s">
        <v>225</v>
      </c>
      <c r="BE1301" s="143">
        <f t="shared" si="124"/>
        <v>0</v>
      </c>
      <c r="BF1301" s="143">
        <f t="shared" si="125"/>
        <v>0</v>
      </c>
      <c r="BG1301" s="143">
        <f t="shared" si="126"/>
        <v>0</v>
      </c>
      <c r="BH1301" s="143">
        <f t="shared" si="127"/>
        <v>0</v>
      </c>
      <c r="BI1301" s="143">
        <f t="shared" si="128"/>
        <v>0</v>
      </c>
      <c r="BJ1301" s="16" t="s">
        <v>90</v>
      </c>
      <c r="BK1301" s="143">
        <f t="shared" si="129"/>
        <v>0</v>
      </c>
      <c r="BL1301" s="16" t="s">
        <v>265</v>
      </c>
      <c r="BM1301" s="142" t="s">
        <v>2314</v>
      </c>
    </row>
    <row r="1302" spans="2:65" s="1" customFormat="1" ht="16.5" customHeight="1">
      <c r="B1302" s="31"/>
      <c r="C1302" s="159" t="s">
        <v>2315</v>
      </c>
      <c r="D1302" s="159" t="s">
        <v>292</v>
      </c>
      <c r="E1302" s="160" t="s">
        <v>2316</v>
      </c>
      <c r="F1302" s="161" t="s">
        <v>2317</v>
      </c>
      <c r="G1302" s="162" t="s">
        <v>357</v>
      </c>
      <c r="H1302" s="163">
        <v>25</v>
      </c>
      <c r="I1302" s="164"/>
      <c r="J1302" s="165">
        <f t="shared" si="120"/>
        <v>0</v>
      </c>
      <c r="K1302" s="161" t="s">
        <v>1</v>
      </c>
      <c r="L1302" s="166"/>
      <c r="M1302" s="167" t="s">
        <v>1</v>
      </c>
      <c r="N1302" s="168" t="s">
        <v>47</v>
      </c>
      <c r="P1302" s="140">
        <f t="shared" si="121"/>
        <v>0</v>
      </c>
      <c r="Q1302" s="140">
        <v>0</v>
      </c>
      <c r="R1302" s="140">
        <f t="shared" si="122"/>
        <v>0</v>
      </c>
      <c r="S1302" s="140">
        <v>0</v>
      </c>
      <c r="T1302" s="141">
        <f t="shared" si="123"/>
        <v>0</v>
      </c>
      <c r="AR1302" s="142" t="s">
        <v>307</v>
      </c>
      <c r="AT1302" s="142" t="s">
        <v>292</v>
      </c>
      <c r="AU1302" s="142" t="s">
        <v>240</v>
      </c>
      <c r="AY1302" s="16" t="s">
        <v>225</v>
      </c>
      <c r="BE1302" s="143">
        <f t="shared" si="124"/>
        <v>0</v>
      </c>
      <c r="BF1302" s="143">
        <f t="shared" si="125"/>
        <v>0</v>
      </c>
      <c r="BG1302" s="143">
        <f t="shared" si="126"/>
        <v>0</v>
      </c>
      <c r="BH1302" s="143">
        <f t="shared" si="127"/>
        <v>0</v>
      </c>
      <c r="BI1302" s="143">
        <f t="shared" si="128"/>
        <v>0</v>
      </c>
      <c r="BJ1302" s="16" t="s">
        <v>90</v>
      </c>
      <c r="BK1302" s="143">
        <f t="shared" si="129"/>
        <v>0</v>
      </c>
      <c r="BL1302" s="16" t="s">
        <v>265</v>
      </c>
      <c r="BM1302" s="142" t="s">
        <v>2318</v>
      </c>
    </row>
    <row r="1303" spans="2:65" s="1" customFormat="1" ht="21.75" customHeight="1">
      <c r="B1303" s="31"/>
      <c r="C1303" s="159" t="s">
        <v>1741</v>
      </c>
      <c r="D1303" s="159" t="s">
        <v>292</v>
      </c>
      <c r="E1303" s="160" t="s">
        <v>2319</v>
      </c>
      <c r="F1303" s="161" t="s">
        <v>2320</v>
      </c>
      <c r="G1303" s="162" t="s">
        <v>1732</v>
      </c>
      <c r="H1303" s="163">
        <v>500</v>
      </c>
      <c r="I1303" s="164"/>
      <c r="J1303" s="165">
        <f t="shared" si="120"/>
        <v>0</v>
      </c>
      <c r="K1303" s="161" t="s">
        <v>1</v>
      </c>
      <c r="L1303" s="166"/>
      <c r="M1303" s="167" t="s">
        <v>1</v>
      </c>
      <c r="N1303" s="168" t="s">
        <v>47</v>
      </c>
      <c r="P1303" s="140">
        <f t="shared" si="121"/>
        <v>0</v>
      </c>
      <c r="Q1303" s="140">
        <v>0</v>
      </c>
      <c r="R1303" s="140">
        <f t="shared" si="122"/>
        <v>0</v>
      </c>
      <c r="S1303" s="140">
        <v>0</v>
      </c>
      <c r="T1303" s="141">
        <f t="shared" si="123"/>
        <v>0</v>
      </c>
      <c r="AR1303" s="142" t="s">
        <v>307</v>
      </c>
      <c r="AT1303" s="142" t="s">
        <v>292</v>
      </c>
      <c r="AU1303" s="142" t="s">
        <v>240</v>
      </c>
      <c r="AY1303" s="16" t="s">
        <v>225</v>
      </c>
      <c r="BE1303" s="143">
        <f t="shared" si="124"/>
        <v>0</v>
      </c>
      <c r="BF1303" s="143">
        <f t="shared" si="125"/>
        <v>0</v>
      </c>
      <c r="BG1303" s="143">
        <f t="shared" si="126"/>
        <v>0</v>
      </c>
      <c r="BH1303" s="143">
        <f t="shared" si="127"/>
        <v>0</v>
      </c>
      <c r="BI1303" s="143">
        <f t="shared" si="128"/>
        <v>0</v>
      </c>
      <c r="BJ1303" s="16" t="s">
        <v>90</v>
      </c>
      <c r="BK1303" s="143">
        <f t="shared" si="129"/>
        <v>0</v>
      </c>
      <c r="BL1303" s="16" t="s">
        <v>265</v>
      </c>
      <c r="BM1303" s="142" t="s">
        <v>2321</v>
      </c>
    </row>
    <row r="1304" spans="2:65" s="1" customFormat="1" ht="16.5" customHeight="1">
      <c r="B1304" s="31"/>
      <c r="C1304" s="159" t="s">
        <v>2322</v>
      </c>
      <c r="D1304" s="159" t="s">
        <v>292</v>
      </c>
      <c r="E1304" s="160" t="s">
        <v>2323</v>
      </c>
      <c r="F1304" s="161" t="s">
        <v>2324</v>
      </c>
      <c r="G1304" s="162" t="s">
        <v>357</v>
      </c>
      <c r="H1304" s="163">
        <v>24</v>
      </c>
      <c r="I1304" s="164"/>
      <c r="J1304" s="165">
        <f t="shared" si="120"/>
        <v>0</v>
      </c>
      <c r="K1304" s="161" t="s">
        <v>1</v>
      </c>
      <c r="L1304" s="166"/>
      <c r="M1304" s="167" t="s">
        <v>1</v>
      </c>
      <c r="N1304" s="168" t="s">
        <v>47</v>
      </c>
      <c r="P1304" s="140">
        <f t="shared" si="121"/>
        <v>0</v>
      </c>
      <c r="Q1304" s="140">
        <v>0</v>
      </c>
      <c r="R1304" s="140">
        <f t="shared" si="122"/>
        <v>0</v>
      </c>
      <c r="S1304" s="140">
        <v>0</v>
      </c>
      <c r="T1304" s="141">
        <f t="shared" si="123"/>
        <v>0</v>
      </c>
      <c r="AR1304" s="142" t="s">
        <v>307</v>
      </c>
      <c r="AT1304" s="142" t="s">
        <v>292</v>
      </c>
      <c r="AU1304" s="142" t="s">
        <v>240</v>
      </c>
      <c r="AY1304" s="16" t="s">
        <v>225</v>
      </c>
      <c r="BE1304" s="143">
        <f t="shared" si="124"/>
        <v>0</v>
      </c>
      <c r="BF1304" s="143">
        <f t="shared" si="125"/>
        <v>0</v>
      </c>
      <c r="BG1304" s="143">
        <f t="shared" si="126"/>
        <v>0</v>
      </c>
      <c r="BH1304" s="143">
        <f t="shared" si="127"/>
        <v>0</v>
      </c>
      <c r="BI1304" s="143">
        <f t="shared" si="128"/>
        <v>0</v>
      </c>
      <c r="BJ1304" s="16" t="s">
        <v>90</v>
      </c>
      <c r="BK1304" s="143">
        <f t="shared" si="129"/>
        <v>0</v>
      </c>
      <c r="BL1304" s="16" t="s">
        <v>265</v>
      </c>
      <c r="BM1304" s="142" t="s">
        <v>2325</v>
      </c>
    </row>
    <row r="1305" spans="2:65" s="1" customFormat="1" ht="16.5" customHeight="1">
      <c r="B1305" s="31"/>
      <c r="C1305" s="159" t="s">
        <v>2326</v>
      </c>
      <c r="D1305" s="159" t="s">
        <v>292</v>
      </c>
      <c r="E1305" s="160" t="s">
        <v>2327</v>
      </c>
      <c r="F1305" s="161" t="s">
        <v>2328</v>
      </c>
      <c r="G1305" s="162" t="s">
        <v>357</v>
      </c>
      <c r="H1305" s="163">
        <v>6</v>
      </c>
      <c r="I1305" s="164"/>
      <c r="J1305" s="165">
        <f t="shared" si="120"/>
        <v>0</v>
      </c>
      <c r="K1305" s="161" t="s">
        <v>1</v>
      </c>
      <c r="L1305" s="166"/>
      <c r="M1305" s="167" t="s">
        <v>1</v>
      </c>
      <c r="N1305" s="168" t="s">
        <v>47</v>
      </c>
      <c r="P1305" s="140">
        <f t="shared" si="121"/>
        <v>0</v>
      </c>
      <c r="Q1305" s="140">
        <v>0</v>
      </c>
      <c r="R1305" s="140">
        <f t="shared" si="122"/>
        <v>0</v>
      </c>
      <c r="S1305" s="140">
        <v>0</v>
      </c>
      <c r="T1305" s="141">
        <f t="shared" si="123"/>
        <v>0</v>
      </c>
      <c r="AR1305" s="142" t="s">
        <v>307</v>
      </c>
      <c r="AT1305" s="142" t="s">
        <v>292</v>
      </c>
      <c r="AU1305" s="142" t="s">
        <v>240</v>
      </c>
      <c r="AY1305" s="16" t="s">
        <v>225</v>
      </c>
      <c r="BE1305" s="143">
        <f t="shared" si="124"/>
        <v>0</v>
      </c>
      <c r="BF1305" s="143">
        <f t="shared" si="125"/>
        <v>0</v>
      </c>
      <c r="BG1305" s="143">
        <f t="shared" si="126"/>
        <v>0</v>
      </c>
      <c r="BH1305" s="143">
        <f t="shared" si="127"/>
        <v>0</v>
      </c>
      <c r="BI1305" s="143">
        <f t="shared" si="128"/>
        <v>0</v>
      </c>
      <c r="BJ1305" s="16" t="s">
        <v>90</v>
      </c>
      <c r="BK1305" s="143">
        <f t="shared" si="129"/>
        <v>0</v>
      </c>
      <c r="BL1305" s="16" t="s">
        <v>265</v>
      </c>
      <c r="BM1305" s="142" t="s">
        <v>2329</v>
      </c>
    </row>
    <row r="1306" spans="2:65" s="1" customFormat="1" ht="21.75" customHeight="1">
      <c r="B1306" s="31"/>
      <c r="C1306" s="159" t="s">
        <v>2330</v>
      </c>
      <c r="D1306" s="159" t="s">
        <v>292</v>
      </c>
      <c r="E1306" s="160" t="s">
        <v>2331</v>
      </c>
      <c r="F1306" s="161" t="s">
        <v>2332</v>
      </c>
      <c r="G1306" s="162" t="s">
        <v>357</v>
      </c>
      <c r="H1306" s="163">
        <v>170</v>
      </c>
      <c r="I1306" s="164"/>
      <c r="J1306" s="165">
        <f t="shared" si="120"/>
        <v>0</v>
      </c>
      <c r="K1306" s="161" t="s">
        <v>1</v>
      </c>
      <c r="L1306" s="166"/>
      <c r="M1306" s="167" t="s">
        <v>1</v>
      </c>
      <c r="N1306" s="168" t="s">
        <v>47</v>
      </c>
      <c r="P1306" s="140">
        <f t="shared" si="121"/>
        <v>0</v>
      </c>
      <c r="Q1306" s="140">
        <v>0</v>
      </c>
      <c r="R1306" s="140">
        <f t="shared" si="122"/>
        <v>0</v>
      </c>
      <c r="S1306" s="140">
        <v>0</v>
      </c>
      <c r="T1306" s="141">
        <f t="shared" si="123"/>
        <v>0</v>
      </c>
      <c r="AR1306" s="142" t="s">
        <v>307</v>
      </c>
      <c r="AT1306" s="142" t="s">
        <v>292</v>
      </c>
      <c r="AU1306" s="142" t="s">
        <v>240</v>
      </c>
      <c r="AY1306" s="16" t="s">
        <v>225</v>
      </c>
      <c r="BE1306" s="143">
        <f t="shared" si="124"/>
        <v>0</v>
      </c>
      <c r="BF1306" s="143">
        <f t="shared" si="125"/>
        <v>0</v>
      </c>
      <c r="BG1306" s="143">
        <f t="shared" si="126"/>
        <v>0</v>
      </c>
      <c r="BH1306" s="143">
        <f t="shared" si="127"/>
        <v>0</v>
      </c>
      <c r="BI1306" s="143">
        <f t="shared" si="128"/>
        <v>0</v>
      </c>
      <c r="BJ1306" s="16" t="s">
        <v>90</v>
      </c>
      <c r="BK1306" s="143">
        <f t="shared" si="129"/>
        <v>0</v>
      </c>
      <c r="BL1306" s="16" t="s">
        <v>265</v>
      </c>
      <c r="BM1306" s="142" t="s">
        <v>2333</v>
      </c>
    </row>
    <row r="1307" spans="2:65" s="1" customFormat="1" ht="21.75" customHeight="1">
      <c r="B1307" s="31"/>
      <c r="C1307" s="159" t="s">
        <v>1893</v>
      </c>
      <c r="D1307" s="159" t="s">
        <v>292</v>
      </c>
      <c r="E1307" s="160" t="s">
        <v>2334</v>
      </c>
      <c r="F1307" s="161" t="s">
        <v>2335</v>
      </c>
      <c r="G1307" s="162" t="s">
        <v>357</v>
      </c>
      <c r="H1307" s="163">
        <v>50</v>
      </c>
      <c r="I1307" s="164"/>
      <c r="J1307" s="165">
        <f t="shared" si="120"/>
        <v>0</v>
      </c>
      <c r="K1307" s="161" t="s">
        <v>1</v>
      </c>
      <c r="L1307" s="166"/>
      <c r="M1307" s="167" t="s">
        <v>1</v>
      </c>
      <c r="N1307" s="168" t="s">
        <v>47</v>
      </c>
      <c r="P1307" s="140">
        <f t="shared" si="121"/>
        <v>0</v>
      </c>
      <c r="Q1307" s="140">
        <v>0</v>
      </c>
      <c r="R1307" s="140">
        <f t="shared" si="122"/>
        <v>0</v>
      </c>
      <c r="S1307" s="140">
        <v>0</v>
      </c>
      <c r="T1307" s="141">
        <f t="shared" si="123"/>
        <v>0</v>
      </c>
      <c r="AR1307" s="142" t="s">
        <v>307</v>
      </c>
      <c r="AT1307" s="142" t="s">
        <v>292</v>
      </c>
      <c r="AU1307" s="142" t="s">
        <v>240</v>
      </c>
      <c r="AY1307" s="16" t="s">
        <v>225</v>
      </c>
      <c r="BE1307" s="143">
        <f t="shared" si="124"/>
        <v>0</v>
      </c>
      <c r="BF1307" s="143">
        <f t="shared" si="125"/>
        <v>0</v>
      </c>
      <c r="BG1307" s="143">
        <f t="shared" si="126"/>
        <v>0</v>
      </c>
      <c r="BH1307" s="143">
        <f t="shared" si="127"/>
        <v>0</v>
      </c>
      <c r="BI1307" s="143">
        <f t="shared" si="128"/>
        <v>0</v>
      </c>
      <c r="BJ1307" s="16" t="s">
        <v>90</v>
      </c>
      <c r="BK1307" s="143">
        <f t="shared" si="129"/>
        <v>0</v>
      </c>
      <c r="BL1307" s="16" t="s">
        <v>265</v>
      </c>
      <c r="BM1307" s="142" t="s">
        <v>2336</v>
      </c>
    </row>
    <row r="1308" spans="2:65" s="1" customFormat="1" ht="16.5" customHeight="1">
      <c r="B1308" s="31"/>
      <c r="C1308" s="159" t="s">
        <v>2337</v>
      </c>
      <c r="D1308" s="159" t="s">
        <v>292</v>
      </c>
      <c r="E1308" s="160" t="s">
        <v>2338</v>
      </c>
      <c r="F1308" s="161" t="s">
        <v>2339</v>
      </c>
      <c r="G1308" s="162" t="s">
        <v>357</v>
      </c>
      <c r="H1308" s="163">
        <v>100</v>
      </c>
      <c r="I1308" s="164"/>
      <c r="J1308" s="165">
        <f t="shared" si="120"/>
        <v>0</v>
      </c>
      <c r="K1308" s="161" t="s">
        <v>1</v>
      </c>
      <c r="L1308" s="166"/>
      <c r="M1308" s="167" t="s">
        <v>1</v>
      </c>
      <c r="N1308" s="168" t="s">
        <v>47</v>
      </c>
      <c r="P1308" s="140">
        <f t="shared" si="121"/>
        <v>0</v>
      </c>
      <c r="Q1308" s="140">
        <v>0</v>
      </c>
      <c r="R1308" s="140">
        <f t="shared" si="122"/>
        <v>0</v>
      </c>
      <c r="S1308" s="140">
        <v>0</v>
      </c>
      <c r="T1308" s="141">
        <f t="shared" si="123"/>
        <v>0</v>
      </c>
      <c r="AR1308" s="142" t="s">
        <v>307</v>
      </c>
      <c r="AT1308" s="142" t="s">
        <v>292</v>
      </c>
      <c r="AU1308" s="142" t="s">
        <v>240</v>
      </c>
      <c r="AY1308" s="16" t="s">
        <v>225</v>
      </c>
      <c r="BE1308" s="143">
        <f t="shared" si="124"/>
        <v>0</v>
      </c>
      <c r="BF1308" s="143">
        <f t="shared" si="125"/>
        <v>0</v>
      </c>
      <c r="BG1308" s="143">
        <f t="shared" si="126"/>
        <v>0</v>
      </c>
      <c r="BH1308" s="143">
        <f t="shared" si="127"/>
        <v>0</v>
      </c>
      <c r="BI1308" s="143">
        <f t="shared" si="128"/>
        <v>0</v>
      </c>
      <c r="BJ1308" s="16" t="s">
        <v>90</v>
      </c>
      <c r="BK1308" s="143">
        <f t="shared" si="129"/>
        <v>0</v>
      </c>
      <c r="BL1308" s="16" t="s">
        <v>265</v>
      </c>
      <c r="BM1308" s="142" t="s">
        <v>2340</v>
      </c>
    </row>
    <row r="1309" spans="2:65" s="1" customFormat="1" ht="16.5" customHeight="1">
      <c r="B1309" s="31"/>
      <c r="C1309" s="159" t="s">
        <v>1897</v>
      </c>
      <c r="D1309" s="159" t="s">
        <v>292</v>
      </c>
      <c r="E1309" s="160" t="s">
        <v>2341</v>
      </c>
      <c r="F1309" s="161" t="s">
        <v>2342</v>
      </c>
      <c r="G1309" s="162" t="s">
        <v>357</v>
      </c>
      <c r="H1309" s="163">
        <v>600</v>
      </c>
      <c r="I1309" s="164"/>
      <c r="J1309" s="165">
        <f t="shared" si="120"/>
        <v>0</v>
      </c>
      <c r="K1309" s="161" t="s">
        <v>1</v>
      </c>
      <c r="L1309" s="166"/>
      <c r="M1309" s="167" t="s">
        <v>1</v>
      </c>
      <c r="N1309" s="168" t="s">
        <v>47</v>
      </c>
      <c r="P1309" s="140">
        <f t="shared" si="121"/>
        <v>0</v>
      </c>
      <c r="Q1309" s="140">
        <v>0</v>
      </c>
      <c r="R1309" s="140">
        <f t="shared" si="122"/>
        <v>0</v>
      </c>
      <c r="S1309" s="140">
        <v>0</v>
      </c>
      <c r="T1309" s="141">
        <f t="shared" si="123"/>
        <v>0</v>
      </c>
      <c r="AR1309" s="142" t="s">
        <v>307</v>
      </c>
      <c r="AT1309" s="142" t="s">
        <v>292</v>
      </c>
      <c r="AU1309" s="142" t="s">
        <v>240</v>
      </c>
      <c r="AY1309" s="16" t="s">
        <v>225</v>
      </c>
      <c r="BE1309" s="143">
        <f t="shared" si="124"/>
        <v>0</v>
      </c>
      <c r="BF1309" s="143">
        <f t="shared" si="125"/>
        <v>0</v>
      </c>
      <c r="BG1309" s="143">
        <f t="shared" si="126"/>
        <v>0</v>
      </c>
      <c r="BH1309" s="143">
        <f t="shared" si="127"/>
        <v>0</v>
      </c>
      <c r="BI1309" s="143">
        <f t="shared" si="128"/>
        <v>0</v>
      </c>
      <c r="BJ1309" s="16" t="s">
        <v>90</v>
      </c>
      <c r="BK1309" s="143">
        <f t="shared" si="129"/>
        <v>0</v>
      </c>
      <c r="BL1309" s="16" t="s">
        <v>265</v>
      </c>
      <c r="BM1309" s="142" t="s">
        <v>2343</v>
      </c>
    </row>
    <row r="1310" spans="2:65" s="1" customFormat="1" ht="16.5" customHeight="1">
      <c r="B1310" s="31"/>
      <c r="C1310" s="159" t="s">
        <v>2344</v>
      </c>
      <c r="D1310" s="159" t="s">
        <v>292</v>
      </c>
      <c r="E1310" s="160" t="s">
        <v>2345</v>
      </c>
      <c r="F1310" s="161" t="s">
        <v>2346</v>
      </c>
      <c r="G1310" s="162" t="s">
        <v>357</v>
      </c>
      <c r="H1310" s="163">
        <v>300</v>
      </c>
      <c r="I1310" s="164"/>
      <c r="J1310" s="165">
        <f t="shared" si="120"/>
        <v>0</v>
      </c>
      <c r="K1310" s="161" t="s">
        <v>1</v>
      </c>
      <c r="L1310" s="166"/>
      <c r="M1310" s="167" t="s">
        <v>1</v>
      </c>
      <c r="N1310" s="168" t="s">
        <v>47</v>
      </c>
      <c r="P1310" s="140">
        <f t="shared" si="121"/>
        <v>0</v>
      </c>
      <c r="Q1310" s="140">
        <v>0</v>
      </c>
      <c r="R1310" s="140">
        <f t="shared" si="122"/>
        <v>0</v>
      </c>
      <c r="S1310" s="140">
        <v>0</v>
      </c>
      <c r="T1310" s="141">
        <f t="shared" si="123"/>
        <v>0</v>
      </c>
      <c r="AR1310" s="142" t="s">
        <v>307</v>
      </c>
      <c r="AT1310" s="142" t="s">
        <v>292</v>
      </c>
      <c r="AU1310" s="142" t="s">
        <v>240</v>
      </c>
      <c r="AY1310" s="16" t="s">
        <v>225</v>
      </c>
      <c r="BE1310" s="143">
        <f t="shared" si="124"/>
        <v>0</v>
      </c>
      <c r="BF1310" s="143">
        <f t="shared" si="125"/>
        <v>0</v>
      </c>
      <c r="BG1310" s="143">
        <f t="shared" si="126"/>
        <v>0</v>
      </c>
      <c r="BH1310" s="143">
        <f t="shared" si="127"/>
        <v>0</v>
      </c>
      <c r="BI1310" s="143">
        <f t="shared" si="128"/>
        <v>0</v>
      </c>
      <c r="BJ1310" s="16" t="s">
        <v>90</v>
      </c>
      <c r="BK1310" s="143">
        <f t="shared" si="129"/>
        <v>0</v>
      </c>
      <c r="BL1310" s="16" t="s">
        <v>265</v>
      </c>
      <c r="BM1310" s="142" t="s">
        <v>2347</v>
      </c>
    </row>
    <row r="1311" spans="2:65" s="1" customFormat="1" ht="16.5" customHeight="1">
      <c r="B1311" s="31"/>
      <c r="C1311" s="159" t="s">
        <v>1900</v>
      </c>
      <c r="D1311" s="159" t="s">
        <v>292</v>
      </c>
      <c r="E1311" s="160" t="s">
        <v>2348</v>
      </c>
      <c r="F1311" s="161" t="s">
        <v>2349</v>
      </c>
      <c r="G1311" s="162" t="s">
        <v>357</v>
      </c>
      <c r="H1311" s="163">
        <v>500</v>
      </c>
      <c r="I1311" s="164"/>
      <c r="J1311" s="165">
        <f t="shared" si="120"/>
        <v>0</v>
      </c>
      <c r="K1311" s="161" t="s">
        <v>1</v>
      </c>
      <c r="L1311" s="166"/>
      <c r="M1311" s="167" t="s">
        <v>1</v>
      </c>
      <c r="N1311" s="168" t="s">
        <v>47</v>
      </c>
      <c r="P1311" s="140">
        <f t="shared" si="121"/>
        <v>0</v>
      </c>
      <c r="Q1311" s="140">
        <v>0</v>
      </c>
      <c r="R1311" s="140">
        <f t="shared" si="122"/>
        <v>0</v>
      </c>
      <c r="S1311" s="140">
        <v>0</v>
      </c>
      <c r="T1311" s="141">
        <f t="shared" si="123"/>
        <v>0</v>
      </c>
      <c r="AR1311" s="142" t="s">
        <v>307</v>
      </c>
      <c r="AT1311" s="142" t="s">
        <v>292</v>
      </c>
      <c r="AU1311" s="142" t="s">
        <v>240</v>
      </c>
      <c r="AY1311" s="16" t="s">
        <v>225</v>
      </c>
      <c r="BE1311" s="143">
        <f t="shared" si="124"/>
        <v>0</v>
      </c>
      <c r="BF1311" s="143">
        <f t="shared" si="125"/>
        <v>0</v>
      </c>
      <c r="BG1311" s="143">
        <f t="shared" si="126"/>
        <v>0</v>
      </c>
      <c r="BH1311" s="143">
        <f t="shared" si="127"/>
        <v>0</v>
      </c>
      <c r="BI1311" s="143">
        <f t="shared" si="128"/>
        <v>0</v>
      </c>
      <c r="BJ1311" s="16" t="s">
        <v>90</v>
      </c>
      <c r="BK1311" s="143">
        <f t="shared" si="129"/>
        <v>0</v>
      </c>
      <c r="BL1311" s="16" t="s">
        <v>265</v>
      </c>
      <c r="BM1311" s="142" t="s">
        <v>2350</v>
      </c>
    </row>
    <row r="1312" spans="2:65" s="1" customFormat="1" ht="16.5" customHeight="1">
      <c r="B1312" s="31"/>
      <c r="C1312" s="159" t="s">
        <v>2351</v>
      </c>
      <c r="D1312" s="159" t="s">
        <v>292</v>
      </c>
      <c r="E1312" s="160" t="s">
        <v>2352</v>
      </c>
      <c r="F1312" s="161" t="s">
        <v>2353</v>
      </c>
      <c r="G1312" s="162" t="s">
        <v>357</v>
      </c>
      <c r="H1312" s="163">
        <v>200</v>
      </c>
      <c r="I1312" s="164"/>
      <c r="J1312" s="165">
        <f t="shared" si="120"/>
        <v>0</v>
      </c>
      <c r="K1312" s="161" t="s">
        <v>1</v>
      </c>
      <c r="L1312" s="166"/>
      <c r="M1312" s="167" t="s">
        <v>1</v>
      </c>
      <c r="N1312" s="168" t="s">
        <v>47</v>
      </c>
      <c r="P1312" s="140">
        <f t="shared" si="121"/>
        <v>0</v>
      </c>
      <c r="Q1312" s="140">
        <v>0</v>
      </c>
      <c r="R1312" s="140">
        <f t="shared" si="122"/>
        <v>0</v>
      </c>
      <c r="S1312" s="140">
        <v>0</v>
      </c>
      <c r="T1312" s="141">
        <f t="shared" si="123"/>
        <v>0</v>
      </c>
      <c r="AR1312" s="142" t="s">
        <v>307</v>
      </c>
      <c r="AT1312" s="142" t="s">
        <v>292</v>
      </c>
      <c r="AU1312" s="142" t="s">
        <v>240</v>
      </c>
      <c r="AY1312" s="16" t="s">
        <v>225</v>
      </c>
      <c r="BE1312" s="143">
        <f t="shared" si="124"/>
        <v>0</v>
      </c>
      <c r="BF1312" s="143">
        <f t="shared" si="125"/>
        <v>0</v>
      </c>
      <c r="BG1312" s="143">
        <f t="shared" si="126"/>
        <v>0</v>
      </c>
      <c r="BH1312" s="143">
        <f t="shared" si="127"/>
        <v>0</v>
      </c>
      <c r="BI1312" s="143">
        <f t="shared" si="128"/>
        <v>0</v>
      </c>
      <c r="BJ1312" s="16" t="s">
        <v>90</v>
      </c>
      <c r="BK1312" s="143">
        <f t="shared" si="129"/>
        <v>0</v>
      </c>
      <c r="BL1312" s="16" t="s">
        <v>265</v>
      </c>
      <c r="BM1312" s="142" t="s">
        <v>2354</v>
      </c>
    </row>
    <row r="1313" spans="2:65" s="1" customFormat="1" ht="24.15" customHeight="1">
      <c r="B1313" s="31"/>
      <c r="C1313" s="159" t="s">
        <v>1904</v>
      </c>
      <c r="D1313" s="159" t="s">
        <v>292</v>
      </c>
      <c r="E1313" s="160" t="s">
        <v>2355</v>
      </c>
      <c r="F1313" s="161" t="s">
        <v>2356</v>
      </c>
      <c r="G1313" s="162" t="s">
        <v>357</v>
      </c>
      <c r="H1313" s="163">
        <v>200</v>
      </c>
      <c r="I1313" s="164"/>
      <c r="J1313" s="165">
        <f t="shared" si="120"/>
        <v>0</v>
      </c>
      <c r="K1313" s="161" t="s">
        <v>1</v>
      </c>
      <c r="L1313" s="166"/>
      <c r="M1313" s="167" t="s">
        <v>1</v>
      </c>
      <c r="N1313" s="168" t="s">
        <v>47</v>
      </c>
      <c r="P1313" s="140">
        <f t="shared" si="121"/>
        <v>0</v>
      </c>
      <c r="Q1313" s="140">
        <v>0</v>
      </c>
      <c r="R1313" s="140">
        <f t="shared" si="122"/>
        <v>0</v>
      </c>
      <c r="S1313" s="140">
        <v>0</v>
      </c>
      <c r="T1313" s="141">
        <f t="shared" si="123"/>
        <v>0</v>
      </c>
      <c r="AR1313" s="142" t="s">
        <v>307</v>
      </c>
      <c r="AT1313" s="142" t="s">
        <v>292</v>
      </c>
      <c r="AU1313" s="142" t="s">
        <v>240</v>
      </c>
      <c r="AY1313" s="16" t="s">
        <v>225</v>
      </c>
      <c r="BE1313" s="143">
        <f t="shared" si="124"/>
        <v>0</v>
      </c>
      <c r="BF1313" s="143">
        <f t="shared" si="125"/>
        <v>0</v>
      </c>
      <c r="BG1313" s="143">
        <f t="shared" si="126"/>
        <v>0</v>
      </c>
      <c r="BH1313" s="143">
        <f t="shared" si="127"/>
        <v>0</v>
      </c>
      <c r="BI1313" s="143">
        <f t="shared" si="128"/>
        <v>0</v>
      </c>
      <c r="BJ1313" s="16" t="s">
        <v>90</v>
      </c>
      <c r="BK1313" s="143">
        <f t="shared" si="129"/>
        <v>0</v>
      </c>
      <c r="BL1313" s="16" t="s">
        <v>265</v>
      </c>
      <c r="BM1313" s="142" t="s">
        <v>2357</v>
      </c>
    </row>
    <row r="1314" spans="2:65" s="1" customFormat="1" ht="16.5" customHeight="1">
      <c r="B1314" s="31"/>
      <c r="C1314" s="159" t="s">
        <v>2358</v>
      </c>
      <c r="D1314" s="159" t="s">
        <v>292</v>
      </c>
      <c r="E1314" s="160" t="s">
        <v>2359</v>
      </c>
      <c r="F1314" s="161" t="s">
        <v>2141</v>
      </c>
      <c r="G1314" s="162" t="s">
        <v>357</v>
      </c>
      <c r="H1314" s="163">
        <v>10</v>
      </c>
      <c r="I1314" s="164"/>
      <c r="J1314" s="165">
        <f t="shared" si="120"/>
        <v>0</v>
      </c>
      <c r="K1314" s="161" t="s">
        <v>1</v>
      </c>
      <c r="L1314" s="166"/>
      <c r="M1314" s="167" t="s">
        <v>1</v>
      </c>
      <c r="N1314" s="168" t="s">
        <v>47</v>
      </c>
      <c r="P1314" s="140">
        <f t="shared" si="121"/>
        <v>0</v>
      </c>
      <c r="Q1314" s="140">
        <v>0</v>
      </c>
      <c r="R1314" s="140">
        <f t="shared" si="122"/>
        <v>0</v>
      </c>
      <c r="S1314" s="140">
        <v>0</v>
      </c>
      <c r="T1314" s="141">
        <f t="shared" si="123"/>
        <v>0</v>
      </c>
      <c r="AR1314" s="142" t="s">
        <v>307</v>
      </c>
      <c r="AT1314" s="142" t="s">
        <v>292</v>
      </c>
      <c r="AU1314" s="142" t="s">
        <v>240</v>
      </c>
      <c r="AY1314" s="16" t="s">
        <v>225</v>
      </c>
      <c r="BE1314" s="143">
        <f t="shared" si="124"/>
        <v>0</v>
      </c>
      <c r="BF1314" s="143">
        <f t="shared" si="125"/>
        <v>0</v>
      </c>
      <c r="BG1314" s="143">
        <f t="shared" si="126"/>
        <v>0</v>
      </c>
      <c r="BH1314" s="143">
        <f t="shared" si="127"/>
        <v>0</v>
      </c>
      <c r="BI1314" s="143">
        <f t="shared" si="128"/>
        <v>0</v>
      </c>
      <c r="BJ1314" s="16" t="s">
        <v>90</v>
      </c>
      <c r="BK1314" s="143">
        <f t="shared" si="129"/>
        <v>0</v>
      </c>
      <c r="BL1314" s="16" t="s">
        <v>265</v>
      </c>
      <c r="BM1314" s="142" t="s">
        <v>2360</v>
      </c>
    </row>
    <row r="1315" spans="2:65" s="1" customFormat="1" ht="16.5" customHeight="1">
      <c r="B1315" s="31"/>
      <c r="C1315" s="159" t="s">
        <v>1907</v>
      </c>
      <c r="D1315" s="159" t="s">
        <v>292</v>
      </c>
      <c r="E1315" s="160" t="s">
        <v>2361</v>
      </c>
      <c r="F1315" s="161" t="s">
        <v>2362</v>
      </c>
      <c r="G1315" s="162" t="s">
        <v>357</v>
      </c>
      <c r="H1315" s="163">
        <v>45</v>
      </c>
      <c r="I1315" s="164"/>
      <c r="J1315" s="165">
        <f t="shared" si="120"/>
        <v>0</v>
      </c>
      <c r="K1315" s="161" t="s">
        <v>1</v>
      </c>
      <c r="L1315" s="166"/>
      <c r="M1315" s="167" t="s">
        <v>1</v>
      </c>
      <c r="N1315" s="168" t="s">
        <v>47</v>
      </c>
      <c r="P1315" s="140">
        <f t="shared" si="121"/>
        <v>0</v>
      </c>
      <c r="Q1315" s="140">
        <v>0</v>
      </c>
      <c r="R1315" s="140">
        <f t="shared" si="122"/>
        <v>0</v>
      </c>
      <c r="S1315" s="140">
        <v>0</v>
      </c>
      <c r="T1315" s="141">
        <f t="shared" si="123"/>
        <v>0</v>
      </c>
      <c r="AR1315" s="142" t="s">
        <v>307</v>
      </c>
      <c r="AT1315" s="142" t="s">
        <v>292</v>
      </c>
      <c r="AU1315" s="142" t="s">
        <v>240</v>
      </c>
      <c r="AY1315" s="16" t="s">
        <v>225</v>
      </c>
      <c r="BE1315" s="143">
        <f t="shared" si="124"/>
        <v>0</v>
      </c>
      <c r="BF1315" s="143">
        <f t="shared" si="125"/>
        <v>0</v>
      </c>
      <c r="BG1315" s="143">
        <f t="shared" si="126"/>
        <v>0</v>
      </c>
      <c r="BH1315" s="143">
        <f t="shared" si="127"/>
        <v>0</v>
      </c>
      <c r="BI1315" s="143">
        <f t="shared" si="128"/>
        <v>0</v>
      </c>
      <c r="BJ1315" s="16" t="s">
        <v>90</v>
      </c>
      <c r="BK1315" s="143">
        <f t="shared" si="129"/>
        <v>0</v>
      </c>
      <c r="BL1315" s="16" t="s">
        <v>265</v>
      </c>
      <c r="BM1315" s="142" t="s">
        <v>2363</v>
      </c>
    </row>
    <row r="1316" spans="2:65" s="1" customFormat="1" ht="16.5" customHeight="1">
      <c r="B1316" s="31"/>
      <c r="C1316" s="159" t="s">
        <v>2364</v>
      </c>
      <c r="D1316" s="159" t="s">
        <v>292</v>
      </c>
      <c r="E1316" s="160" t="s">
        <v>2365</v>
      </c>
      <c r="F1316" s="161" t="s">
        <v>2366</v>
      </c>
      <c r="G1316" s="162" t="s">
        <v>1732</v>
      </c>
      <c r="H1316" s="163">
        <v>6</v>
      </c>
      <c r="I1316" s="164"/>
      <c r="J1316" s="165">
        <f t="shared" si="120"/>
        <v>0</v>
      </c>
      <c r="K1316" s="161" t="s">
        <v>1</v>
      </c>
      <c r="L1316" s="166"/>
      <c r="M1316" s="167" t="s">
        <v>1</v>
      </c>
      <c r="N1316" s="168" t="s">
        <v>47</v>
      </c>
      <c r="P1316" s="140">
        <f t="shared" si="121"/>
        <v>0</v>
      </c>
      <c r="Q1316" s="140">
        <v>0</v>
      </c>
      <c r="R1316" s="140">
        <f t="shared" si="122"/>
        <v>0</v>
      </c>
      <c r="S1316" s="140">
        <v>0</v>
      </c>
      <c r="T1316" s="141">
        <f t="shared" si="123"/>
        <v>0</v>
      </c>
      <c r="AR1316" s="142" t="s">
        <v>307</v>
      </c>
      <c r="AT1316" s="142" t="s">
        <v>292</v>
      </c>
      <c r="AU1316" s="142" t="s">
        <v>240</v>
      </c>
      <c r="AY1316" s="16" t="s">
        <v>225</v>
      </c>
      <c r="BE1316" s="143">
        <f t="shared" si="124"/>
        <v>0</v>
      </c>
      <c r="BF1316" s="143">
        <f t="shared" si="125"/>
        <v>0</v>
      </c>
      <c r="BG1316" s="143">
        <f t="shared" si="126"/>
        <v>0</v>
      </c>
      <c r="BH1316" s="143">
        <f t="shared" si="127"/>
        <v>0</v>
      </c>
      <c r="BI1316" s="143">
        <f t="shared" si="128"/>
        <v>0</v>
      </c>
      <c r="BJ1316" s="16" t="s">
        <v>90</v>
      </c>
      <c r="BK1316" s="143">
        <f t="shared" si="129"/>
        <v>0</v>
      </c>
      <c r="BL1316" s="16" t="s">
        <v>265</v>
      </c>
      <c r="BM1316" s="142" t="s">
        <v>2367</v>
      </c>
    </row>
    <row r="1317" spans="2:65" s="1" customFormat="1" ht="16.5" customHeight="1">
      <c r="B1317" s="31"/>
      <c r="C1317" s="159" t="s">
        <v>1911</v>
      </c>
      <c r="D1317" s="159" t="s">
        <v>292</v>
      </c>
      <c r="E1317" s="160" t="s">
        <v>2368</v>
      </c>
      <c r="F1317" s="161" t="s">
        <v>2369</v>
      </c>
      <c r="G1317" s="162" t="s">
        <v>1732</v>
      </c>
      <c r="H1317" s="163">
        <v>5</v>
      </c>
      <c r="I1317" s="164"/>
      <c r="J1317" s="165">
        <f t="shared" si="120"/>
        <v>0</v>
      </c>
      <c r="K1317" s="161" t="s">
        <v>1</v>
      </c>
      <c r="L1317" s="166"/>
      <c r="M1317" s="167" t="s">
        <v>1</v>
      </c>
      <c r="N1317" s="168" t="s">
        <v>47</v>
      </c>
      <c r="P1317" s="140">
        <f t="shared" si="121"/>
        <v>0</v>
      </c>
      <c r="Q1317" s="140">
        <v>0</v>
      </c>
      <c r="R1317" s="140">
        <f t="shared" si="122"/>
        <v>0</v>
      </c>
      <c r="S1317" s="140">
        <v>0</v>
      </c>
      <c r="T1317" s="141">
        <f t="shared" si="123"/>
        <v>0</v>
      </c>
      <c r="AR1317" s="142" t="s">
        <v>307</v>
      </c>
      <c r="AT1317" s="142" t="s">
        <v>292</v>
      </c>
      <c r="AU1317" s="142" t="s">
        <v>240</v>
      </c>
      <c r="AY1317" s="16" t="s">
        <v>225</v>
      </c>
      <c r="BE1317" s="143">
        <f t="shared" si="124"/>
        <v>0</v>
      </c>
      <c r="BF1317" s="143">
        <f t="shared" si="125"/>
        <v>0</v>
      </c>
      <c r="BG1317" s="143">
        <f t="shared" si="126"/>
        <v>0</v>
      </c>
      <c r="BH1317" s="143">
        <f t="shared" si="127"/>
        <v>0</v>
      </c>
      <c r="BI1317" s="143">
        <f t="shared" si="128"/>
        <v>0</v>
      </c>
      <c r="BJ1317" s="16" t="s">
        <v>90</v>
      </c>
      <c r="BK1317" s="143">
        <f t="shared" si="129"/>
        <v>0</v>
      </c>
      <c r="BL1317" s="16" t="s">
        <v>265</v>
      </c>
      <c r="BM1317" s="142" t="s">
        <v>2370</v>
      </c>
    </row>
    <row r="1318" spans="2:65" s="1" customFormat="1" ht="16.5" customHeight="1">
      <c r="B1318" s="31"/>
      <c r="C1318" s="159" t="s">
        <v>2371</v>
      </c>
      <c r="D1318" s="159" t="s">
        <v>292</v>
      </c>
      <c r="E1318" s="160" t="s">
        <v>2372</v>
      </c>
      <c r="F1318" s="161" t="s">
        <v>2373</v>
      </c>
      <c r="G1318" s="162" t="s">
        <v>1732</v>
      </c>
      <c r="H1318" s="163">
        <v>5</v>
      </c>
      <c r="I1318" s="164"/>
      <c r="J1318" s="165">
        <f t="shared" si="120"/>
        <v>0</v>
      </c>
      <c r="K1318" s="161" t="s">
        <v>1</v>
      </c>
      <c r="L1318" s="166"/>
      <c r="M1318" s="167" t="s">
        <v>1</v>
      </c>
      <c r="N1318" s="168" t="s">
        <v>47</v>
      </c>
      <c r="P1318" s="140">
        <f t="shared" si="121"/>
        <v>0</v>
      </c>
      <c r="Q1318" s="140">
        <v>0</v>
      </c>
      <c r="R1318" s="140">
        <f t="shared" si="122"/>
        <v>0</v>
      </c>
      <c r="S1318" s="140">
        <v>0</v>
      </c>
      <c r="T1318" s="141">
        <f t="shared" si="123"/>
        <v>0</v>
      </c>
      <c r="AR1318" s="142" t="s">
        <v>307</v>
      </c>
      <c r="AT1318" s="142" t="s">
        <v>292</v>
      </c>
      <c r="AU1318" s="142" t="s">
        <v>240</v>
      </c>
      <c r="AY1318" s="16" t="s">
        <v>225</v>
      </c>
      <c r="BE1318" s="143">
        <f t="shared" si="124"/>
        <v>0</v>
      </c>
      <c r="BF1318" s="143">
        <f t="shared" si="125"/>
        <v>0</v>
      </c>
      <c r="BG1318" s="143">
        <f t="shared" si="126"/>
        <v>0</v>
      </c>
      <c r="BH1318" s="143">
        <f t="shared" si="127"/>
        <v>0</v>
      </c>
      <c r="BI1318" s="143">
        <f t="shared" si="128"/>
        <v>0</v>
      </c>
      <c r="BJ1318" s="16" t="s">
        <v>90</v>
      </c>
      <c r="BK1318" s="143">
        <f t="shared" si="129"/>
        <v>0</v>
      </c>
      <c r="BL1318" s="16" t="s">
        <v>265</v>
      </c>
      <c r="BM1318" s="142" t="s">
        <v>2374</v>
      </c>
    </row>
    <row r="1319" spans="2:65" s="1" customFormat="1" ht="16.5" customHeight="1">
      <c r="B1319" s="31"/>
      <c r="C1319" s="159" t="s">
        <v>1916</v>
      </c>
      <c r="D1319" s="159" t="s">
        <v>292</v>
      </c>
      <c r="E1319" s="160" t="s">
        <v>2375</v>
      </c>
      <c r="F1319" s="161" t="s">
        <v>2376</v>
      </c>
      <c r="G1319" s="162" t="s">
        <v>1732</v>
      </c>
      <c r="H1319" s="163">
        <v>5</v>
      </c>
      <c r="I1319" s="164"/>
      <c r="J1319" s="165">
        <f t="shared" si="120"/>
        <v>0</v>
      </c>
      <c r="K1319" s="161" t="s">
        <v>1</v>
      </c>
      <c r="L1319" s="166"/>
      <c r="M1319" s="167" t="s">
        <v>1</v>
      </c>
      <c r="N1319" s="168" t="s">
        <v>47</v>
      </c>
      <c r="P1319" s="140">
        <f t="shared" si="121"/>
        <v>0</v>
      </c>
      <c r="Q1319" s="140">
        <v>0</v>
      </c>
      <c r="R1319" s="140">
        <f t="shared" si="122"/>
        <v>0</v>
      </c>
      <c r="S1319" s="140">
        <v>0</v>
      </c>
      <c r="T1319" s="141">
        <f t="shared" si="123"/>
        <v>0</v>
      </c>
      <c r="AR1319" s="142" t="s">
        <v>307</v>
      </c>
      <c r="AT1319" s="142" t="s">
        <v>292</v>
      </c>
      <c r="AU1319" s="142" t="s">
        <v>240</v>
      </c>
      <c r="AY1319" s="16" t="s">
        <v>225</v>
      </c>
      <c r="BE1319" s="143">
        <f t="shared" si="124"/>
        <v>0</v>
      </c>
      <c r="BF1319" s="143">
        <f t="shared" si="125"/>
        <v>0</v>
      </c>
      <c r="BG1319" s="143">
        <f t="shared" si="126"/>
        <v>0</v>
      </c>
      <c r="BH1319" s="143">
        <f t="shared" si="127"/>
        <v>0</v>
      </c>
      <c r="BI1319" s="143">
        <f t="shared" si="128"/>
        <v>0</v>
      </c>
      <c r="BJ1319" s="16" t="s">
        <v>90</v>
      </c>
      <c r="BK1319" s="143">
        <f t="shared" si="129"/>
        <v>0</v>
      </c>
      <c r="BL1319" s="16" t="s">
        <v>265</v>
      </c>
      <c r="BM1319" s="142" t="s">
        <v>2377</v>
      </c>
    </row>
    <row r="1320" spans="2:65" s="1" customFormat="1" ht="21.75" customHeight="1">
      <c r="B1320" s="31"/>
      <c r="C1320" s="159" t="s">
        <v>2378</v>
      </c>
      <c r="D1320" s="159" t="s">
        <v>292</v>
      </c>
      <c r="E1320" s="160" t="s">
        <v>2379</v>
      </c>
      <c r="F1320" s="161" t="s">
        <v>2380</v>
      </c>
      <c r="G1320" s="162" t="s">
        <v>1732</v>
      </c>
      <c r="H1320" s="163">
        <v>20</v>
      </c>
      <c r="I1320" s="164"/>
      <c r="J1320" s="165">
        <f t="shared" si="120"/>
        <v>0</v>
      </c>
      <c r="K1320" s="161" t="s">
        <v>1</v>
      </c>
      <c r="L1320" s="166"/>
      <c r="M1320" s="167" t="s">
        <v>1</v>
      </c>
      <c r="N1320" s="168" t="s">
        <v>47</v>
      </c>
      <c r="P1320" s="140">
        <f t="shared" si="121"/>
        <v>0</v>
      </c>
      <c r="Q1320" s="140">
        <v>0</v>
      </c>
      <c r="R1320" s="140">
        <f t="shared" si="122"/>
        <v>0</v>
      </c>
      <c r="S1320" s="140">
        <v>0</v>
      </c>
      <c r="T1320" s="141">
        <f t="shared" si="123"/>
        <v>0</v>
      </c>
      <c r="AR1320" s="142" t="s">
        <v>307</v>
      </c>
      <c r="AT1320" s="142" t="s">
        <v>292</v>
      </c>
      <c r="AU1320" s="142" t="s">
        <v>240</v>
      </c>
      <c r="AY1320" s="16" t="s">
        <v>225</v>
      </c>
      <c r="BE1320" s="143">
        <f t="shared" si="124"/>
        <v>0</v>
      </c>
      <c r="BF1320" s="143">
        <f t="shared" si="125"/>
        <v>0</v>
      </c>
      <c r="BG1320" s="143">
        <f t="shared" si="126"/>
        <v>0</v>
      </c>
      <c r="BH1320" s="143">
        <f t="shared" si="127"/>
        <v>0</v>
      </c>
      <c r="BI1320" s="143">
        <f t="shared" si="128"/>
        <v>0</v>
      </c>
      <c r="BJ1320" s="16" t="s">
        <v>90</v>
      </c>
      <c r="BK1320" s="143">
        <f t="shared" si="129"/>
        <v>0</v>
      </c>
      <c r="BL1320" s="16" t="s">
        <v>265</v>
      </c>
      <c r="BM1320" s="142" t="s">
        <v>2381</v>
      </c>
    </row>
    <row r="1321" spans="2:65" s="1" customFormat="1" ht="16.5" customHeight="1">
      <c r="B1321" s="31"/>
      <c r="C1321" s="159" t="s">
        <v>1920</v>
      </c>
      <c r="D1321" s="159" t="s">
        <v>292</v>
      </c>
      <c r="E1321" s="160" t="s">
        <v>2372</v>
      </c>
      <c r="F1321" s="161" t="s">
        <v>2373</v>
      </c>
      <c r="G1321" s="162" t="s">
        <v>1732</v>
      </c>
      <c r="H1321" s="163">
        <v>20</v>
      </c>
      <c r="I1321" s="164"/>
      <c r="J1321" s="165">
        <f t="shared" si="120"/>
        <v>0</v>
      </c>
      <c r="K1321" s="161" t="s">
        <v>1</v>
      </c>
      <c r="L1321" s="166"/>
      <c r="M1321" s="167" t="s">
        <v>1</v>
      </c>
      <c r="N1321" s="168" t="s">
        <v>47</v>
      </c>
      <c r="P1321" s="140">
        <f t="shared" si="121"/>
        <v>0</v>
      </c>
      <c r="Q1321" s="140">
        <v>0</v>
      </c>
      <c r="R1321" s="140">
        <f t="shared" si="122"/>
        <v>0</v>
      </c>
      <c r="S1321" s="140">
        <v>0</v>
      </c>
      <c r="T1321" s="141">
        <f t="shared" si="123"/>
        <v>0</v>
      </c>
      <c r="AR1321" s="142" t="s">
        <v>307</v>
      </c>
      <c r="AT1321" s="142" t="s">
        <v>292</v>
      </c>
      <c r="AU1321" s="142" t="s">
        <v>240</v>
      </c>
      <c r="AY1321" s="16" t="s">
        <v>225</v>
      </c>
      <c r="BE1321" s="143">
        <f t="shared" si="124"/>
        <v>0</v>
      </c>
      <c r="BF1321" s="143">
        <f t="shared" si="125"/>
        <v>0</v>
      </c>
      <c r="BG1321" s="143">
        <f t="shared" si="126"/>
        <v>0</v>
      </c>
      <c r="BH1321" s="143">
        <f t="shared" si="127"/>
        <v>0</v>
      </c>
      <c r="BI1321" s="143">
        <f t="shared" si="128"/>
        <v>0</v>
      </c>
      <c r="BJ1321" s="16" t="s">
        <v>90</v>
      </c>
      <c r="BK1321" s="143">
        <f t="shared" si="129"/>
        <v>0</v>
      </c>
      <c r="BL1321" s="16" t="s">
        <v>265</v>
      </c>
      <c r="BM1321" s="142" t="s">
        <v>2382</v>
      </c>
    </row>
    <row r="1322" spans="2:65" s="1" customFormat="1" ht="16.5" customHeight="1">
      <c r="B1322" s="31"/>
      <c r="C1322" s="159" t="s">
        <v>2383</v>
      </c>
      <c r="D1322" s="159" t="s">
        <v>292</v>
      </c>
      <c r="E1322" s="160" t="s">
        <v>2375</v>
      </c>
      <c r="F1322" s="161" t="s">
        <v>2376</v>
      </c>
      <c r="G1322" s="162" t="s">
        <v>1732</v>
      </c>
      <c r="H1322" s="163">
        <v>20</v>
      </c>
      <c r="I1322" s="164"/>
      <c r="J1322" s="165">
        <f t="shared" si="120"/>
        <v>0</v>
      </c>
      <c r="K1322" s="161" t="s">
        <v>1</v>
      </c>
      <c r="L1322" s="166"/>
      <c r="M1322" s="167" t="s">
        <v>1</v>
      </c>
      <c r="N1322" s="168" t="s">
        <v>47</v>
      </c>
      <c r="P1322" s="140">
        <f t="shared" si="121"/>
        <v>0</v>
      </c>
      <c r="Q1322" s="140">
        <v>0</v>
      </c>
      <c r="R1322" s="140">
        <f t="shared" si="122"/>
        <v>0</v>
      </c>
      <c r="S1322" s="140">
        <v>0</v>
      </c>
      <c r="T1322" s="141">
        <f t="shared" si="123"/>
        <v>0</v>
      </c>
      <c r="AR1322" s="142" t="s">
        <v>307</v>
      </c>
      <c r="AT1322" s="142" t="s">
        <v>292</v>
      </c>
      <c r="AU1322" s="142" t="s">
        <v>240</v>
      </c>
      <c r="AY1322" s="16" t="s">
        <v>225</v>
      </c>
      <c r="BE1322" s="143">
        <f t="shared" si="124"/>
        <v>0</v>
      </c>
      <c r="BF1322" s="143">
        <f t="shared" si="125"/>
        <v>0</v>
      </c>
      <c r="BG1322" s="143">
        <f t="shared" si="126"/>
        <v>0</v>
      </c>
      <c r="BH1322" s="143">
        <f t="shared" si="127"/>
        <v>0</v>
      </c>
      <c r="BI1322" s="143">
        <f t="shared" si="128"/>
        <v>0</v>
      </c>
      <c r="BJ1322" s="16" t="s">
        <v>90</v>
      </c>
      <c r="BK1322" s="143">
        <f t="shared" si="129"/>
        <v>0</v>
      </c>
      <c r="BL1322" s="16" t="s">
        <v>265</v>
      </c>
      <c r="BM1322" s="142" t="s">
        <v>2384</v>
      </c>
    </row>
    <row r="1323" spans="2:65" s="1" customFormat="1" ht="16.5" customHeight="1">
      <c r="B1323" s="31"/>
      <c r="C1323" s="159" t="s">
        <v>2385</v>
      </c>
      <c r="D1323" s="159" t="s">
        <v>292</v>
      </c>
      <c r="E1323" s="160" t="s">
        <v>2386</v>
      </c>
      <c r="F1323" s="161" t="s">
        <v>2387</v>
      </c>
      <c r="G1323" s="162" t="s">
        <v>1732</v>
      </c>
      <c r="H1323" s="163">
        <v>7</v>
      </c>
      <c r="I1323" s="164"/>
      <c r="J1323" s="165">
        <f t="shared" si="120"/>
        <v>0</v>
      </c>
      <c r="K1323" s="161" t="s">
        <v>1</v>
      </c>
      <c r="L1323" s="166"/>
      <c r="M1323" s="167" t="s">
        <v>1</v>
      </c>
      <c r="N1323" s="168" t="s">
        <v>47</v>
      </c>
      <c r="P1323" s="140">
        <f t="shared" si="121"/>
        <v>0</v>
      </c>
      <c r="Q1323" s="140">
        <v>0</v>
      </c>
      <c r="R1323" s="140">
        <f t="shared" si="122"/>
        <v>0</v>
      </c>
      <c r="S1323" s="140">
        <v>0</v>
      </c>
      <c r="T1323" s="141">
        <f t="shared" si="123"/>
        <v>0</v>
      </c>
      <c r="AR1323" s="142" t="s">
        <v>307</v>
      </c>
      <c r="AT1323" s="142" t="s">
        <v>292</v>
      </c>
      <c r="AU1323" s="142" t="s">
        <v>240</v>
      </c>
      <c r="AY1323" s="16" t="s">
        <v>225</v>
      </c>
      <c r="BE1323" s="143">
        <f t="shared" si="124"/>
        <v>0</v>
      </c>
      <c r="BF1323" s="143">
        <f t="shared" si="125"/>
        <v>0</v>
      </c>
      <c r="BG1323" s="143">
        <f t="shared" si="126"/>
        <v>0</v>
      </c>
      <c r="BH1323" s="143">
        <f t="shared" si="127"/>
        <v>0</v>
      </c>
      <c r="BI1323" s="143">
        <f t="shared" si="128"/>
        <v>0</v>
      </c>
      <c r="BJ1323" s="16" t="s">
        <v>90</v>
      </c>
      <c r="BK1323" s="143">
        <f t="shared" si="129"/>
        <v>0</v>
      </c>
      <c r="BL1323" s="16" t="s">
        <v>265</v>
      </c>
      <c r="BM1323" s="142" t="s">
        <v>2388</v>
      </c>
    </row>
    <row r="1324" spans="2:65" s="1" customFormat="1" ht="16.5" customHeight="1">
      <c r="B1324" s="31"/>
      <c r="C1324" s="159" t="s">
        <v>2389</v>
      </c>
      <c r="D1324" s="159" t="s">
        <v>292</v>
      </c>
      <c r="E1324" s="160" t="s">
        <v>2390</v>
      </c>
      <c r="F1324" s="161" t="s">
        <v>2391</v>
      </c>
      <c r="G1324" s="162" t="s">
        <v>1732</v>
      </c>
      <c r="H1324" s="163">
        <v>7</v>
      </c>
      <c r="I1324" s="164"/>
      <c r="J1324" s="165">
        <f t="shared" si="120"/>
        <v>0</v>
      </c>
      <c r="K1324" s="161" t="s">
        <v>1</v>
      </c>
      <c r="L1324" s="166"/>
      <c r="M1324" s="167" t="s">
        <v>1</v>
      </c>
      <c r="N1324" s="168" t="s">
        <v>47</v>
      </c>
      <c r="P1324" s="140">
        <f t="shared" si="121"/>
        <v>0</v>
      </c>
      <c r="Q1324" s="140">
        <v>0</v>
      </c>
      <c r="R1324" s="140">
        <f t="shared" si="122"/>
        <v>0</v>
      </c>
      <c r="S1324" s="140">
        <v>0</v>
      </c>
      <c r="T1324" s="141">
        <f t="shared" si="123"/>
        <v>0</v>
      </c>
      <c r="AR1324" s="142" t="s">
        <v>307</v>
      </c>
      <c r="AT1324" s="142" t="s">
        <v>292</v>
      </c>
      <c r="AU1324" s="142" t="s">
        <v>240</v>
      </c>
      <c r="AY1324" s="16" t="s">
        <v>225</v>
      </c>
      <c r="BE1324" s="143">
        <f t="shared" si="124"/>
        <v>0</v>
      </c>
      <c r="BF1324" s="143">
        <f t="shared" si="125"/>
        <v>0</v>
      </c>
      <c r="BG1324" s="143">
        <f t="shared" si="126"/>
        <v>0</v>
      </c>
      <c r="BH1324" s="143">
        <f t="shared" si="127"/>
        <v>0</v>
      </c>
      <c r="BI1324" s="143">
        <f t="shared" si="128"/>
        <v>0</v>
      </c>
      <c r="BJ1324" s="16" t="s">
        <v>90</v>
      </c>
      <c r="BK1324" s="143">
        <f t="shared" si="129"/>
        <v>0</v>
      </c>
      <c r="BL1324" s="16" t="s">
        <v>265</v>
      </c>
      <c r="BM1324" s="142" t="s">
        <v>2392</v>
      </c>
    </row>
    <row r="1325" spans="2:65" s="1" customFormat="1" ht="16.5" customHeight="1">
      <c r="B1325" s="31"/>
      <c r="C1325" s="159" t="s">
        <v>2393</v>
      </c>
      <c r="D1325" s="159" t="s">
        <v>292</v>
      </c>
      <c r="E1325" s="160" t="s">
        <v>2375</v>
      </c>
      <c r="F1325" s="161" t="s">
        <v>2376</v>
      </c>
      <c r="G1325" s="162" t="s">
        <v>1732</v>
      </c>
      <c r="H1325" s="163">
        <v>7</v>
      </c>
      <c r="I1325" s="164"/>
      <c r="J1325" s="165">
        <f t="shared" si="120"/>
        <v>0</v>
      </c>
      <c r="K1325" s="161" t="s">
        <v>1</v>
      </c>
      <c r="L1325" s="166"/>
      <c r="M1325" s="167" t="s">
        <v>1</v>
      </c>
      <c r="N1325" s="168" t="s">
        <v>47</v>
      </c>
      <c r="P1325" s="140">
        <f t="shared" si="121"/>
        <v>0</v>
      </c>
      <c r="Q1325" s="140">
        <v>0</v>
      </c>
      <c r="R1325" s="140">
        <f t="shared" si="122"/>
        <v>0</v>
      </c>
      <c r="S1325" s="140">
        <v>0</v>
      </c>
      <c r="T1325" s="141">
        <f t="shared" si="123"/>
        <v>0</v>
      </c>
      <c r="AR1325" s="142" t="s">
        <v>307</v>
      </c>
      <c r="AT1325" s="142" t="s">
        <v>292</v>
      </c>
      <c r="AU1325" s="142" t="s">
        <v>240</v>
      </c>
      <c r="AY1325" s="16" t="s">
        <v>225</v>
      </c>
      <c r="BE1325" s="143">
        <f t="shared" si="124"/>
        <v>0</v>
      </c>
      <c r="BF1325" s="143">
        <f t="shared" si="125"/>
        <v>0</v>
      </c>
      <c r="BG1325" s="143">
        <f t="shared" si="126"/>
        <v>0</v>
      </c>
      <c r="BH1325" s="143">
        <f t="shared" si="127"/>
        <v>0</v>
      </c>
      <c r="BI1325" s="143">
        <f t="shared" si="128"/>
        <v>0</v>
      </c>
      <c r="BJ1325" s="16" t="s">
        <v>90</v>
      </c>
      <c r="BK1325" s="143">
        <f t="shared" si="129"/>
        <v>0</v>
      </c>
      <c r="BL1325" s="16" t="s">
        <v>265</v>
      </c>
      <c r="BM1325" s="142" t="s">
        <v>2394</v>
      </c>
    </row>
    <row r="1326" spans="2:65" s="1" customFormat="1" ht="16.5" customHeight="1">
      <c r="B1326" s="31"/>
      <c r="C1326" s="159" t="s">
        <v>2395</v>
      </c>
      <c r="D1326" s="159" t="s">
        <v>292</v>
      </c>
      <c r="E1326" s="160" t="s">
        <v>2396</v>
      </c>
      <c r="F1326" s="161" t="s">
        <v>2397</v>
      </c>
      <c r="G1326" s="162" t="s">
        <v>1732</v>
      </c>
      <c r="H1326" s="163">
        <v>20</v>
      </c>
      <c r="I1326" s="164"/>
      <c r="J1326" s="165">
        <f t="shared" si="120"/>
        <v>0</v>
      </c>
      <c r="K1326" s="161" t="s">
        <v>1</v>
      </c>
      <c r="L1326" s="166"/>
      <c r="M1326" s="167" t="s">
        <v>1</v>
      </c>
      <c r="N1326" s="168" t="s">
        <v>47</v>
      </c>
      <c r="P1326" s="140">
        <f t="shared" si="121"/>
        <v>0</v>
      </c>
      <c r="Q1326" s="140">
        <v>0</v>
      </c>
      <c r="R1326" s="140">
        <f t="shared" si="122"/>
        <v>0</v>
      </c>
      <c r="S1326" s="140">
        <v>0</v>
      </c>
      <c r="T1326" s="141">
        <f t="shared" si="123"/>
        <v>0</v>
      </c>
      <c r="AR1326" s="142" t="s">
        <v>307</v>
      </c>
      <c r="AT1326" s="142" t="s">
        <v>292</v>
      </c>
      <c r="AU1326" s="142" t="s">
        <v>240</v>
      </c>
      <c r="AY1326" s="16" t="s">
        <v>225</v>
      </c>
      <c r="BE1326" s="143">
        <f t="shared" si="124"/>
        <v>0</v>
      </c>
      <c r="BF1326" s="143">
        <f t="shared" si="125"/>
        <v>0</v>
      </c>
      <c r="BG1326" s="143">
        <f t="shared" si="126"/>
        <v>0</v>
      </c>
      <c r="BH1326" s="143">
        <f t="shared" si="127"/>
        <v>0</v>
      </c>
      <c r="BI1326" s="143">
        <f t="shared" si="128"/>
        <v>0</v>
      </c>
      <c r="BJ1326" s="16" t="s">
        <v>90</v>
      </c>
      <c r="BK1326" s="143">
        <f t="shared" si="129"/>
        <v>0</v>
      </c>
      <c r="BL1326" s="16" t="s">
        <v>265</v>
      </c>
      <c r="BM1326" s="142" t="s">
        <v>2398</v>
      </c>
    </row>
    <row r="1327" spans="2:65" s="1" customFormat="1" ht="16.5" customHeight="1">
      <c r="B1327" s="31"/>
      <c r="C1327" s="159" t="s">
        <v>2399</v>
      </c>
      <c r="D1327" s="159" t="s">
        <v>292</v>
      </c>
      <c r="E1327" s="160" t="s">
        <v>2372</v>
      </c>
      <c r="F1327" s="161" t="s">
        <v>2373</v>
      </c>
      <c r="G1327" s="162" t="s">
        <v>1732</v>
      </c>
      <c r="H1327" s="163">
        <v>20</v>
      </c>
      <c r="I1327" s="164"/>
      <c r="J1327" s="165">
        <f t="shared" si="120"/>
        <v>0</v>
      </c>
      <c r="K1327" s="161" t="s">
        <v>1</v>
      </c>
      <c r="L1327" s="166"/>
      <c r="M1327" s="167" t="s">
        <v>1</v>
      </c>
      <c r="N1327" s="168" t="s">
        <v>47</v>
      </c>
      <c r="P1327" s="140">
        <f t="shared" si="121"/>
        <v>0</v>
      </c>
      <c r="Q1327" s="140">
        <v>0</v>
      </c>
      <c r="R1327" s="140">
        <f t="shared" si="122"/>
        <v>0</v>
      </c>
      <c r="S1327" s="140">
        <v>0</v>
      </c>
      <c r="T1327" s="141">
        <f t="shared" si="123"/>
        <v>0</v>
      </c>
      <c r="AR1327" s="142" t="s">
        <v>307</v>
      </c>
      <c r="AT1327" s="142" t="s">
        <v>292</v>
      </c>
      <c r="AU1327" s="142" t="s">
        <v>240</v>
      </c>
      <c r="AY1327" s="16" t="s">
        <v>225</v>
      </c>
      <c r="BE1327" s="143">
        <f t="shared" si="124"/>
        <v>0</v>
      </c>
      <c r="BF1327" s="143">
        <f t="shared" si="125"/>
        <v>0</v>
      </c>
      <c r="BG1327" s="143">
        <f t="shared" si="126"/>
        <v>0</v>
      </c>
      <c r="BH1327" s="143">
        <f t="shared" si="127"/>
        <v>0</v>
      </c>
      <c r="BI1327" s="143">
        <f t="shared" si="128"/>
        <v>0</v>
      </c>
      <c r="BJ1327" s="16" t="s">
        <v>90</v>
      </c>
      <c r="BK1327" s="143">
        <f t="shared" si="129"/>
        <v>0</v>
      </c>
      <c r="BL1327" s="16" t="s">
        <v>265</v>
      </c>
      <c r="BM1327" s="142" t="s">
        <v>2400</v>
      </c>
    </row>
    <row r="1328" spans="2:65" s="1" customFormat="1" ht="16.5" customHeight="1">
      <c r="B1328" s="31"/>
      <c r="C1328" s="159" t="s">
        <v>2401</v>
      </c>
      <c r="D1328" s="159" t="s">
        <v>292</v>
      </c>
      <c r="E1328" s="160" t="s">
        <v>2375</v>
      </c>
      <c r="F1328" s="161" t="s">
        <v>2376</v>
      </c>
      <c r="G1328" s="162" t="s">
        <v>1732</v>
      </c>
      <c r="H1328" s="163">
        <v>20</v>
      </c>
      <c r="I1328" s="164"/>
      <c r="J1328" s="165">
        <f t="shared" si="120"/>
        <v>0</v>
      </c>
      <c r="K1328" s="161" t="s">
        <v>1</v>
      </c>
      <c r="L1328" s="166"/>
      <c r="M1328" s="167" t="s">
        <v>1</v>
      </c>
      <c r="N1328" s="168" t="s">
        <v>47</v>
      </c>
      <c r="P1328" s="140">
        <f t="shared" si="121"/>
        <v>0</v>
      </c>
      <c r="Q1328" s="140">
        <v>0</v>
      </c>
      <c r="R1328" s="140">
        <f t="shared" si="122"/>
        <v>0</v>
      </c>
      <c r="S1328" s="140">
        <v>0</v>
      </c>
      <c r="T1328" s="141">
        <f t="shared" si="123"/>
        <v>0</v>
      </c>
      <c r="AR1328" s="142" t="s">
        <v>307</v>
      </c>
      <c r="AT1328" s="142" t="s">
        <v>292</v>
      </c>
      <c r="AU1328" s="142" t="s">
        <v>240</v>
      </c>
      <c r="AY1328" s="16" t="s">
        <v>225</v>
      </c>
      <c r="BE1328" s="143">
        <f t="shared" si="124"/>
        <v>0</v>
      </c>
      <c r="BF1328" s="143">
        <f t="shared" si="125"/>
        <v>0</v>
      </c>
      <c r="BG1328" s="143">
        <f t="shared" si="126"/>
        <v>0</v>
      </c>
      <c r="BH1328" s="143">
        <f t="shared" si="127"/>
        <v>0</v>
      </c>
      <c r="BI1328" s="143">
        <f t="shared" si="128"/>
        <v>0</v>
      </c>
      <c r="BJ1328" s="16" t="s">
        <v>90</v>
      </c>
      <c r="BK1328" s="143">
        <f t="shared" si="129"/>
        <v>0</v>
      </c>
      <c r="BL1328" s="16" t="s">
        <v>265</v>
      </c>
      <c r="BM1328" s="142" t="s">
        <v>2402</v>
      </c>
    </row>
    <row r="1329" spans="2:65" s="1" customFormat="1" ht="16.5" customHeight="1">
      <c r="B1329" s="31"/>
      <c r="C1329" s="159" t="s">
        <v>2403</v>
      </c>
      <c r="D1329" s="159" t="s">
        <v>292</v>
      </c>
      <c r="E1329" s="160" t="s">
        <v>2404</v>
      </c>
      <c r="F1329" s="161" t="s">
        <v>2405</v>
      </c>
      <c r="G1329" s="162" t="s">
        <v>1732</v>
      </c>
      <c r="H1329" s="163">
        <v>4</v>
      </c>
      <c r="I1329" s="164"/>
      <c r="J1329" s="165">
        <f t="shared" si="120"/>
        <v>0</v>
      </c>
      <c r="K1329" s="161" t="s">
        <v>1</v>
      </c>
      <c r="L1329" s="166"/>
      <c r="M1329" s="167" t="s">
        <v>1</v>
      </c>
      <c r="N1329" s="168" t="s">
        <v>47</v>
      </c>
      <c r="P1329" s="140">
        <f t="shared" si="121"/>
        <v>0</v>
      </c>
      <c r="Q1329" s="140">
        <v>0</v>
      </c>
      <c r="R1329" s="140">
        <f t="shared" si="122"/>
        <v>0</v>
      </c>
      <c r="S1329" s="140">
        <v>0</v>
      </c>
      <c r="T1329" s="141">
        <f t="shared" si="123"/>
        <v>0</v>
      </c>
      <c r="AR1329" s="142" t="s">
        <v>307</v>
      </c>
      <c r="AT1329" s="142" t="s">
        <v>292</v>
      </c>
      <c r="AU1329" s="142" t="s">
        <v>240</v>
      </c>
      <c r="AY1329" s="16" t="s">
        <v>225</v>
      </c>
      <c r="BE1329" s="143">
        <f t="shared" si="124"/>
        <v>0</v>
      </c>
      <c r="BF1329" s="143">
        <f t="shared" si="125"/>
        <v>0</v>
      </c>
      <c r="BG1329" s="143">
        <f t="shared" si="126"/>
        <v>0</v>
      </c>
      <c r="BH1329" s="143">
        <f t="shared" si="127"/>
        <v>0</v>
      </c>
      <c r="BI1329" s="143">
        <f t="shared" si="128"/>
        <v>0</v>
      </c>
      <c r="BJ1329" s="16" t="s">
        <v>90</v>
      </c>
      <c r="BK1329" s="143">
        <f t="shared" si="129"/>
        <v>0</v>
      </c>
      <c r="BL1329" s="16" t="s">
        <v>265</v>
      </c>
      <c r="BM1329" s="142" t="s">
        <v>2406</v>
      </c>
    </row>
    <row r="1330" spans="2:65" s="1" customFormat="1" ht="16.5" customHeight="1">
      <c r="B1330" s="31"/>
      <c r="C1330" s="159" t="s">
        <v>2407</v>
      </c>
      <c r="D1330" s="159" t="s">
        <v>292</v>
      </c>
      <c r="E1330" s="160" t="s">
        <v>2372</v>
      </c>
      <c r="F1330" s="161" t="s">
        <v>2373</v>
      </c>
      <c r="G1330" s="162" t="s">
        <v>1732</v>
      </c>
      <c r="H1330" s="163">
        <v>4</v>
      </c>
      <c r="I1330" s="164"/>
      <c r="J1330" s="165">
        <f t="shared" ref="J1330:J1361" si="130">ROUND(I1330*H1330,2)</f>
        <v>0</v>
      </c>
      <c r="K1330" s="161" t="s">
        <v>1</v>
      </c>
      <c r="L1330" s="166"/>
      <c r="M1330" s="167" t="s">
        <v>1</v>
      </c>
      <c r="N1330" s="168" t="s">
        <v>47</v>
      </c>
      <c r="P1330" s="140">
        <f t="shared" ref="P1330:P1361" si="131">O1330*H1330</f>
        <v>0</v>
      </c>
      <c r="Q1330" s="140">
        <v>0</v>
      </c>
      <c r="R1330" s="140">
        <f t="shared" ref="R1330:R1361" si="132">Q1330*H1330</f>
        <v>0</v>
      </c>
      <c r="S1330" s="140">
        <v>0</v>
      </c>
      <c r="T1330" s="141">
        <f t="shared" ref="T1330:T1361" si="133">S1330*H1330</f>
        <v>0</v>
      </c>
      <c r="AR1330" s="142" t="s">
        <v>307</v>
      </c>
      <c r="AT1330" s="142" t="s">
        <v>292</v>
      </c>
      <c r="AU1330" s="142" t="s">
        <v>240</v>
      </c>
      <c r="AY1330" s="16" t="s">
        <v>225</v>
      </c>
      <c r="BE1330" s="143">
        <f t="shared" ref="BE1330:BE1361" si="134">IF(N1330="základní",J1330,0)</f>
        <v>0</v>
      </c>
      <c r="BF1330" s="143">
        <f t="shared" ref="BF1330:BF1361" si="135">IF(N1330="snížená",J1330,0)</f>
        <v>0</v>
      </c>
      <c r="BG1330" s="143">
        <f t="shared" ref="BG1330:BG1361" si="136">IF(N1330="zákl. přenesená",J1330,0)</f>
        <v>0</v>
      </c>
      <c r="BH1330" s="143">
        <f t="shared" ref="BH1330:BH1361" si="137">IF(N1330="sníž. přenesená",J1330,0)</f>
        <v>0</v>
      </c>
      <c r="BI1330" s="143">
        <f t="shared" ref="BI1330:BI1361" si="138">IF(N1330="nulová",J1330,0)</f>
        <v>0</v>
      </c>
      <c r="BJ1330" s="16" t="s">
        <v>90</v>
      </c>
      <c r="BK1330" s="143">
        <f t="shared" ref="BK1330:BK1361" si="139">ROUND(I1330*H1330,2)</f>
        <v>0</v>
      </c>
      <c r="BL1330" s="16" t="s">
        <v>265</v>
      </c>
      <c r="BM1330" s="142" t="s">
        <v>2408</v>
      </c>
    </row>
    <row r="1331" spans="2:65" s="1" customFormat="1" ht="16.5" customHeight="1">
      <c r="B1331" s="31"/>
      <c r="C1331" s="159" t="s">
        <v>2409</v>
      </c>
      <c r="D1331" s="159" t="s">
        <v>292</v>
      </c>
      <c r="E1331" s="160" t="s">
        <v>2375</v>
      </c>
      <c r="F1331" s="161" t="s">
        <v>2376</v>
      </c>
      <c r="G1331" s="162" t="s">
        <v>1732</v>
      </c>
      <c r="H1331" s="163">
        <v>4</v>
      </c>
      <c r="I1331" s="164"/>
      <c r="J1331" s="165">
        <f t="shared" si="130"/>
        <v>0</v>
      </c>
      <c r="K1331" s="161" t="s">
        <v>1</v>
      </c>
      <c r="L1331" s="166"/>
      <c r="M1331" s="167" t="s">
        <v>1</v>
      </c>
      <c r="N1331" s="168" t="s">
        <v>47</v>
      </c>
      <c r="P1331" s="140">
        <f t="shared" si="131"/>
        <v>0</v>
      </c>
      <c r="Q1331" s="140">
        <v>0</v>
      </c>
      <c r="R1331" s="140">
        <f t="shared" si="132"/>
        <v>0</v>
      </c>
      <c r="S1331" s="140">
        <v>0</v>
      </c>
      <c r="T1331" s="141">
        <f t="shared" si="133"/>
        <v>0</v>
      </c>
      <c r="AR1331" s="142" t="s">
        <v>307</v>
      </c>
      <c r="AT1331" s="142" t="s">
        <v>292</v>
      </c>
      <c r="AU1331" s="142" t="s">
        <v>240</v>
      </c>
      <c r="AY1331" s="16" t="s">
        <v>225</v>
      </c>
      <c r="BE1331" s="143">
        <f t="shared" si="134"/>
        <v>0</v>
      </c>
      <c r="BF1331" s="143">
        <f t="shared" si="135"/>
        <v>0</v>
      </c>
      <c r="BG1331" s="143">
        <f t="shared" si="136"/>
        <v>0</v>
      </c>
      <c r="BH1331" s="143">
        <f t="shared" si="137"/>
        <v>0</v>
      </c>
      <c r="BI1331" s="143">
        <f t="shared" si="138"/>
        <v>0</v>
      </c>
      <c r="BJ1331" s="16" t="s">
        <v>90</v>
      </c>
      <c r="BK1331" s="143">
        <f t="shared" si="139"/>
        <v>0</v>
      </c>
      <c r="BL1331" s="16" t="s">
        <v>265</v>
      </c>
      <c r="BM1331" s="142" t="s">
        <v>2410</v>
      </c>
    </row>
    <row r="1332" spans="2:65" s="1" customFormat="1" ht="24.15" customHeight="1">
      <c r="B1332" s="31"/>
      <c r="C1332" s="159" t="s">
        <v>2411</v>
      </c>
      <c r="D1332" s="159" t="s">
        <v>292</v>
      </c>
      <c r="E1332" s="160" t="s">
        <v>2412</v>
      </c>
      <c r="F1332" s="161" t="s">
        <v>2413</v>
      </c>
      <c r="G1332" s="162" t="s">
        <v>1732</v>
      </c>
      <c r="H1332" s="163">
        <v>7</v>
      </c>
      <c r="I1332" s="164"/>
      <c r="J1332" s="165">
        <f t="shared" si="130"/>
        <v>0</v>
      </c>
      <c r="K1332" s="161" t="s">
        <v>1</v>
      </c>
      <c r="L1332" s="166"/>
      <c r="M1332" s="167" t="s">
        <v>1</v>
      </c>
      <c r="N1332" s="168" t="s">
        <v>47</v>
      </c>
      <c r="P1332" s="140">
        <f t="shared" si="131"/>
        <v>0</v>
      </c>
      <c r="Q1332" s="140">
        <v>0</v>
      </c>
      <c r="R1332" s="140">
        <f t="shared" si="132"/>
        <v>0</v>
      </c>
      <c r="S1332" s="140">
        <v>0</v>
      </c>
      <c r="T1332" s="141">
        <f t="shared" si="133"/>
        <v>0</v>
      </c>
      <c r="AR1332" s="142" t="s">
        <v>307</v>
      </c>
      <c r="AT1332" s="142" t="s">
        <v>292</v>
      </c>
      <c r="AU1332" s="142" t="s">
        <v>240</v>
      </c>
      <c r="AY1332" s="16" t="s">
        <v>225</v>
      </c>
      <c r="BE1332" s="143">
        <f t="shared" si="134"/>
        <v>0</v>
      </c>
      <c r="BF1332" s="143">
        <f t="shared" si="135"/>
        <v>0</v>
      </c>
      <c r="BG1332" s="143">
        <f t="shared" si="136"/>
        <v>0</v>
      </c>
      <c r="BH1332" s="143">
        <f t="shared" si="137"/>
        <v>0</v>
      </c>
      <c r="BI1332" s="143">
        <f t="shared" si="138"/>
        <v>0</v>
      </c>
      <c r="BJ1332" s="16" t="s">
        <v>90</v>
      </c>
      <c r="BK1332" s="143">
        <f t="shared" si="139"/>
        <v>0</v>
      </c>
      <c r="BL1332" s="16" t="s">
        <v>265</v>
      </c>
      <c r="BM1332" s="142" t="s">
        <v>2414</v>
      </c>
    </row>
    <row r="1333" spans="2:65" s="1" customFormat="1" ht="24.15" customHeight="1">
      <c r="B1333" s="31"/>
      <c r="C1333" s="159" t="s">
        <v>2415</v>
      </c>
      <c r="D1333" s="159" t="s">
        <v>292</v>
      </c>
      <c r="E1333" s="160" t="s">
        <v>2416</v>
      </c>
      <c r="F1333" s="161" t="s">
        <v>2417</v>
      </c>
      <c r="G1333" s="162" t="s">
        <v>1732</v>
      </c>
      <c r="H1333" s="163">
        <v>8</v>
      </c>
      <c r="I1333" s="164"/>
      <c r="J1333" s="165">
        <f t="shared" si="130"/>
        <v>0</v>
      </c>
      <c r="K1333" s="161" t="s">
        <v>1</v>
      </c>
      <c r="L1333" s="166"/>
      <c r="M1333" s="167" t="s">
        <v>1</v>
      </c>
      <c r="N1333" s="168" t="s">
        <v>47</v>
      </c>
      <c r="P1333" s="140">
        <f t="shared" si="131"/>
        <v>0</v>
      </c>
      <c r="Q1333" s="140">
        <v>0</v>
      </c>
      <c r="R1333" s="140">
        <f t="shared" si="132"/>
        <v>0</v>
      </c>
      <c r="S1333" s="140">
        <v>0</v>
      </c>
      <c r="T1333" s="141">
        <f t="shared" si="133"/>
        <v>0</v>
      </c>
      <c r="AR1333" s="142" t="s">
        <v>307</v>
      </c>
      <c r="AT1333" s="142" t="s">
        <v>292</v>
      </c>
      <c r="AU1333" s="142" t="s">
        <v>240</v>
      </c>
      <c r="AY1333" s="16" t="s">
        <v>225</v>
      </c>
      <c r="BE1333" s="143">
        <f t="shared" si="134"/>
        <v>0</v>
      </c>
      <c r="BF1333" s="143">
        <f t="shared" si="135"/>
        <v>0</v>
      </c>
      <c r="BG1333" s="143">
        <f t="shared" si="136"/>
        <v>0</v>
      </c>
      <c r="BH1333" s="143">
        <f t="shared" si="137"/>
        <v>0</v>
      </c>
      <c r="BI1333" s="143">
        <f t="shared" si="138"/>
        <v>0</v>
      </c>
      <c r="BJ1333" s="16" t="s">
        <v>90</v>
      </c>
      <c r="BK1333" s="143">
        <f t="shared" si="139"/>
        <v>0</v>
      </c>
      <c r="BL1333" s="16" t="s">
        <v>265</v>
      </c>
      <c r="BM1333" s="142" t="s">
        <v>2418</v>
      </c>
    </row>
    <row r="1334" spans="2:65" s="1" customFormat="1" ht="24.15" customHeight="1">
      <c r="B1334" s="31"/>
      <c r="C1334" s="159" t="s">
        <v>2419</v>
      </c>
      <c r="D1334" s="159" t="s">
        <v>292</v>
      </c>
      <c r="E1334" s="160" t="s">
        <v>2420</v>
      </c>
      <c r="F1334" s="161" t="s">
        <v>2421</v>
      </c>
      <c r="G1334" s="162" t="s">
        <v>1732</v>
      </c>
      <c r="H1334" s="163">
        <v>7</v>
      </c>
      <c r="I1334" s="164"/>
      <c r="J1334" s="165">
        <f t="shared" si="130"/>
        <v>0</v>
      </c>
      <c r="K1334" s="161" t="s">
        <v>1</v>
      </c>
      <c r="L1334" s="166"/>
      <c r="M1334" s="167" t="s">
        <v>1</v>
      </c>
      <c r="N1334" s="168" t="s">
        <v>47</v>
      </c>
      <c r="P1334" s="140">
        <f t="shared" si="131"/>
        <v>0</v>
      </c>
      <c r="Q1334" s="140">
        <v>0</v>
      </c>
      <c r="R1334" s="140">
        <f t="shared" si="132"/>
        <v>0</v>
      </c>
      <c r="S1334" s="140">
        <v>0</v>
      </c>
      <c r="T1334" s="141">
        <f t="shared" si="133"/>
        <v>0</v>
      </c>
      <c r="AR1334" s="142" t="s">
        <v>307</v>
      </c>
      <c r="AT1334" s="142" t="s">
        <v>292</v>
      </c>
      <c r="AU1334" s="142" t="s">
        <v>240</v>
      </c>
      <c r="AY1334" s="16" t="s">
        <v>225</v>
      </c>
      <c r="BE1334" s="143">
        <f t="shared" si="134"/>
        <v>0</v>
      </c>
      <c r="BF1334" s="143">
        <f t="shared" si="135"/>
        <v>0</v>
      </c>
      <c r="BG1334" s="143">
        <f t="shared" si="136"/>
        <v>0</v>
      </c>
      <c r="BH1334" s="143">
        <f t="shared" si="137"/>
        <v>0</v>
      </c>
      <c r="BI1334" s="143">
        <f t="shared" si="138"/>
        <v>0</v>
      </c>
      <c r="BJ1334" s="16" t="s">
        <v>90</v>
      </c>
      <c r="BK1334" s="143">
        <f t="shared" si="139"/>
        <v>0</v>
      </c>
      <c r="BL1334" s="16" t="s">
        <v>265</v>
      </c>
      <c r="BM1334" s="142" t="s">
        <v>2422</v>
      </c>
    </row>
    <row r="1335" spans="2:65" s="1" customFormat="1" ht="21.75" customHeight="1">
      <c r="B1335" s="31"/>
      <c r="C1335" s="159" t="s">
        <v>2423</v>
      </c>
      <c r="D1335" s="159" t="s">
        <v>292</v>
      </c>
      <c r="E1335" s="160" t="s">
        <v>2424</v>
      </c>
      <c r="F1335" s="161" t="s">
        <v>2200</v>
      </c>
      <c r="G1335" s="162" t="s">
        <v>1732</v>
      </c>
      <c r="H1335" s="163">
        <v>1</v>
      </c>
      <c r="I1335" s="164"/>
      <c r="J1335" s="165">
        <f t="shared" si="130"/>
        <v>0</v>
      </c>
      <c r="K1335" s="161" t="s">
        <v>1</v>
      </c>
      <c r="L1335" s="166"/>
      <c r="M1335" s="167" t="s">
        <v>1</v>
      </c>
      <c r="N1335" s="168" t="s">
        <v>47</v>
      </c>
      <c r="P1335" s="140">
        <f t="shared" si="131"/>
        <v>0</v>
      </c>
      <c r="Q1335" s="140">
        <v>0</v>
      </c>
      <c r="R1335" s="140">
        <f t="shared" si="132"/>
        <v>0</v>
      </c>
      <c r="S1335" s="140">
        <v>0</v>
      </c>
      <c r="T1335" s="141">
        <f t="shared" si="133"/>
        <v>0</v>
      </c>
      <c r="AR1335" s="142" t="s">
        <v>307</v>
      </c>
      <c r="AT1335" s="142" t="s">
        <v>292</v>
      </c>
      <c r="AU1335" s="142" t="s">
        <v>240</v>
      </c>
      <c r="AY1335" s="16" t="s">
        <v>225</v>
      </c>
      <c r="BE1335" s="143">
        <f t="shared" si="134"/>
        <v>0</v>
      </c>
      <c r="BF1335" s="143">
        <f t="shared" si="135"/>
        <v>0</v>
      </c>
      <c r="BG1335" s="143">
        <f t="shared" si="136"/>
        <v>0</v>
      </c>
      <c r="BH1335" s="143">
        <f t="shared" si="137"/>
        <v>0</v>
      </c>
      <c r="BI1335" s="143">
        <f t="shared" si="138"/>
        <v>0</v>
      </c>
      <c r="BJ1335" s="16" t="s">
        <v>90</v>
      </c>
      <c r="BK1335" s="143">
        <f t="shared" si="139"/>
        <v>0</v>
      </c>
      <c r="BL1335" s="16" t="s">
        <v>265</v>
      </c>
      <c r="BM1335" s="142" t="s">
        <v>2425</v>
      </c>
    </row>
    <row r="1336" spans="2:65" s="1" customFormat="1" ht="16.5" customHeight="1">
      <c r="B1336" s="31"/>
      <c r="C1336" s="159" t="s">
        <v>2426</v>
      </c>
      <c r="D1336" s="159" t="s">
        <v>292</v>
      </c>
      <c r="E1336" s="160" t="s">
        <v>2305</v>
      </c>
      <c r="F1336" s="161" t="s">
        <v>2306</v>
      </c>
      <c r="G1336" s="162" t="s">
        <v>2307</v>
      </c>
      <c r="H1336" s="163">
        <v>2.5</v>
      </c>
      <c r="I1336" s="164"/>
      <c r="J1336" s="165">
        <f t="shared" si="130"/>
        <v>0</v>
      </c>
      <c r="K1336" s="161" t="s">
        <v>1</v>
      </c>
      <c r="L1336" s="166"/>
      <c r="M1336" s="167" t="s">
        <v>1</v>
      </c>
      <c r="N1336" s="168" t="s">
        <v>47</v>
      </c>
      <c r="P1336" s="140">
        <f t="shared" si="131"/>
        <v>0</v>
      </c>
      <c r="Q1336" s="140">
        <v>0</v>
      </c>
      <c r="R1336" s="140">
        <f t="shared" si="132"/>
        <v>0</v>
      </c>
      <c r="S1336" s="140">
        <v>0</v>
      </c>
      <c r="T1336" s="141">
        <f t="shared" si="133"/>
        <v>0</v>
      </c>
      <c r="AR1336" s="142" t="s">
        <v>307</v>
      </c>
      <c r="AT1336" s="142" t="s">
        <v>292</v>
      </c>
      <c r="AU1336" s="142" t="s">
        <v>240</v>
      </c>
      <c r="AY1336" s="16" t="s">
        <v>225</v>
      </c>
      <c r="BE1336" s="143">
        <f t="shared" si="134"/>
        <v>0</v>
      </c>
      <c r="BF1336" s="143">
        <f t="shared" si="135"/>
        <v>0</v>
      </c>
      <c r="BG1336" s="143">
        <f t="shared" si="136"/>
        <v>0</v>
      </c>
      <c r="BH1336" s="143">
        <f t="shared" si="137"/>
        <v>0</v>
      </c>
      <c r="BI1336" s="143">
        <f t="shared" si="138"/>
        <v>0</v>
      </c>
      <c r="BJ1336" s="16" t="s">
        <v>90</v>
      </c>
      <c r="BK1336" s="143">
        <f t="shared" si="139"/>
        <v>0</v>
      </c>
      <c r="BL1336" s="16" t="s">
        <v>265</v>
      </c>
      <c r="BM1336" s="142" t="s">
        <v>2427</v>
      </c>
    </row>
    <row r="1337" spans="2:65" s="1" customFormat="1" ht="16.5" customHeight="1">
      <c r="B1337" s="31"/>
      <c r="C1337" s="159" t="s">
        <v>2428</v>
      </c>
      <c r="D1337" s="159" t="s">
        <v>292</v>
      </c>
      <c r="E1337" s="160" t="s">
        <v>2429</v>
      </c>
      <c r="F1337" s="161" t="s">
        <v>2430</v>
      </c>
      <c r="G1337" s="162" t="s">
        <v>1732</v>
      </c>
      <c r="H1337" s="163">
        <v>32</v>
      </c>
      <c r="I1337" s="164"/>
      <c r="J1337" s="165">
        <f t="shared" si="130"/>
        <v>0</v>
      </c>
      <c r="K1337" s="161" t="s">
        <v>1</v>
      </c>
      <c r="L1337" s="166"/>
      <c r="M1337" s="167" t="s">
        <v>1</v>
      </c>
      <c r="N1337" s="168" t="s">
        <v>47</v>
      </c>
      <c r="P1337" s="140">
        <f t="shared" si="131"/>
        <v>0</v>
      </c>
      <c r="Q1337" s="140">
        <v>0</v>
      </c>
      <c r="R1337" s="140">
        <f t="shared" si="132"/>
        <v>0</v>
      </c>
      <c r="S1337" s="140">
        <v>0</v>
      </c>
      <c r="T1337" s="141">
        <f t="shared" si="133"/>
        <v>0</v>
      </c>
      <c r="AR1337" s="142" t="s">
        <v>307</v>
      </c>
      <c r="AT1337" s="142" t="s">
        <v>292</v>
      </c>
      <c r="AU1337" s="142" t="s">
        <v>240</v>
      </c>
      <c r="AY1337" s="16" t="s">
        <v>225</v>
      </c>
      <c r="BE1337" s="143">
        <f t="shared" si="134"/>
        <v>0</v>
      </c>
      <c r="BF1337" s="143">
        <f t="shared" si="135"/>
        <v>0</v>
      </c>
      <c r="BG1337" s="143">
        <f t="shared" si="136"/>
        <v>0</v>
      </c>
      <c r="BH1337" s="143">
        <f t="shared" si="137"/>
        <v>0</v>
      </c>
      <c r="BI1337" s="143">
        <f t="shared" si="138"/>
        <v>0</v>
      </c>
      <c r="BJ1337" s="16" t="s">
        <v>90</v>
      </c>
      <c r="BK1337" s="143">
        <f t="shared" si="139"/>
        <v>0</v>
      </c>
      <c r="BL1337" s="16" t="s">
        <v>265</v>
      </c>
      <c r="BM1337" s="142" t="s">
        <v>2431</v>
      </c>
    </row>
    <row r="1338" spans="2:65" s="1" customFormat="1" ht="21.75" customHeight="1">
      <c r="B1338" s="31"/>
      <c r="C1338" s="159" t="s">
        <v>2432</v>
      </c>
      <c r="D1338" s="159" t="s">
        <v>292</v>
      </c>
      <c r="E1338" s="160" t="s">
        <v>2433</v>
      </c>
      <c r="F1338" s="161" t="s">
        <v>2434</v>
      </c>
      <c r="G1338" s="162" t="s">
        <v>1732</v>
      </c>
      <c r="H1338" s="163">
        <v>9</v>
      </c>
      <c r="I1338" s="164"/>
      <c r="J1338" s="165">
        <f t="shared" si="130"/>
        <v>0</v>
      </c>
      <c r="K1338" s="161" t="s">
        <v>1</v>
      </c>
      <c r="L1338" s="166"/>
      <c r="M1338" s="167" t="s">
        <v>1</v>
      </c>
      <c r="N1338" s="168" t="s">
        <v>47</v>
      </c>
      <c r="P1338" s="140">
        <f t="shared" si="131"/>
        <v>0</v>
      </c>
      <c r="Q1338" s="140">
        <v>0</v>
      </c>
      <c r="R1338" s="140">
        <f t="shared" si="132"/>
        <v>0</v>
      </c>
      <c r="S1338" s="140">
        <v>0</v>
      </c>
      <c r="T1338" s="141">
        <f t="shared" si="133"/>
        <v>0</v>
      </c>
      <c r="AR1338" s="142" t="s">
        <v>307</v>
      </c>
      <c r="AT1338" s="142" t="s">
        <v>292</v>
      </c>
      <c r="AU1338" s="142" t="s">
        <v>240</v>
      </c>
      <c r="AY1338" s="16" t="s">
        <v>225</v>
      </c>
      <c r="BE1338" s="143">
        <f t="shared" si="134"/>
        <v>0</v>
      </c>
      <c r="BF1338" s="143">
        <f t="shared" si="135"/>
        <v>0</v>
      </c>
      <c r="BG1338" s="143">
        <f t="shared" si="136"/>
        <v>0</v>
      </c>
      <c r="BH1338" s="143">
        <f t="shared" si="137"/>
        <v>0</v>
      </c>
      <c r="BI1338" s="143">
        <f t="shared" si="138"/>
        <v>0</v>
      </c>
      <c r="BJ1338" s="16" t="s">
        <v>90</v>
      </c>
      <c r="BK1338" s="143">
        <f t="shared" si="139"/>
        <v>0</v>
      </c>
      <c r="BL1338" s="16" t="s">
        <v>265</v>
      </c>
      <c r="BM1338" s="142" t="s">
        <v>2435</v>
      </c>
    </row>
    <row r="1339" spans="2:65" s="1" customFormat="1" ht="24.15" customHeight="1">
      <c r="B1339" s="31"/>
      <c r="C1339" s="159" t="s">
        <v>2436</v>
      </c>
      <c r="D1339" s="159" t="s">
        <v>292</v>
      </c>
      <c r="E1339" s="160" t="s">
        <v>2437</v>
      </c>
      <c r="F1339" s="161" t="s">
        <v>2438</v>
      </c>
      <c r="G1339" s="162" t="s">
        <v>1732</v>
      </c>
      <c r="H1339" s="163">
        <v>12</v>
      </c>
      <c r="I1339" s="164"/>
      <c r="J1339" s="165">
        <f t="shared" si="130"/>
        <v>0</v>
      </c>
      <c r="K1339" s="161" t="s">
        <v>1</v>
      </c>
      <c r="L1339" s="166"/>
      <c r="M1339" s="167" t="s">
        <v>1</v>
      </c>
      <c r="N1339" s="168" t="s">
        <v>47</v>
      </c>
      <c r="P1339" s="140">
        <f t="shared" si="131"/>
        <v>0</v>
      </c>
      <c r="Q1339" s="140">
        <v>0</v>
      </c>
      <c r="R1339" s="140">
        <f t="shared" si="132"/>
        <v>0</v>
      </c>
      <c r="S1339" s="140">
        <v>0</v>
      </c>
      <c r="T1339" s="141">
        <f t="shared" si="133"/>
        <v>0</v>
      </c>
      <c r="AR1339" s="142" t="s">
        <v>307</v>
      </c>
      <c r="AT1339" s="142" t="s">
        <v>292</v>
      </c>
      <c r="AU1339" s="142" t="s">
        <v>240</v>
      </c>
      <c r="AY1339" s="16" t="s">
        <v>225</v>
      </c>
      <c r="BE1339" s="143">
        <f t="shared" si="134"/>
        <v>0</v>
      </c>
      <c r="BF1339" s="143">
        <f t="shared" si="135"/>
        <v>0</v>
      </c>
      <c r="BG1339" s="143">
        <f t="shared" si="136"/>
        <v>0</v>
      </c>
      <c r="BH1339" s="143">
        <f t="shared" si="137"/>
        <v>0</v>
      </c>
      <c r="BI1339" s="143">
        <f t="shared" si="138"/>
        <v>0</v>
      </c>
      <c r="BJ1339" s="16" t="s">
        <v>90</v>
      </c>
      <c r="BK1339" s="143">
        <f t="shared" si="139"/>
        <v>0</v>
      </c>
      <c r="BL1339" s="16" t="s">
        <v>265</v>
      </c>
      <c r="BM1339" s="142" t="s">
        <v>2439</v>
      </c>
    </row>
    <row r="1340" spans="2:65" s="1" customFormat="1" ht="21.75" customHeight="1">
      <c r="B1340" s="31"/>
      <c r="C1340" s="159" t="s">
        <v>2440</v>
      </c>
      <c r="D1340" s="159" t="s">
        <v>292</v>
      </c>
      <c r="E1340" s="160" t="s">
        <v>2441</v>
      </c>
      <c r="F1340" s="161" t="s">
        <v>2442</v>
      </c>
      <c r="G1340" s="162" t="s">
        <v>1732</v>
      </c>
      <c r="H1340" s="163">
        <v>8</v>
      </c>
      <c r="I1340" s="164"/>
      <c r="J1340" s="165">
        <f t="shared" si="130"/>
        <v>0</v>
      </c>
      <c r="K1340" s="161" t="s">
        <v>1</v>
      </c>
      <c r="L1340" s="166"/>
      <c r="M1340" s="167" t="s">
        <v>1</v>
      </c>
      <c r="N1340" s="168" t="s">
        <v>47</v>
      </c>
      <c r="P1340" s="140">
        <f t="shared" si="131"/>
        <v>0</v>
      </c>
      <c r="Q1340" s="140">
        <v>0</v>
      </c>
      <c r="R1340" s="140">
        <f t="shared" si="132"/>
        <v>0</v>
      </c>
      <c r="S1340" s="140">
        <v>0</v>
      </c>
      <c r="T1340" s="141">
        <f t="shared" si="133"/>
        <v>0</v>
      </c>
      <c r="AR1340" s="142" t="s">
        <v>307</v>
      </c>
      <c r="AT1340" s="142" t="s">
        <v>292</v>
      </c>
      <c r="AU1340" s="142" t="s">
        <v>240</v>
      </c>
      <c r="AY1340" s="16" t="s">
        <v>225</v>
      </c>
      <c r="BE1340" s="143">
        <f t="shared" si="134"/>
        <v>0</v>
      </c>
      <c r="BF1340" s="143">
        <f t="shared" si="135"/>
        <v>0</v>
      </c>
      <c r="BG1340" s="143">
        <f t="shared" si="136"/>
        <v>0</v>
      </c>
      <c r="BH1340" s="143">
        <f t="shared" si="137"/>
        <v>0</v>
      </c>
      <c r="BI1340" s="143">
        <f t="shared" si="138"/>
        <v>0</v>
      </c>
      <c r="BJ1340" s="16" t="s">
        <v>90</v>
      </c>
      <c r="BK1340" s="143">
        <f t="shared" si="139"/>
        <v>0</v>
      </c>
      <c r="BL1340" s="16" t="s">
        <v>265</v>
      </c>
      <c r="BM1340" s="142" t="s">
        <v>2443</v>
      </c>
    </row>
    <row r="1341" spans="2:65" s="1" customFormat="1" ht="16.5" customHeight="1">
      <c r="B1341" s="31"/>
      <c r="C1341" s="159" t="s">
        <v>2444</v>
      </c>
      <c r="D1341" s="159" t="s">
        <v>292</v>
      </c>
      <c r="E1341" s="160" t="s">
        <v>2445</v>
      </c>
      <c r="F1341" s="161" t="s">
        <v>2211</v>
      </c>
      <c r="G1341" s="162" t="s">
        <v>1732</v>
      </c>
      <c r="H1341" s="163">
        <v>17</v>
      </c>
      <c r="I1341" s="164"/>
      <c r="J1341" s="165">
        <f t="shared" si="130"/>
        <v>0</v>
      </c>
      <c r="K1341" s="161" t="s">
        <v>1</v>
      </c>
      <c r="L1341" s="166"/>
      <c r="M1341" s="167" t="s">
        <v>1</v>
      </c>
      <c r="N1341" s="168" t="s">
        <v>47</v>
      </c>
      <c r="P1341" s="140">
        <f t="shared" si="131"/>
        <v>0</v>
      </c>
      <c r="Q1341" s="140">
        <v>0</v>
      </c>
      <c r="R1341" s="140">
        <f t="shared" si="132"/>
        <v>0</v>
      </c>
      <c r="S1341" s="140">
        <v>0</v>
      </c>
      <c r="T1341" s="141">
        <f t="shared" si="133"/>
        <v>0</v>
      </c>
      <c r="AR1341" s="142" t="s">
        <v>307</v>
      </c>
      <c r="AT1341" s="142" t="s">
        <v>292</v>
      </c>
      <c r="AU1341" s="142" t="s">
        <v>240</v>
      </c>
      <c r="AY1341" s="16" t="s">
        <v>225</v>
      </c>
      <c r="BE1341" s="143">
        <f t="shared" si="134"/>
        <v>0</v>
      </c>
      <c r="BF1341" s="143">
        <f t="shared" si="135"/>
        <v>0</v>
      </c>
      <c r="BG1341" s="143">
        <f t="shared" si="136"/>
        <v>0</v>
      </c>
      <c r="BH1341" s="143">
        <f t="shared" si="137"/>
        <v>0</v>
      </c>
      <c r="BI1341" s="143">
        <f t="shared" si="138"/>
        <v>0</v>
      </c>
      <c r="BJ1341" s="16" t="s">
        <v>90</v>
      </c>
      <c r="BK1341" s="143">
        <f t="shared" si="139"/>
        <v>0</v>
      </c>
      <c r="BL1341" s="16" t="s">
        <v>265</v>
      </c>
      <c r="BM1341" s="142" t="s">
        <v>2446</v>
      </c>
    </row>
    <row r="1342" spans="2:65" s="1" customFormat="1" ht="16.5" customHeight="1">
      <c r="B1342" s="31"/>
      <c r="C1342" s="159" t="s">
        <v>2447</v>
      </c>
      <c r="D1342" s="159" t="s">
        <v>292</v>
      </c>
      <c r="E1342" s="160" t="s">
        <v>2448</v>
      </c>
      <c r="F1342" s="161" t="s">
        <v>2214</v>
      </c>
      <c r="G1342" s="162" t="s">
        <v>1732</v>
      </c>
      <c r="H1342" s="163">
        <v>21</v>
      </c>
      <c r="I1342" s="164"/>
      <c r="J1342" s="165">
        <f t="shared" si="130"/>
        <v>0</v>
      </c>
      <c r="K1342" s="161" t="s">
        <v>1</v>
      </c>
      <c r="L1342" s="166"/>
      <c r="M1342" s="167" t="s">
        <v>1</v>
      </c>
      <c r="N1342" s="168" t="s">
        <v>47</v>
      </c>
      <c r="P1342" s="140">
        <f t="shared" si="131"/>
        <v>0</v>
      </c>
      <c r="Q1342" s="140">
        <v>0</v>
      </c>
      <c r="R1342" s="140">
        <f t="shared" si="132"/>
        <v>0</v>
      </c>
      <c r="S1342" s="140">
        <v>0</v>
      </c>
      <c r="T1342" s="141">
        <f t="shared" si="133"/>
        <v>0</v>
      </c>
      <c r="AR1342" s="142" t="s">
        <v>307</v>
      </c>
      <c r="AT1342" s="142" t="s">
        <v>292</v>
      </c>
      <c r="AU1342" s="142" t="s">
        <v>240</v>
      </c>
      <c r="AY1342" s="16" t="s">
        <v>225</v>
      </c>
      <c r="BE1342" s="143">
        <f t="shared" si="134"/>
        <v>0</v>
      </c>
      <c r="BF1342" s="143">
        <f t="shared" si="135"/>
        <v>0</v>
      </c>
      <c r="BG1342" s="143">
        <f t="shared" si="136"/>
        <v>0</v>
      </c>
      <c r="BH1342" s="143">
        <f t="shared" si="137"/>
        <v>0</v>
      </c>
      <c r="BI1342" s="143">
        <f t="shared" si="138"/>
        <v>0</v>
      </c>
      <c r="BJ1342" s="16" t="s">
        <v>90</v>
      </c>
      <c r="BK1342" s="143">
        <f t="shared" si="139"/>
        <v>0</v>
      </c>
      <c r="BL1342" s="16" t="s">
        <v>265</v>
      </c>
      <c r="BM1342" s="142" t="s">
        <v>2449</v>
      </c>
    </row>
    <row r="1343" spans="2:65" s="1" customFormat="1" ht="16.5" customHeight="1">
      <c r="B1343" s="31"/>
      <c r="C1343" s="159" t="s">
        <v>2450</v>
      </c>
      <c r="D1343" s="159" t="s">
        <v>292</v>
      </c>
      <c r="E1343" s="160" t="s">
        <v>2451</v>
      </c>
      <c r="F1343" s="161" t="s">
        <v>2218</v>
      </c>
      <c r="G1343" s="162" t="s">
        <v>1732</v>
      </c>
      <c r="H1343" s="163">
        <v>7</v>
      </c>
      <c r="I1343" s="164"/>
      <c r="J1343" s="165">
        <f t="shared" si="130"/>
        <v>0</v>
      </c>
      <c r="K1343" s="161" t="s">
        <v>1</v>
      </c>
      <c r="L1343" s="166"/>
      <c r="M1343" s="167" t="s">
        <v>1</v>
      </c>
      <c r="N1343" s="168" t="s">
        <v>47</v>
      </c>
      <c r="P1343" s="140">
        <f t="shared" si="131"/>
        <v>0</v>
      </c>
      <c r="Q1343" s="140">
        <v>0</v>
      </c>
      <c r="R1343" s="140">
        <f t="shared" si="132"/>
        <v>0</v>
      </c>
      <c r="S1343" s="140">
        <v>0</v>
      </c>
      <c r="T1343" s="141">
        <f t="shared" si="133"/>
        <v>0</v>
      </c>
      <c r="AR1343" s="142" t="s">
        <v>307</v>
      </c>
      <c r="AT1343" s="142" t="s">
        <v>292</v>
      </c>
      <c r="AU1343" s="142" t="s">
        <v>240</v>
      </c>
      <c r="AY1343" s="16" t="s">
        <v>225</v>
      </c>
      <c r="BE1343" s="143">
        <f t="shared" si="134"/>
        <v>0</v>
      </c>
      <c r="BF1343" s="143">
        <f t="shared" si="135"/>
        <v>0</v>
      </c>
      <c r="BG1343" s="143">
        <f t="shared" si="136"/>
        <v>0</v>
      </c>
      <c r="BH1343" s="143">
        <f t="shared" si="137"/>
        <v>0</v>
      </c>
      <c r="BI1343" s="143">
        <f t="shared" si="138"/>
        <v>0</v>
      </c>
      <c r="BJ1343" s="16" t="s">
        <v>90</v>
      </c>
      <c r="BK1343" s="143">
        <f t="shared" si="139"/>
        <v>0</v>
      </c>
      <c r="BL1343" s="16" t="s">
        <v>265</v>
      </c>
      <c r="BM1343" s="142" t="s">
        <v>2452</v>
      </c>
    </row>
    <row r="1344" spans="2:65" s="1" customFormat="1" ht="16.5" customHeight="1">
      <c r="B1344" s="31"/>
      <c r="C1344" s="159" t="s">
        <v>2453</v>
      </c>
      <c r="D1344" s="159" t="s">
        <v>292</v>
      </c>
      <c r="E1344" s="160" t="s">
        <v>2454</v>
      </c>
      <c r="F1344" s="161" t="s">
        <v>2455</v>
      </c>
      <c r="G1344" s="162" t="s">
        <v>1732</v>
      </c>
      <c r="H1344" s="163">
        <v>14</v>
      </c>
      <c r="I1344" s="164"/>
      <c r="J1344" s="165">
        <f t="shared" si="130"/>
        <v>0</v>
      </c>
      <c r="K1344" s="161" t="s">
        <v>1</v>
      </c>
      <c r="L1344" s="166"/>
      <c r="M1344" s="167" t="s">
        <v>1</v>
      </c>
      <c r="N1344" s="168" t="s">
        <v>47</v>
      </c>
      <c r="P1344" s="140">
        <f t="shared" si="131"/>
        <v>0</v>
      </c>
      <c r="Q1344" s="140">
        <v>0</v>
      </c>
      <c r="R1344" s="140">
        <f t="shared" si="132"/>
        <v>0</v>
      </c>
      <c r="S1344" s="140">
        <v>0</v>
      </c>
      <c r="T1344" s="141">
        <f t="shared" si="133"/>
        <v>0</v>
      </c>
      <c r="AR1344" s="142" t="s">
        <v>307</v>
      </c>
      <c r="AT1344" s="142" t="s">
        <v>292</v>
      </c>
      <c r="AU1344" s="142" t="s">
        <v>240</v>
      </c>
      <c r="AY1344" s="16" t="s">
        <v>225</v>
      </c>
      <c r="BE1344" s="143">
        <f t="shared" si="134"/>
        <v>0</v>
      </c>
      <c r="BF1344" s="143">
        <f t="shared" si="135"/>
        <v>0</v>
      </c>
      <c r="BG1344" s="143">
        <f t="shared" si="136"/>
        <v>0</v>
      </c>
      <c r="BH1344" s="143">
        <f t="shared" si="137"/>
        <v>0</v>
      </c>
      <c r="BI1344" s="143">
        <f t="shared" si="138"/>
        <v>0</v>
      </c>
      <c r="BJ1344" s="16" t="s">
        <v>90</v>
      </c>
      <c r="BK1344" s="143">
        <f t="shared" si="139"/>
        <v>0</v>
      </c>
      <c r="BL1344" s="16" t="s">
        <v>265</v>
      </c>
      <c r="BM1344" s="142" t="s">
        <v>2456</v>
      </c>
    </row>
    <row r="1345" spans="2:65" s="1" customFormat="1" ht="16.5" customHeight="1">
      <c r="B1345" s="31"/>
      <c r="C1345" s="159" t="s">
        <v>2457</v>
      </c>
      <c r="D1345" s="159" t="s">
        <v>292</v>
      </c>
      <c r="E1345" s="160" t="s">
        <v>2458</v>
      </c>
      <c r="F1345" s="161" t="s">
        <v>2459</v>
      </c>
      <c r="G1345" s="162" t="s">
        <v>1732</v>
      </c>
      <c r="H1345" s="163">
        <v>24</v>
      </c>
      <c r="I1345" s="164"/>
      <c r="J1345" s="165">
        <f t="shared" si="130"/>
        <v>0</v>
      </c>
      <c r="K1345" s="161" t="s">
        <v>1</v>
      </c>
      <c r="L1345" s="166"/>
      <c r="M1345" s="167" t="s">
        <v>1</v>
      </c>
      <c r="N1345" s="168" t="s">
        <v>47</v>
      </c>
      <c r="P1345" s="140">
        <f t="shared" si="131"/>
        <v>0</v>
      </c>
      <c r="Q1345" s="140">
        <v>0</v>
      </c>
      <c r="R1345" s="140">
        <f t="shared" si="132"/>
        <v>0</v>
      </c>
      <c r="S1345" s="140">
        <v>0</v>
      </c>
      <c r="T1345" s="141">
        <f t="shared" si="133"/>
        <v>0</v>
      </c>
      <c r="AR1345" s="142" t="s">
        <v>307</v>
      </c>
      <c r="AT1345" s="142" t="s">
        <v>292</v>
      </c>
      <c r="AU1345" s="142" t="s">
        <v>240</v>
      </c>
      <c r="AY1345" s="16" t="s">
        <v>225</v>
      </c>
      <c r="BE1345" s="143">
        <f t="shared" si="134"/>
        <v>0</v>
      </c>
      <c r="BF1345" s="143">
        <f t="shared" si="135"/>
        <v>0</v>
      </c>
      <c r="BG1345" s="143">
        <f t="shared" si="136"/>
        <v>0</v>
      </c>
      <c r="BH1345" s="143">
        <f t="shared" si="137"/>
        <v>0</v>
      </c>
      <c r="BI1345" s="143">
        <f t="shared" si="138"/>
        <v>0</v>
      </c>
      <c r="BJ1345" s="16" t="s">
        <v>90</v>
      </c>
      <c r="BK1345" s="143">
        <f t="shared" si="139"/>
        <v>0</v>
      </c>
      <c r="BL1345" s="16" t="s">
        <v>265</v>
      </c>
      <c r="BM1345" s="142" t="s">
        <v>2460</v>
      </c>
    </row>
    <row r="1346" spans="2:65" s="1" customFormat="1" ht="21.75" customHeight="1">
      <c r="B1346" s="31"/>
      <c r="C1346" s="159" t="s">
        <v>2461</v>
      </c>
      <c r="D1346" s="159" t="s">
        <v>292</v>
      </c>
      <c r="E1346" s="160" t="s">
        <v>2462</v>
      </c>
      <c r="F1346" s="161" t="s">
        <v>2235</v>
      </c>
      <c r="G1346" s="162" t="s">
        <v>1732</v>
      </c>
      <c r="H1346" s="163">
        <v>3</v>
      </c>
      <c r="I1346" s="164"/>
      <c r="J1346" s="165">
        <f t="shared" si="130"/>
        <v>0</v>
      </c>
      <c r="K1346" s="161" t="s">
        <v>1</v>
      </c>
      <c r="L1346" s="166"/>
      <c r="M1346" s="167" t="s">
        <v>1</v>
      </c>
      <c r="N1346" s="168" t="s">
        <v>47</v>
      </c>
      <c r="P1346" s="140">
        <f t="shared" si="131"/>
        <v>0</v>
      </c>
      <c r="Q1346" s="140">
        <v>0</v>
      </c>
      <c r="R1346" s="140">
        <f t="shared" si="132"/>
        <v>0</v>
      </c>
      <c r="S1346" s="140">
        <v>0</v>
      </c>
      <c r="T1346" s="141">
        <f t="shared" si="133"/>
        <v>0</v>
      </c>
      <c r="AR1346" s="142" t="s">
        <v>307</v>
      </c>
      <c r="AT1346" s="142" t="s">
        <v>292</v>
      </c>
      <c r="AU1346" s="142" t="s">
        <v>240</v>
      </c>
      <c r="AY1346" s="16" t="s">
        <v>225</v>
      </c>
      <c r="BE1346" s="143">
        <f t="shared" si="134"/>
        <v>0</v>
      </c>
      <c r="BF1346" s="143">
        <f t="shared" si="135"/>
        <v>0</v>
      </c>
      <c r="BG1346" s="143">
        <f t="shared" si="136"/>
        <v>0</v>
      </c>
      <c r="BH1346" s="143">
        <f t="shared" si="137"/>
        <v>0</v>
      </c>
      <c r="BI1346" s="143">
        <f t="shared" si="138"/>
        <v>0</v>
      </c>
      <c r="BJ1346" s="16" t="s">
        <v>90</v>
      </c>
      <c r="BK1346" s="143">
        <f t="shared" si="139"/>
        <v>0</v>
      </c>
      <c r="BL1346" s="16" t="s">
        <v>265</v>
      </c>
      <c r="BM1346" s="142" t="s">
        <v>2463</v>
      </c>
    </row>
    <row r="1347" spans="2:65" s="1" customFormat="1" ht="16.5" customHeight="1">
      <c r="B1347" s="31"/>
      <c r="C1347" s="159" t="s">
        <v>2464</v>
      </c>
      <c r="D1347" s="159" t="s">
        <v>292</v>
      </c>
      <c r="E1347" s="160" t="s">
        <v>2465</v>
      </c>
      <c r="F1347" s="161" t="s">
        <v>2466</v>
      </c>
      <c r="G1347" s="162" t="s">
        <v>1732</v>
      </c>
      <c r="H1347" s="163">
        <v>6</v>
      </c>
      <c r="I1347" s="164"/>
      <c r="J1347" s="165">
        <f t="shared" si="130"/>
        <v>0</v>
      </c>
      <c r="K1347" s="161" t="s">
        <v>1</v>
      </c>
      <c r="L1347" s="166"/>
      <c r="M1347" s="167" t="s">
        <v>1</v>
      </c>
      <c r="N1347" s="168" t="s">
        <v>47</v>
      </c>
      <c r="P1347" s="140">
        <f t="shared" si="131"/>
        <v>0</v>
      </c>
      <c r="Q1347" s="140">
        <v>0</v>
      </c>
      <c r="R1347" s="140">
        <f t="shared" si="132"/>
        <v>0</v>
      </c>
      <c r="S1347" s="140">
        <v>0</v>
      </c>
      <c r="T1347" s="141">
        <f t="shared" si="133"/>
        <v>0</v>
      </c>
      <c r="AR1347" s="142" t="s">
        <v>307</v>
      </c>
      <c r="AT1347" s="142" t="s">
        <v>292</v>
      </c>
      <c r="AU1347" s="142" t="s">
        <v>240</v>
      </c>
      <c r="AY1347" s="16" t="s">
        <v>225</v>
      </c>
      <c r="BE1347" s="143">
        <f t="shared" si="134"/>
        <v>0</v>
      </c>
      <c r="BF1347" s="143">
        <f t="shared" si="135"/>
        <v>0</v>
      </c>
      <c r="BG1347" s="143">
        <f t="shared" si="136"/>
        <v>0</v>
      </c>
      <c r="BH1347" s="143">
        <f t="shared" si="137"/>
        <v>0</v>
      </c>
      <c r="BI1347" s="143">
        <f t="shared" si="138"/>
        <v>0</v>
      </c>
      <c r="BJ1347" s="16" t="s">
        <v>90</v>
      </c>
      <c r="BK1347" s="143">
        <f t="shared" si="139"/>
        <v>0</v>
      </c>
      <c r="BL1347" s="16" t="s">
        <v>265</v>
      </c>
      <c r="BM1347" s="142" t="s">
        <v>2467</v>
      </c>
    </row>
    <row r="1348" spans="2:65" s="1" customFormat="1" ht="16.5" customHeight="1">
      <c r="B1348" s="31"/>
      <c r="C1348" s="159" t="s">
        <v>2468</v>
      </c>
      <c r="D1348" s="159" t="s">
        <v>292</v>
      </c>
      <c r="E1348" s="160" t="s">
        <v>2469</v>
      </c>
      <c r="F1348" s="161" t="s">
        <v>2470</v>
      </c>
      <c r="G1348" s="162" t="s">
        <v>1732</v>
      </c>
      <c r="H1348" s="163">
        <v>32</v>
      </c>
      <c r="I1348" s="164"/>
      <c r="J1348" s="165">
        <f t="shared" si="130"/>
        <v>0</v>
      </c>
      <c r="K1348" s="161" t="s">
        <v>1</v>
      </c>
      <c r="L1348" s="166"/>
      <c r="M1348" s="167" t="s">
        <v>1</v>
      </c>
      <c r="N1348" s="168" t="s">
        <v>47</v>
      </c>
      <c r="P1348" s="140">
        <f t="shared" si="131"/>
        <v>0</v>
      </c>
      <c r="Q1348" s="140">
        <v>0</v>
      </c>
      <c r="R1348" s="140">
        <f t="shared" si="132"/>
        <v>0</v>
      </c>
      <c r="S1348" s="140">
        <v>0</v>
      </c>
      <c r="T1348" s="141">
        <f t="shared" si="133"/>
        <v>0</v>
      </c>
      <c r="AR1348" s="142" t="s">
        <v>307</v>
      </c>
      <c r="AT1348" s="142" t="s">
        <v>292</v>
      </c>
      <c r="AU1348" s="142" t="s">
        <v>240</v>
      </c>
      <c r="AY1348" s="16" t="s">
        <v>225</v>
      </c>
      <c r="BE1348" s="143">
        <f t="shared" si="134"/>
        <v>0</v>
      </c>
      <c r="BF1348" s="143">
        <f t="shared" si="135"/>
        <v>0</v>
      </c>
      <c r="BG1348" s="143">
        <f t="shared" si="136"/>
        <v>0</v>
      </c>
      <c r="BH1348" s="143">
        <f t="shared" si="137"/>
        <v>0</v>
      </c>
      <c r="BI1348" s="143">
        <f t="shared" si="138"/>
        <v>0</v>
      </c>
      <c r="BJ1348" s="16" t="s">
        <v>90</v>
      </c>
      <c r="BK1348" s="143">
        <f t="shared" si="139"/>
        <v>0</v>
      </c>
      <c r="BL1348" s="16" t="s">
        <v>265</v>
      </c>
      <c r="BM1348" s="142" t="s">
        <v>2471</v>
      </c>
    </row>
    <row r="1349" spans="2:65" s="1" customFormat="1" ht="16.5" customHeight="1">
      <c r="B1349" s="31"/>
      <c r="C1349" s="159" t="s">
        <v>2472</v>
      </c>
      <c r="D1349" s="159" t="s">
        <v>292</v>
      </c>
      <c r="E1349" s="160" t="s">
        <v>2473</v>
      </c>
      <c r="F1349" s="161" t="s">
        <v>2225</v>
      </c>
      <c r="G1349" s="162" t="s">
        <v>1732</v>
      </c>
      <c r="H1349" s="163">
        <v>36</v>
      </c>
      <c r="I1349" s="164"/>
      <c r="J1349" s="165">
        <f t="shared" si="130"/>
        <v>0</v>
      </c>
      <c r="K1349" s="161" t="s">
        <v>1</v>
      </c>
      <c r="L1349" s="166"/>
      <c r="M1349" s="167" t="s">
        <v>1</v>
      </c>
      <c r="N1349" s="168" t="s">
        <v>47</v>
      </c>
      <c r="P1349" s="140">
        <f t="shared" si="131"/>
        <v>0</v>
      </c>
      <c r="Q1349" s="140">
        <v>0</v>
      </c>
      <c r="R1349" s="140">
        <f t="shared" si="132"/>
        <v>0</v>
      </c>
      <c r="S1349" s="140">
        <v>0</v>
      </c>
      <c r="T1349" s="141">
        <f t="shared" si="133"/>
        <v>0</v>
      </c>
      <c r="AR1349" s="142" t="s">
        <v>307</v>
      </c>
      <c r="AT1349" s="142" t="s">
        <v>292</v>
      </c>
      <c r="AU1349" s="142" t="s">
        <v>240</v>
      </c>
      <c r="AY1349" s="16" t="s">
        <v>225</v>
      </c>
      <c r="BE1349" s="143">
        <f t="shared" si="134"/>
        <v>0</v>
      </c>
      <c r="BF1349" s="143">
        <f t="shared" si="135"/>
        <v>0</v>
      </c>
      <c r="BG1349" s="143">
        <f t="shared" si="136"/>
        <v>0</v>
      </c>
      <c r="BH1349" s="143">
        <f t="shared" si="137"/>
        <v>0</v>
      </c>
      <c r="BI1349" s="143">
        <f t="shared" si="138"/>
        <v>0</v>
      </c>
      <c r="BJ1349" s="16" t="s">
        <v>90</v>
      </c>
      <c r="BK1349" s="143">
        <f t="shared" si="139"/>
        <v>0</v>
      </c>
      <c r="BL1349" s="16" t="s">
        <v>265</v>
      </c>
      <c r="BM1349" s="142" t="s">
        <v>2474</v>
      </c>
    </row>
    <row r="1350" spans="2:65" s="1" customFormat="1" ht="21.75" customHeight="1">
      <c r="B1350" s="31"/>
      <c r="C1350" s="159" t="s">
        <v>2475</v>
      </c>
      <c r="D1350" s="159" t="s">
        <v>292</v>
      </c>
      <c r="E1350" s="160" t="s">
        <v>2476</v>
      </c>
      <c r="F1350" s="161" t="s">
        <v>2239</v>
      </c>
      <c r="G1350" s="162" t="s">
        <v>1732</v>
      </c>
      <c r="H1350" s="163">
        <v>3</v>
      </c>
      <c r="I1350" s="164"/>
      <c r="J1350" s="165">
        <f t="shared" si="130"/>
        <v>0</v>
      </c>
      <c r="K1350" s="161" t="s">
        <v>1</v>
      </c>
      <c r="L1350" s="166"/>
      <c r="M1350" s="167" t="s">
        <v>1</v>
      </c>
      <c r="N1350" s="168" t="s">
        <v>47</v>
      </c>
      <c r="P1350" s="140">
        <f t="shared" si="131"/>
        <v>0</v>
      </c>
      <c r="Q1350" s="140">
        <v>0</v>
      </c>
      <c r="R1350" s="140">
        <f t="shared" si="132"/>
        <v>0</v>
      </c>
      <c r="S1350" s="140">
        <v>0</v>
      </c>
      <c r="T1350" s="141">
        <f t="shared" si="133"/>
        <v>0</v>
      </c>
      <c r="AR1350" s="142" t="s">
        <v>307</v>
      </c>
      <c r="AT1350" s="142" t="s">
        <v>292</v>
      </c>
      <c r="AU1350" s="142" t="s">
        <v>240</v>
      </c>
      <c r="AY1350" s="16" t="s">
        <v>225</v>
      </c>
      <c r="BE1350" s="143">
        <f t="shared" si="134"/>
        <v>0</v>
      </c>
      <c r="BF1350" s="143">
        <f t="shared" si="135"/>
        <v>0</v>
      </c>
      <c r="BG1350" s="143">
        <f t="shared" si="136"/>
        <v>0</v>
      </c>
      <c r="BH1350" s="143">
        <f t="shared" si="137"/>
        <v>0</v>
      </c>
      <c r="BI1350" s="143">
        <f t="shared" si="138"/>
        <v>0</v>
      </c>
      <c r="BJ1350" s="16" t="s">
        <v>90</v>
      </c>
      <c r="BK1350" s="143">
        <f t="shared" si="139"/>
        <v>0</v>
      </c>
      <c r="BL1350" s="16" t="s">
        <v>265</v>
      </c>
      <c r="BM1350" s="142" t="s">
        <v>2477</v>
      </c>
    </row>
    <row r="1351" spans="2:65" s="1" customFormat="1" ht="16.5" customHeight="1">
      <c r="B1351" s="31"/>
      <c r="C1351" s="159" t="s">
        <v>2478</v>
      </c>
      <c r="D1351" s="159" t="s">
        <v>292</v>
      </c>
      <c r="E1351" s="160" t="s">
        <v>2479</v>
      </c>
      <c r="F1351" s="161" t="s">
        <v>2291</v>
      </c>
      <c r="G1351" s="162" t="s">
        <v>1732</v>
      </c>
      <c r="H1351" s="163">
        <v>5</v>
      </c>
      <c r="I1351" s="164"/>
      <c r="J1351" s="165">
        <f t="shared" si="130"/>
        <v>0</v>
      </c>
      <c r="K1351" s="161" t="s">
        <v>1</v>
      </c>
      <c r="L1351" s="166"/>
      <c r="M1351" s="167" t="s">
        <v>1</v>
      </c>
      <c r="N1351" s="168" t="s">
        <v>47</v>
      </c>
      <c r="P1351" s="140">
        <f t="shared" si="131"/>
        <v>0</v>
      </c>
      <c r="Q1351" s="140">
        <v>0</v>
      </c>
      <c r="R1351" s="140">
        <f t="shared" si="132"/>
        <v>0</v>
      </c>
      <c r="S1351" s="140">
        <v>0</v>
      </c>
      <c r="T1351" s="141">
        <f t="shared" si="133"/>
        <v>0</v>
      </c>
      <c r="AR1351" s="142" t="s">
        <v>307</v>
      </c>
      <c r="AT1351" s="142" t="s">
        <v>292</v>
      </c>
      <c r="AU1351" s="142" t="s">
        <v>240</v>
      </c>
      <c r="AY1351" s="16" t="s">
        <v>225</v>
      </c>
      <c r="BE1351" s="143">
        <f t="shared" si="134"/>
        <v>0</v>
      </c>
      <c r="BF1351" s="143">
        <f t="shared" si="135"/>
        <v>0</v>
      </c>
      <c r="BG1351" s="143">
        <f t="shared" si="136"/>
        <v>0</v>
      </c>
      <c r="BH1351" s="143">
        <f t="shared" si="137"/>
        <v>0</v>
      </c>
      <c r="BI1351" s="143">
        <f t="shared" si="138"/>
        <v>0</v>
      </c>
      <c r="BJ1351" s="16" t="s">
        <v>90</v>
      </c>
      <c r="BK1351" s="143">
        <f t="shared" si="139"/>
        <v>0</v>
      </c>
      <c r="BL1351" s="16" t="s">
        <v>265</v>
      </c>
      <c r="BM1351" s="142" t="s">
        <v>2480</v>
      </c>
    </row>
    <row r="1352" spans="2:65" s="1" customFormat="1" ht="21.75" customHeight="1">
      <c r="B1352" s="31"/>
      <c r="C1352" s="159" t="s">
        <v>2481</v>
      </c>
      <c r="D1352" s="159" t="s">
        <v>292</v>
      </c>
      <c r="E1352" s="160" t="s">
        <v>2482</v>
      </c>
      <c r="F1352" s="161" t="s">
        <v>2288</v>
      </c>
      <c r="G1352" s="162" t="s">
        <v>1732</v>
      </c>
      <c r="H1352" s="163">
        <v>1</v>
      </c>
      <c r="I1352" s="164"/>
      <c r="J1352" s="165">
        <f t="shared" si="130"/>
        <v>0</v>
      </c>
      <c r="K1352" s="161" t="s">
        <v>1</v>
      </c>
      <c r="L1352" s="166"/>
      <c r="M1352" s="167" t="s">
        <v>1</v>
      </c>
      <c r="N1352" s="168" t="s">
        <v>47</v>
      </c>
      <c r="P1352" s="140">
        <f t="shared" si="131"/>
        <v>0</v>
      </c>
      <c r="Q1352" s="140">
        <v>0</v>
      </c>
      <c r="R1352" s="140">
        <f t="shared" si="132"/>
        <v>0</v>
      </c>
      <c r="S1352" s="140">
        <v>0</v>
      </c>
      <c r="T1352" s="141">
        <f t="shared" si="133"/>
        <v>0</v>
      </c>
      <c r="AR1352" s="142" t="s">
        <v>307</v>
      </c>
      <c r="AT1352" s="142" t="s">
        <v>292</v>
      </c>
      <c r="AU1352" s="142" t="s">
        <v>240</v>
      </c>
      <c r="AY1352" s="16" t="s">
        <v>225</v>
      </c>
      <c r="BE1352" s="143">
        <f t="shared" si="134"/>
        <v>0</v>
      </c>
      <c r="BF1352" s="143">
        <f t="shared" si="135"/>
        <v>0</v>
      </c>
      <c r="BG1352" s="143">
        <f t="shared" si="136"/>
        <v>0</v>
      </c>
      <c r="BH1352" s="143">
        <f t="shared" si="137"/>
        <v>0</v>
      </c>
      <c r="BI1352" s="143">
        <f t="shared" si="138"/>
        <v>0</v>
      </c>
      <c r="BJ1352" s="16" t="s">
        <v>90</v>
      </c>
      <c r="BK1352" s="143">
        <f t="shared" si="139"/>
        <v>0</v>
      </c>
      <c r="BL1352" s="16" t="s">
        <v>265</v>
      </c>
      <c r="BM1352" s="142" t="s">
        <v>2483</v>
      </c>
    </row>
    <row r="1353" spans="2:65" s="1" customFormat="1" ht="16.5" customHeight="1">
      <c r="B1353" s="31"/>
      <c r="C1353" s="159" t="s">
        <v>2484</v>
      </c>
      <c r="D1353" s="159" t="s">
        <v>292</v>
      </c>
      <c r="E1353" s="160" t="s">
        <v>2485</v>
      </c>
      <c r="F1353" s="161" t="s">
        <v>2486</v>
      </c>
      <c r="G1353" s="162" t="s">
        <v>2307</v>
      </c>
      <c r="H1353" s="163">
        <v>4.5</v>
      </c>
      <c r="I1353" s="164"/>
      <c r="J1353" s="165">
        <f t="shared" si="130"/>
        <v>0</v>
      </c>
      <c r="K1353" s="161" t="s">
        <v>1</v>
      </c>
      <c r="L1353" s="166"/>
      <c r="M1353" s="167" t="s">
        <v>1</v>
      </c>
      <c r="N1353" s="168" t="s">
        <v>47</v>
      </c>
      <c r="P1353" s="140">
        <f t="shared" si="131"/>
        <v>0</v>
      </c>
      <c r="Q1353" s="140">
        <v>0</v>
      </c>
      <c r="R1353" s="140">
        <f t="shared" si="132"/>
        <v>0</v>
      </c>
      <c r="S1353" s="140">
        <v>0</v>
      </c>
      <c r="T1353" s="141">
        <f t="shared" si="133"/>
        <v>0</v>
      </c>
      <c r="AR1353" s="142" t="s">
        <v>307</v>
      </c>
      <c r="AT1353" s="142" t="s">
        <v>292</v>
      </c>
      <c r="AU1353" s="142" t="s">
        <v>240</v>
      </c>
      <c r="AY1353" s="16" t="s">
        <v>225</v>
      </c>
      <c r="BE1353" s="143">
        <f t="shared" si="134"/>
        <v>0</v>
      </c>
      <c r="BF1353" s="143">
        <f t="shared" si="135"/>
        <v>0</v>
      </c>
      <c r="BG1353" s="143">
        <f t="shared" si="136"/>
        <v>0</v>
      </c>
      <c r="BH1353" s="143">
        <f t="shared" si="137"/>
        <v>0</v>
      </c>
      <c r="BI1353" s="143">
        <f t="shared" si="138"/>
        <v>0</v>
      </c>
      <c r="BJ1353" s="16" t="s">
        <v>90</v>
      </c>
      <c r="BK1353" s="143">
        <f t="shared" si="139"/>
        <v>0</v>
      </c>
      <c r="BL1353" s="16" t="s">
        <v>265</v>
      </c>
      <c r="BM1353" s="142" t="s">
        <v>2487</v>
      </c>
    </row>
    <row r="1354" spans="2:65" s="1" customFormat="1" ht="16.5" customHeight="1">
      <c r="B1354" s="31"/>
      <c r="C1354" s="159" t="s">
        <v>2488</v>
      </c>
      <c r="D1354" s="159" t="s">
        <v>292</v>
      </c>
      <c r="E1354" s="160" t="s">
        <v>2489</v>
      </c>
      <c r="F1354" s="161" t="s">
        <v>2490</v>
      </c>
      <c r="G1354" s="162" t="s">
        <v>1732</v>
      </c>
      <c r="H1354" s="163">
        <v>22</v>
      </c>
      <c r="I1354" s="164"/>
      <c r="J1354" s="165">
        <f t="shared" si="130"/>
        <v>0</v>
      </c>
      <c r="K1354" s="161" t="s">
        <v>1</v>
      </c>
      <c r="L1354" s="166"/>
      <c r="M1354" s="167" t="s">
        <v>1</v>
      </c>
      <c r="N1354" s="168" t="s">
        <v>47</v>
      </c>
      <c r="P1354" s="140">
        <f t="shared" si="131"/>
        <v>0</v>
      </c>
      <c r="Q1354" s="140">
        <v>0</v>
      </c>
      <c r="R1354" s="140">
        <f t="shared" si="132"/>
        <v>0</v>
      </c>
      <c r="S1354" s="140">
        <v>0</v>
      </c>
      <c r="T1354" s="141">
        <f t="shared" si="133"/>
        <v>0</v>
      </c>
      <c r="AR1354" s="142" t="s">
        <v>307</v>
      </c>
      <c r="AT1354" s="142" t="s">
        <v>292</v>
      </c>
      <c r="AU1354" s="142" t="s">
        <v>240</v>
      </c>
      <c r="AY1354" s="16" t="s">
        <v>225</v>
      </c>
      <c r="BE1354" s="143">
        <f t="shared" si="134"/>
        <v>0</v>
      </c>
      <c r="BF1354" s="143">
        <f t="shared" si="135"/>
        <v>0</v>
      </c>
      <c r="BG1354" s="143">
        <f t="shared" si="136"/>
        <v>0</v>
      </c>
      <c r="BH1354" s="143">
        <f t="shared" si="137"/>
        <v>0</v>
      </c>
      <c r="BI1354" s="143">
        <f t="shared" si="138"/>
        <v>0</v>
      </c>
      <c r="BJ1354" s="16" t="s">
        <v>90</v>
      </c>
      <c r="BK1354" s="143">
        <f t="shared" si="139"/>
        <v>0</v>
      </c>
      <c r="BL1354" s="16" t="s">
        <v>265</v>
      </c>
      <c r="BM1354" s="142" t="s">
        <v>2491</v>
      </c>
    </row>
    <row r="1355" spans="2:65" s="1" customFormat="1" ht="16.5" customHeight="1">
      <c r="B1355" s="31"/>
      <c r="C1355" s="159" t="s">
        <v>2492</v>
      </c>
      <c r="D1355" s="159" t="s">
        <v>292</v>
      </c>
      <c r="E1355" s="160" t="s">
        <v>2493</v>
      </c>
      <c r="F1355" s="161" t="s">
        <v>2494</v>
      </c>
      <c r="G1355" s="162" t="s">
        <v>1732</v>
      </c>
      <c r="H1355" s="163">
        <v>11</v>
      </c>
      <c r="I1355" s="164"/>
      <c r="J1355" s="165">
        <f t="shared" si="130"/>
        <v>0</v>
      </c>
      <c r="K1355" s="161" t="s">
        <v>1</v>
      </c>
      <c r="L1355" s="166"/>
      <c r="M1355" s="167" t="s">
        <v>1</v>
      </c>
      <c r="N1355" s="168" t="s">
        <v>47</v>
      </c>
      <c r="P1355" s="140">
        <f t="shared" si="131"/>
        <v>0</v>
      </c>
      <c r="Q1355" s="140">
        <v>0</v>
      </c>
      <c r="R1355" s="140">
        <f t="shared" si="132"/>
        <v>0</v>
      </c>
      <c r="S1355" s="140">
        <v>0</v>
      </c>
      <c r="T1355" s="141">
        <f t="shared" si="133"/>
        <v>0</v>
      </c>
      <c r="AR1355" s="142" t="s">
        <v>307</v>
      </c>
      <c r="AT1355" s="142" t="s">
        <v>292</v>
      </c>
      <c r="AU1355" s="142" t="s">
        <v>240</v>
      </c>
      <c r="AY1355" s="16" t="s">
        <v>225</v>
      </c>
      <c r="BE1355" s="143">
        <f t="shared" si="134"/>
        <v>0</v>
      </c>
      <c r="BF1355" s="143">
        <f t="shared" si="135"/>
        <v>0</v>
      </c>
      <c r="BG1355" s="143">
        <f t="shared" si="136"/>
        <v>0</v>
      </c>
      <c r="BH1355" s="143">
        <f t="shared" si="137"/>
        <v>0</v>
      </c>
      <c r="BI1355" s="143">
        <f t="shared" si="138"/>
        <v>0</v>
      </c>
      <c r="BJ1355" s="16" t="s">
        <v>90</v>
      </c>
      <c r="BK1355" s="143">
        <f t="shared" si="139"/>
        <v>0</v>
      </c>
      <c r="BL1355" s="16" t="s">
        <v>265</v>
      </c>
      <c r="BM1355" s="142" t="s">
        <v>2495</v>
      </c>
    </row>
    <row r="1356" spans="2:65" s="1" customFormat="1" ht="16.5" customHeight="1">
      <c r="B1356" s="31"/>
      <c r="C1356" s="159" t="s">
        <v>2496</v>
      </c>
      <c r="D1356" s="159" t="s">
        <v>292</v>
      </c>
      <c r="E1356" s="160" t="s">
        <v>2497</v>
      </c>
      <c r="F1356" s="161" t="s">
        <v>2148</v>
      </c>
      <c r="G1356" s="162" t="s">
        <v>357</v>
      </c>
      <c r="H1356" s="163">
        <v>200</v>
      </c>
      <c r="I1356" s="164"/>
      <c r="J1356" s="165">
        <f t="shared" si="130"/>
        <v>0</v>
      </c>
      <c r="K1356" s="161" t="s">
        <v>1</v>
      </c>
      <c r="L1356" s="166"/>
      <c r="M1356" s="167" t="s">
        <v>1</v>
      </c>
      <c r="N1356" s="168" t="s">
        <v>47</v>
      </c>
      <c r="P1356" s="140">
        <f t="shared" si="131"/>
        <v>0</v>
      </c>
      <c r="Q1356" s="140">
        <v>0</v>
      </c>
      <c r="R1356" s="140">
        <f t="shared" si="132"/>
        <v>0</v>
      </c>
      <c r="S1356" s="140">
        <v>0</v>
      </c>
      <c r="T1356" s="141">
        <f t="shared" si="133"/>
        <v>0</v>
      </c>
      <c r="AR1356" s="142" t="s">
        <v>307</v>
      </c>
      <c r="AT1356" s="142" t="s">
        <v>292</v>
      </c>
      <c r="AU1356" s="142" t="s">
        <v>240</v>
      </c>
      <c r="AY1356" s="16" t="s">
        <v>225</v>
      </c>
      <c r="BE1356" s="143">
        <f t="shared" si="134"/>
        <v>0</v>
      </c>
      <c r="BF1356" s="143">
        <f t="shared" si="135"/>
        <v>0</v>
      </c>
      <c r="BG1356" s="143">
        <f t="shared" si="136"/>
        <v>0</v>
      </c>
      <c r="BH1356" s="143">
        <f t="shared" si="137"/>
        <v>0</v>
      </c>
      <c r="BI1356" s="143">
        <f t="shared" si="138"/>
        <v>0</v>
      </c>
      <c r="BJ1356" s="16" t="s">
        <v>90</v>
      </c>
      <c r="BK1356" s="143">
        <f t="shared" si="139"/>
        <v>0</v>
      </c>
      <c r="BL1356" s="16" t="s">
        <v>265</v>
      </c>
      <c r="BM1356" s="142" t="s">
        <v>2498</v>
      </c>
    </row>
    <row r="1357" spans="2:65" s="1" customFormat="1" ht="16.5" customHeight="1">
      <c r="B1357" s="31"/>
      <c r="C1357" s="159" t="s">
        <v>2499</v>
      </c>
      <c r="D1357" s="159" t="s">
        <v>292</v>
      </c>
      <c r="E1357" s="160" t="s">
        <v>2500</v>
      </c>
      <c r="F1357" s="161" t="s">
        <v>2501</v>
      </c>
      <c r="G1357" s="162" t="s">
        <v>357</v>
      </c>
      <c r="H1357" s="163">
        <v>100</v>
      </c>
      <c r="I1357" s="164"/>
      <c r="J1357" s="165">
        <f t="shared" si="130"/>
        <v>0</v>
      </c>
      <c r="K1357" s="161" t="s">
        <v>1</v>
      </c>
      <c r="L1357" s="166"/>
      <c r="M1357" s="167" t="s">
        <v>1</v>
      </c>
      <c r="N1357" s="168" t="s">
        <v>47</v>
      </c>
      <c r="P1357" s="140">
        <f t="shared" si="131"/>
        <v>0</v>
      </c>
      <c r="Q1357" s="140">
        <v>0</v>
      </c>
      <c r="R1357" s="140">
        <f t="shared" si="132"/>
        <v>0</v>
      </c>
      <c r="S1357" s="140">
        <v>0</v>
      </c>
      <c r="T1357" s="141">
        <f t="shared" si="133"/>
        <v>0</v>
      </c>
      <c r="AR1357" s="142" t="s">
        <v>307</v>
      </c>
      <c r="AT1357" s="142" t="s">
        <v>292</v>
      </c>
      <c r="AU1357" s="142" t="s">
        <v>240</v>
      </c>
      <c r="AY1357" s="16" t="s">
        <v>225</v>
      </c>
      <c r="BE1357" s="143">
        <f t="shared" si="134"/>
        <v>0</v>
      </c>
      <c r="BF1357" s="143">
        <f t="shared" si="135"/>
        <v>0</v>
      </c>
      <c r="BG1357" s="143">
        <f t="shared" si="136"/>
        <v>0</v>
      </c>
      <c r="BH1357" s="143">
        <f t="shared" si="137"/>
        <v>0</v>
      </c>
      <c r="BI1357" s="143">
        <f t="shared" si="138"/>
        <v>0</v>
      </c>
      <c r="BJ1357" s="16" t="s">
        <v>90</v>
      </c>
      <c r="BK1357" s="143">
        <f t="shared" si="139"/>
        <v>0</v>
      </c>
      <c r="BL1357" s="16" t="s">
        <v>265</v>
      </c>
      <c r="BM1357" s="142" t="s">
        <v>2502</v>
      </c>
    </row>
    <row r="1358" spans="2:65" s="1" customFormat="1" ht="21.75" customHeight="1">
      <c r="B1358" s="31"/>
      <c r="C1358" s="159" t="s">
        <v>2503</v>
      </c>
      <c r="D1358" s="159" t="s">
        <v>292</v>
      </c>
      <c r="E1358" s="160" t="s">
        <v>2504</v>
      </c>
      <c r="F1358" s="161" t="s">
        <v>2270</v>
      </c>
      <c r="G1358" s="162" t="s">
        <v>1732</v>
      </c>
      <c r="H1358" s="163">
        <v>1</v>
      </c>
      <c r="I1358" s="164"/>
      <c r="J1358" s="165">
        <f t="shared" si="130"/>
        <v>0</v>
      </c>
      <c r="K1358" s="161" t="s">
        <v>1</v>
      </c>
      <c r="L1358" s="166"/>
      <c r="M1358" s="167" t="s">
        <v>1</v>
      </c>
      <c r="N1358" s="168" t="s">
        <v>47</v>
      </c>
      <c r="P1358" s="140">
        <f t="shared" si="131"/>
        <v>0</v>
      </c>
      <c r="Q1358" s="140">
        <v>0</v>
      </c>
      <c r="R1358" s="140">
        <f t="shared" si="132"/>
        <v>0</v>
      </c>
      <c r="S1358" s="140">
        <v>0</v>
      </c>
      <c r="T1358" s="141">
        <f t="shared" si="133"/>
        <v>0</v>
      </c>
      <c r="AR1358" s="142" t="s">
        <v>307</v>
      </c>
      <c r="AT1358" s="142" t="s">
        <v>292</v>
      </c>
      <c r="AU1358" s="142" t="s">
        <v>240</v>
      </c>
      <c r="AY1358" s="16" t="s">
        <v>225</v>
      </c>
      <c r="BE1358" s="143">
        <f t="shared" si="134"/>
        <v>0</v>
      </c>
      <c r="BF1358" s="143">
        <f t="shared" si="135"/>
        <v>0</v>
      </c>
      <c r="BG1358" s="143">
        <f t="shared" si="136"/>
        <v>0</v>
      </c>
      <c r="BH1358" s="143">
        <f t="shared" si="137"/>
        <v>0</v>
      </c>
      <c r="BI1358" s="143">
        <f t="shared" si="138"/>
        <v>0</v>
      </c>
      <c r="BJ1358" s="16" t="s">
        <v>90</v>
      </c>
      <c r="BK1358" s="143">
        <f t="shared" si="139"/>
        <v>0</v>
      </c>
      <c r="BL1358" s="16" t="s">
        <v>265</v>
      </c>
      <c r="BM1358" s="142" t="s">
        <v>2505</v>
      </c>
    </row>
    <row r="1359" spans="2:65" s="1" customFormat="1" ht="16.5" customHeight="1">
      <c r="B1359" s="31"/>
      <c r="C1359" s="159" t="s">
        <v>2506</v>
      </c>
      <c r="D1359" s="159" t="s">
        <v>292</v>
      </c>
      <c r="E1359" s="160" t="s">
        <v>2507</v>
      </c>
      <c r="F1359" s="161" t="s">
        <v>2508</v>
      </c>
      <c r="G1359" s="162" t="s">
        <v>1732</v>
      </c>
      <c r="H1359" s="163">
        <v>1</v>
      </c>
      <c r="I1359" s="164"/>
      <c r="J1359" s="165">
        <f t="shared" si="130"/>
        <v>0</v>
      </c>
      <c r="K1359" s="161" t="s">
        <v>1</v>
      </c>
      <c r="L1359" s="166"/>
      <c r="M1359" s="167" t="s">
        <v>1</v>
      </c>
      <c r="N1359" s="168" t="s">
        <v>47</v>
      </c>
      <c r="P1359" s="140">
        <f t="shared" si="131"/>
        <v>0</v>
      </c>
      <c r="Q1359" s="140">
        <v>0</v>
      </c>
      <c r="R1359" s="140">
        <f t="shared" si="132"/>
        <v>0</v>
      </c>
      <c r="S1359" s="140">
        <v>0</v>
      </c>
      <c r="T1359" s="141">
        <f t="shared" si="133"/>
        <v>0</v>
      </c>
      <c r="AR1359" s="142" t="s">
        <v>307</v>
      </c>
      <c r="AT1359" s="142" t="s">
        <v>292</v>
      </c>
      <c r="AU1359" s="142" t="s">
        <v>240</v>
      </c>
      <c r="AY1359" s="16" t="s">
        <v>225</v>
      </c>
      <c r="BE1359" s="143">
        <f t="shared" si="134"/>
        <v>0</v>
      </c>
      <c r="BF1359" s="143">
        <f t="shared" si="135"/>
        <v>0</v>
      </c>
      <c r="BG1359" s="143">
        <f t="shared" si="136"/>
        <v>0</v>
      </c>
      <c r="BH1359" s="143">
        <f t="shared" si="137"/>
        <v>0</v>
      </c>
      <c r="BI1359" s="143">
        <f t="shared" si="138"/>
        <v>0</v>
      </c>
      <c r="BJ1359" s="16" t="s">
        <v>90</v>
      </c>
      <c r="BK1359" s="143">
        <f t="shared" si="139"/>
        <v>0</v>
      </c>
      <c r="BL1359" s="16" t="s">
        <v>265</v>
      </c>
      <c r="BM1359" s="142" t="s">
        <v>2509</v>
      </c>
    </row>
    <row r="1360" spans="2:65" s="1" customFormat="1" ht="16.5" customHeight="1">
      <c r="B1360" s="31"/>
      <c r="C1360" s="159" t="s">
        <v>2510</v>
      </c>
      <c r="D1360" s="159" t="s">
        <v>292</v>
      </c>
      <c r="E1360" s="160" t="s">
        <v>2511</v>
      </c>
      <c r="F1360" s="161" t="s">
        <v>2512</v>
      </c>
      <c r="G1360" s="162" t="s">
        <v>1732</v>
      </c>
      <c r="H1360" s="163">
        <v>1</v>
      </c>
      <c r="I1360" s="164"/>
      <c r="J1360" s="165">
        <f t="shared" si="130"/>
        <v>0</v>
      </c>
      <c r="K1360" s="161" t="s">
        <v>1</v>
      </c>
      <c r="L1360" s="166"/>
      <c r="M1360" s="167" t="s">
        <v>1</v>
      </c>
      <c r="N1360" s="168" t="s">
        <v>47</v>
      </c>
      <c r="P1360" s="140">
        <f t="shared" si="131"/>
        <v>0</v>
      </c>
      <c r="Q1360" s="140">
        <v>0</v>
      </c>
      <c r="R1360" s="140">
        <f t="shared" si="132"/>
        <v>0</v>
      </c>
      <c r="S1360" s="140">
        <v>0</v>
      </c>
      <c r="T1360" s="141">
        <f t="shared" si="133"/>
        <v>0</v>
      </c>
      <c r="AR1360" s="142" t="s">
        <v>307</v>
      </c>
      <c r="AT1360" s="142" t="s">
        <v>292</v>
      </c>
      <c r="AU1360" s="142" t="s">
        <v>240</v>
      </c>
      <c r="AY1360" s="16" t="s">
        <v>225</v>
      </c>
      <c r="BE1360" s="143">
        <f t="shared" si="134"/>
        <v>0</v>
      </c>
      <c r="BF1360" s="143">
        <f t="shared" si="135"/>
        <v>0</v>
      </c>
      <c r="BG1360" s="143">
        <f t="shared" si="136"/>
        <v>0</v>
      </c>
      <c r="BH1360" s="143">
        <f t="shared" si="137"/>
        <v>0</v>
      </c>
      <c r="BI1360" s="143">
        <f t="shared" si="138"/>
        <v>0</v>
      </c>
      <c r="BJ1360" s="16" t="s">
        <v>90</v>
      </c>
      <c r="BK1360" s="143">
        <f t="shared" si="139"/>
        <v>0</v>
      </c>
      <c r="BL1360" s="16" t="s">
        <v>265</v>
      </c>
      <c r="BM1360" s="142" t="s">
        <v>2513</v>
      </c>
    </row>
    <row r="1361" spans="2:65" s="1" customFormat="1" ht="16.5" customHeight="1">
      <c r="B1361" s="31"/>
      <c r="C1361" s="159" t="s">
        <v>2514</v>
      </c>
      <c r="D1361" s="159" t="s">
        <v>292</v>
      </c>
      <c r="E1361" s="160" t="s">
        <v>2515</v>
      </c>
      <c r="F1361" s="161" t="s">
        <v>2516</v>
      </c>
      <c r="G1361" s="162" t="s">
        <v>1732</v>
      </c>
      <c r="H1361" s="163">
        <v>3</v>
      </c>
      <c r="I1361" s="164"/>
      <c r="J1361" s="165">
        <f t="shared" si="130"/>
        <v>0</v>
      </c>
      <c r="K1361" s="161" t="s">
        <v>1</v>
      </c>
      <c r="L1361" s="166"/>
      <c r="M1361" s="167" t="s">
        <v>1</v>
      </c>
      <c r="N1361" s="168" t="s">
        <v>47</v>
      </c>
      <c r="P1361" s="140">
        <f t="shared" si="131"/>
        <v>0</v>
      </c>
      <c r="Q1361" s="140">
        <v>0</v>
      </c>
      <c r="R1361" s="140">
        <f t="shared" si="132"/>
        <v>0</v>
      </c>
      <c r="S1361" s="140">
        <v>0</v>
      </c>
      <c r="T1361" s="141">
        <f t="shared" si="133"/>
        <v>0</v>
      </c>
      <c r="AR1361" s="142" t="s">
        <v>307</v>
      </c>
      <c r="AT1361" s="142" t="s">
        <v>292</v>
      </c>
      <c r="AU1361" s="142" t="s">
        <v>240</v>
      </c>
      <c r="AY1361" s="16" t="s">
        <v>225</v>
      </c>
      <c r="BE1361" s="143">
        <f t="shared" si="134"/>
        <v>0</v>
      </c>
      <c r="BF1361" s="143">
        <f t="shared" si="135"/>
        <v>0</v>
      </c>
      <c r="BG1361" s="143">
        <f t="shared" si="136"/>
        <v>0</v>
      </c>
      <c r="BH1361" s="143">
        <f t="shared" si="137"/>
        <v>0</v>
      </c>
      <c r="BI1361" s="143">
        <f t="shared" si="138"/>
        <v>0</v>
      </c>
      <c r="BJ1361" s="16" t="s">
        <v>90</v>
      </c>
      <c r="BK1361" s="143">
        <f t="shared" si="139"/>
        <v>0</v>
      </c>
      <c r="BL1361" s="16" t="s">
        <v>265</v>
      </c>
      <c r="BM1361" s="142" t="s">
        <v>2517</v>
      </c>
    </row>
    <row r="1362" spans="2:65" s="1" customFormat="1" ht="16.5" customHeight="1">
      <c r="B1362" s="31"/>
      <c r="C1362" s="159" t="s">
        <v>2518</v>
      </c>
      <c r="D1362" s="159" t="s">
        <v>292</v>
      </c>
      <c r="E1362" s="160" t="s">
        <v>2519</v>
      </c>
      <c r="F1362" s="161" t="s">
        <v>2520</v>
      </c>
      <c r="G1362" s="162" t="s">
        <v>1732</v>
      </c>
      <c r="H1362" s="163">
        <v>1</v>
      </c>
      <c r="I1362" s="164"/>
      <c r="J1362" s="165">
        <f t="shared" ref="J1362:J1393" si="140">ROUND(I1362*H1362,2)</f>
        <v>0</v>
      </c>
      <c r="K1362" s="161" t="s">
        <v>1</v>
      </c>
      <c r="L1362" s="166"/>
      <c r="M1362" s="167" t="s">
        <v>1</v>
      </c>
      <c r="N1362" s="168" t="s">
        <v>47</v>
      </c>
      <c r="P1362" s="140">
        <f t="shared" ref="P1362:P1393" si="141">O1362*H1362</f>
        <v>0</v>
      </c>
      <c r="Q1362" s="140">
        <v>0</v>
      </c>
      <c r="R1362" s="140">
        <f t="shared" ref="R1362:R1393" si="142">Q1362*H1362</f>
        <v>0</v>
      </c>
      <c r="S1362" s="140">
        <v>0</v>
      </c>
      <c r="T1362" s="141">
        <f t="shared" ref="T1362:T1393" si="143">S1362*H1362</f>
        <v>0</v>
      </c>
      <c r="AR1362" s="142" t="s">
        <v>307</v>
      </c>
      <c r="AT1362" s="142" t="s">
        <v>292</v>
      </c>
      <c r="AU1362" s="142" t="s">
        <v>240</v>
      </c>
      <c r="AY1362" s="16" t="s">
        <v>225</v>
      </c>
      <c r="BE1362" s="143">
        <f t="shared" ref="BE1362:BE1373" si="144">IF(N1362="základní",J1362,0)</f>
        <v>0</v>
      </c>
      <c r="BF1362" s="143">
        <f t="shared" ref="BF1362:BF1373" si="145">IF(N1362="snížená",J1362,0)</f>
        <v>0</v>
      </c>
      <c r="BG1362" s="143">
        <f t="shared" ref="BG1362:BG1373" si="146">IF(N1362="zákl. přenesená",J1362,0)</f>
        <v>0</v>
      </c>
      <c r="BH1362" s="143">
        <f t="shared" ref="BH1362:BH1373" si="147">IF(N1362="sníž. přenesená",J1362,0)</f>
        <v>0</v>
      </c>
      <c r="BI1362" s="143">
        <f t="shared" ref="BI1362:BI1373" si="148">IF(N1362="nulová",J1362,0)</f>
        <v>0</v>
      </c>
      <c r="BJ1362" s="16" t="s">
        <v>90</v>
      </c>
      <c r="BK1362" s="143">
        <f t="shared" ref="BK1362:BK1373" si="149">ROUND(I1362*H1362,2)</f>
        <v>0</v>
      </c>
      <c r="BL1362" s="16" t="s">
        <v>265</v>
      </c>
      <c r="BM1362" s="142" t="s">
        <v>2521</v>
      </c>
    </row>
    <row r="1363" spans="2:65" s="1" customFormat="1" ht="16.5" customHeight="1">
      <c r="B1363" s="31"/>
      <c r="C1363" s="159" t="s">
        <v>2522</v>
      </c>
      <c r="D1363" s="159" t="s">
        <v>292</v>
      </c>
      <c r="E1363" s="160" t="s">
        <v>2523</v>
      </c>
      <c r="F1363" s="161" t="s">
        <v>2524</v>
      </c>
      <c r="G1363" s="162" t="s">
        <v>1732</v>
      </c>
      <c r="H1363" s="163">
        <v>1</v>
      </c>
      <c r="I1363" s="164"/>
      <c r="J1363" s="165">
        <f t="shared" si="140"/>
        <v>0</v>
      </c>
      <c r="K1363" s="161" t="s">
        <v>1</v>
      </c>
      <c r="L1363" s="166"/>
      <c r="M1363" s="167" t="s">
        <v>1</v>
      </c>
      <c r="N1363" s="168" t="s">
        <v>47</v>
      </c>
      <c r="P1363" s="140">
        <f t="shared" si="141"/>
        <v>0</v>
      </c>
      <c r="Q1363" s="140">
        <v>0</v>
      </c>
      <c r="R1363" s="140">
        <f t="shared" si="142"/>
        <v>0</v>
      </c>
      <c r="S1363" s="140">
        <v>0</v>
      </c>
      <c r="T1363" s="141">
        <f t="shared" si="143"/>
        <v>0</v>
      </c>
      <c r="AR1363" s="142" t="s">
        <v>307</v>
      </c>
      <c r="AT1363" s="142" t="s">
        <v>292</v>
      </c>
      <c r="AU1363" s="142" t="s">
        <v>240</v>
      </c>
      <c r="AY1363" s="16" t="s">
        <v>225</v>
      </c>
      <c r="BE1363" s="143">
        <f t="shared" si="144"/>
        <v>0</v>
      </c>
      <c r="BF1363" s="143">
        <f t="shared" si="145"/>
        <v>0</v>
      </c>
      <c r="BG1363" s="143">
        <f t="shared" si="146"/>
        <v>0</v>
      </c>
      <c r="BH1363" s="143">
        <f t="shared" si="147"/>
        <v>0</v>
      </c>
      <c r="BI1363" s="143">
        <f t="shared" si="148"/>
        <v>0</v>
      </c>
      <c r="BJ1363" s="16" t="s">
        <v>90</v>
      </c>
      <c r="BK1363" s="143">
        <f t="shared" si="149"/>
        <v>0</v>
      </c>
      <c r="BL1363" s="16" t="s">
        <v>265</v>
      </c>
      <c r="BM1363" s="142" t="s">
        <v>2525</v>
      </c>
    </row>
    <row r="1364" spans="2:65" s="1" customFormat="1" ht="21.75" customHeight="1">
      <c r="B1364" s="31"/>
      <c r="C1364" s="159" t="s">
        <v>2526</v>
      </c>
      <c r="D1364" s="159" t="s">
        <v>292</v>
      </c>
      <c r="E1364" s="160" t="s">
        <v>2527</v>
      </c>
      <c r="F1364" s="161" t="s">
        <v>2528</v>
      </c>
      <c r="G1364" s="162" t="s">
        <v>1732</v>
      </c>
      <c r="H1364" s="163">
        <v>1</v>
      </c>
      <c r="I1364" s="164"/>
      <c r="J1364" s="165">
        <f t="shared" si="140"/>
        <v>0</v>
      </c>
      <c r="K1364" s="161" t="s">
        <v>1</v>
      </c>
      <c r="L1364" s="166"/>
      <c r="M1364" s="167" t="s">
        <v>1</v>
      </c>
      <c r="N1364" s="168" t="s">
        <v>47</v>
      </c>
      <c r="P1364" s="140">
        <f t="shared" si="141"/>
        <v>0</v>
      </c>
      <c r="Q1364" s="140">
        <v>0</v>
      </c>
      <c r="R1364" s="140">
        <f t="shared" si="142"/>
        <v>0</v>
      </c>
      <c r="S1364" s="140">
        <v>0</v>
      </c>
      <c r="T1364" s="141">
        <f t="shared" si="143"/>
        <v>0</v>
      </c>
      <c r="AR1364" s="142" t="s">
        <v>307</v>
      </c>
      <c r="AT1364" s="142" t="s">
        <v>292</v>
      </c>
      <c r="AU1364" s="142" t="s">
        <v>240</v>
      </c>
      <c r="AY1364" s="16" t="s">
        <v>225</v>
      </c>
      <c r="BE1364" s="143">
        <f t="shared" si="144"/>
        <v>0</v>
      </c>
      <c r="BF1364" s="143">
        <f t="shared" si="145"/>
        <v>0</v>
      </c>
      <c r="BG1364" s="143">
        <f t="shared" si="146"/>
        <v>0</v>
      </c>
      <c r="BH1364" s="143">
        <f t="shared" si="147"/>
        <v>0</v>
      </c>
      <c r="BI1364" s="143">
        <f t="shared" si="148"/>
        <v>0</v>
      </c>
      <c r="BJ1364" s="16" t="s">
        <v>90</v>
      </c>
      <c r="BK1364" s="143">
        <f t="shared" si="149"/>
        <v>0</v>
      </c>
      <c r="BL1364" s="16" t="s">
        <v>265</v>
      </c>
      <c r="BM1364" s="142" t="s">
        <v>2529</v>
      </c>
    </row>
    <row r="1365" spans="2:65" s="1" customFormat="1" ht="16.5" customHeight="1">
      <c r="B1365" s="31"/>
      <c r="C1365" s="159" t="s">
        <v>2530</v>
      </c>
      <c r="D1365" s="159" t="s">
        <v>292</v>
      </c>
      <c r="E1365" s="160" t="s">
        <v>2531</v>
      </c>
      <c r="F1365" s="161" t="s">
        <v>2532</v>
      </c>
      <c r="G1365" s="162" t="s">
        <v>1732</v>
      </c>
      <c r="H1365" s="163">
        <v>1</v>
      </c>
      <c r="I1365" s="164"/>
      <c r="J1365" s="165">
        <f t="shared" si="140"/>
        <v>0</v>
      </c>
      <c r="K1365" s="161" t="s">
        <v>1</v>
      </c>
      <c r="L1365" s="166"/>
      <c r="M1365" s="167" t="s">
        <v>1</v>
      </c>
      <c r="N1365" s="168" t="s">
        <v>47</v>
      </c>
      <c r="P1365" s="140">
        <f t="shared" si="141"/>
        <v>0</v>
      </c>
      <c r="Q1365" s="140">
        <v>0</v>
      </c>
      <c r="R1365" s="140">
        <f t="shared" si="142"/>
        <v>0</v>
      </c>
      <c r="S1365" s="140">
        <v>0</v>
      </c>
      <c r="T1365" s="141">
        <f t="shared" si="143"/>
        <v>0</v>
      </c>
      <c r="AR1365" s="142" t="s">
        <v>307</v>
      </c>
      <c r="AT1365" s="142" t="s">
        <v>292</v>
      </c>
      <c r="AU1365" s="142" t="s">
        <v>240</v>
      </c>
      <c r="AY1365" s="16" t="s">
        <v>225</v>
      </c>
      <c r="BE1365" s="143">
        <f t="shared" si="144"/>
        <v>0</v>
      </c>
      <c r="BF1365" s="143">
        <f t="shared" si="145"/>
        <v>0</v>
      </c>
      <c r="BG1365" s="143">
        <f t="shared" si="146"/>
        <v>0</v>
      </c>
      <c r="BH1365" s="143">
        <f t="shared" si="147"/>
        <v>0</v>
      </c>
      <c r="BI1365" s="143">
        <f t="shared" si="148"/>
        <v>0</v>
      </c>
      <c r="BJ1365" s="16" t="s">
        <v>90</v>
      </c>
      <c r="BK1365" s="143">
        <f t="shared" si="149"/>
        <v>0</v>
      </c>
      <c r="BL1365" s="16" t="s">
        <v>265</v>
      </c>
      <c r="BM1365" s="142" t="s">
        <v>2533</v>
      </c>
    </row>
    <row r="1366" spans="2:65" s="1" customFormat="1" ht="16.5" customHeight="1">
      <c r="B1366" s="31"/>
      <c r="C1366" s="159" t="s">
        <v>2534</v>
      </c>
      <c r="D1366" s="159" t="s">
        <v>292</v>
      </c>
      <c r="E1366" s="160" t="s">
        <v>2535</v>
      </c>
      <c r="F1366" s="161" t="s">
        <v>2284</v>
      </c>
      <c r="G1366" s="162" t="s">
        <v>1732</v>
      </c>
      <c r="H1366" s="163">
        <v>4</v>
      </c>
      <c r="I1366" s="164"/>
      <c r="J1366" s="165">
        <f t="shared" si="140"/>
        <v>0</v>
      </c>
      <c r="K1366" s="161" t="s">
        <v>1</v>
      </c>
      <c r="L1366" s="166"/>
      <c r="M1366" s="167" t="s">
        <v>1</v>
      </c>
      <c r="N1366" s="168" t="s">
        <v>47</v>
      </c>
      <c r="P1366" s="140">
        <f t="shared" si="141"/>
        <v>0</v>
      </c>
      <c r="Q1366" s="140">
        <v>0</v>
      </c>
      <c r="R1366" s="140">
        <f t="shared" si="142"/>
        <v>0</v>
      </c>
      <c r="S1366" s="140">
        <v>0</v>
      </c>
      <c r="T1366" s="141">
        <f t="shared" si="143"/>
        <v>0</v>
      </c>
      <c r="AR1366" s="142" t="s">
        <v>307</v>
      </c>
      <c r="AT1366" s="142" t="s">
        <v>292</v>
      </c>
      <c r="AU1366" s="142" t="s">
        <v>240</v>
      </c>
      <c r="AY1366" s="16" t="s">
        <v>225</v>
      </c>
      <c r="BE1366" s="143">
        <f t="shared" si="144"/>
        <v>0</v>
      </c>
      <c r="BF1366" s="143">
        <f t="shared" si="145"/>
        <v>0</v>
      </c>
      <c r="BG1366" s="143">
        <f t="shared" si="146"/>
        <v>0</v>
      </c>
      <c r="BH1366" s="143">
        <f t="shared" si="147"/>
        <v>0</v>
      </c>
      <c r="BI1366" s="143">
        <f t="shared" si="148"/>
        <v>0</v>
      </c>
      <c r="BJ1366" s="16" t="s">
        <v>90</v>
      </c>
      <c r="BK1366" s="143">
        <f t="shared" si="149"/>
        <v>0</v>
      </c>
      <c r="BL1366" s="16" t="s">
        <v>265</v>
      </c>
      <c r="BM1366" s="142" t="s">
        <v>2536</v>
      </c>
    </row>
    <row r="1367" spans="2:65" s="1" customFormat="1" ht="16.5" customHeight="1">
      <c r="B1367" s="31"/>
      <c r="C1367" s="159" t="s">
        <v>2537</v>
      </c>
      <c r="D1367" s="159" t="s">
        <v>292</v>
      </c>
      <c r="E1367" s="160" t="s">
        <v>2538</v>
      </c>
      <c r="F1367" s="161" t="s">
        <v>2281</v>
      </c>
      <c r="G1367" s="162" t="s">
        <v>1732</v>
      </c>
      <c r="H1367" s="163">
        <v>4</v>
      </c>
      <c r="I1367" s="164"/>
      <c r="J1367" s="165">
        <f t="shared" si="140"/>
        <v>0</v>
      </c>
      <c r="K1367" s="161" t="s">
        <v>1</v>
      </c>
      <c r="L1367" s="166"/>
      <c r="M1367" s="167" t="s">
        <v>1</v>
      </c>
      <c r="N1367" s="168" t="s">
        <v>47</v>
      </c>
      <c r="P1367" s="140">
        <f t="shared" si="141"/>
        <v>0</v>
      </c>
      <c r="Q1367" s="140">
        <v>0</v>
      </c>
      <c r="R1367" s="140">
        <f t="shared" si="142"/>
        <v>0</v>
      </c>
      <c r="S1367" s="140">
        <v>0</v>
      </c>
      <c r="T1367" s="141">
        <f t="shared" si="143"/>
        <v>0</v>
      </c>
      <c r="AR1367" s="142" t="s">
        <v>307</v>
      </c>
      <c r="AT1367" s="142" t="s">
        <v>292</v>
      </c>
      <c r="AU1367" s="142" t="s">
        <v>240</v>
      </c>
      <c r="AY1367" s="16" t="s">
        <v>225</v>
      </c>
      <c r="BE1367" s="143">
        <f t="shared" si="144"/>
        <v>0</v>
      </c>
      <c r="BF1367" s="143">
        <f t="shared" si="145"/>
        <v>0</v>
      </c>
      <c r="BG1367" s="143">
        <f t="shared" si="146"/>
        <v>0</v>
      </c>
      <c r="BH1367" s="143">
        <f t="shared" si="147"/>
        <v>0</v>
      </c>
      <c r="BI1367" s="143">
        <f t="shared" si="148"/>
        <v>0</v>
      </c>
      <c r="BJ1367" s="16" t="s">
        <v>90</v>
      </c>
      <c r="BK1367" s="143">
        <f t="shared" si="149"/>
        <v>0</v>
      </c>
      <c r="BL1367" s="16" t="s">
        <v>265</v>
      </c>
      <c r="BM1367" s="142" t="s">
        <v>2539</v>
      </c>
    </row>
    <row r="1368" spans="2:65" s="1" customFormat="1" ht="16.5" customHeight="1">
      <c r="B1368" s="31"/>
      <c r="C1368" s="159" t="s">
        <v>2540</v>
      </c>
      <c r="D1368" s="159" t="s">
        <v>292</v>
      </c>
      <c r="E1368" s="160" t="s">
        <v>2541</v>
      </c>
      <c r="F1368" s="161" t="s">
        <v>2542</v>
      </c>
      <c r="G1368" s="162" t="s">
        <v>1732</v>
      </c>
      <c r="H1368" s="163">
        <v>1</v>
      </c>
      <c r="I1368" s="164"/>
      <c r="J1368" s="165">
        <f t="shared" si="140"/>
        <v>0</v>
      </c>
      <c r="K1368" s="161" t="s">
        <v>1</v>
      </c>
      <c r="L1368" s="166"/>
      <c r="M1368" s="167" t="s">
        <v>1</v>
      </c>
      <c r="N1368" s="168" t="s">
        <v>47</v>
      </c>
      <c r="P1368" s="140">
        <f t="shared" si="141"/>
        <v>0</v>
      </c>
      <c r="Q1368" s="140">
        <v>0</v>
      </c>
      <c r="R1368" s="140">
        <f t="shared" si="142"/>
        <v>0</v>
      </c>
      <c r="S1368" s="140">
        <v>0</v>
      </c>
      <c r="T1368" s="141">
        <f t="shared" si="143"/>
        <v>0</v>
      </c>
      <c r="AR1368" s="142" t="s">
        <v>307</v>
      </c>
      <c r="AT1368" s="142" t="s">
        <v>292</v>
      </c>
      <c r="AU1368" s="142" t="s">
        <v>240</v>
      </c>
      <c r="AY1368" s="16" t="s">
        <v>225</v>
      </c>
      <c r="BE1368" s="143">
        <f t="shared" si="144"/>
        <v>0</v>
      </c>
      <c r="BF1368" s="143">
        <f t="shared" si="145"/>
        <v>0</v>
      </c>
      <c r="BG1368" s="143">
        <f t="shared" si="146"/>
        <v>0</v>
      </c>
      <c r="BH1368" s="143">
        <f t="shared" si="147"/>
        <v>0</v>
      </c>
      <c r="BI1368" s="143">
        <f t="shared" si="148"/>
        <v>0</v>
      </c>
      <c r="BJ1368" s="16" t="s">
        <v>90</v>
      </c>
      <c r="BK1368" s="143">
        <f t="shared" si="149"/>
        <v>0</v>
      </c>
      <c r="BL1368" s="16" t="s">
        <v>265</v>
      </c>
      <c r="BM1368" s="142" t="s">
        <v>2543</v>
      </c>
    </row>
    <row r="1369" spans="2:65" s="1" customFormat="1" ht="16.5" customHeight="1">
      <c r="B1369" s="31"/>
      <c r="C1369" s="131" t="s">
        <v>2544</v>
      </c>
      <c r="D1369" s="131" t="s">
        <v>227</v>
      </c>
      <c r="E1369" s="132" t="s">
        <v>2545</v>
      </c>
      <c r="F1369" s="133" t="s">
        <v>2546</v>
      </c>
      <c r="G1369" s="134" t="s">
        <v>1</v>
      </c>
      <c r="H1369" s="135">
        <v>1</v>
      </c>
      <c r="I1369" s="136"/>
      <c r="J1369" s="137">
        <f t="shared" si="140"/>
        <v>0</v>
      </c>
      <c r="K1369" s="133" t="s">
        <v>1</v>
      </c>
      <c r="L1369" s="31"/>
      <c r="M1369" s="138" t="s">
        <v>1</v>
      </c>
      <c r="N1369" s="139" t="s">
        <v>47</v>
      </c>
      <c r="P1369" s="140">
        <f t="shared" si="141"/>
        <v>0</v>
      </c>
      <c r="Q1369" s="140">
        <v>0</v>
      </c>
      <c r="R1369" s="140">
        <f t="shared" si="142"/>
        <v>0</v>
      </c>
      <c r="S1369" s="140">
        <v>0</v>
      </c>
      <c r="T1369" s="141">
        <f t="shared" si="143"/>
        <v>0</v>
      </c>
      <c r="AR1369" s="142" t="s">
        <v>265</v>
      </c>
      <c r="AT1369" s="142" t="s">
        <v>227</v>
      </c>
      <c r="AU1369" s="142" t="s">
        <v>240</v>
      </c>
      <c r="AY1369" s="16" t="s">
        <v>225</v>
      </c>
      <c r="BE1369" s="143">
        <f t="shared" si="144"/>
        <v>0</v>
      </c>
      <c r="BF1369" s="143">
        <f t="shared" si="145"/>
        <v>0</v>
      </c>
      <c r="BG1369" s="143">
        <f t="shared" si="146"/>
        <v>0</v>
      </c>
      <c r="BH1369" s="143">
        <f t="shared" si="147"/>
        <v>0</v>
      </c>
      <c r="BI1369" s="143">
        <f t="shared" si="148"/>
        <v>0</v>
      </c>
      <c r="BJ1369" s="16" t="s">
        <v>90</v>
      </c>
      <c r="BK1369" s="143">
        <f t="shared" si="149"/>
        <v>0</v>
      </c>
      <c r="BL1369" s="16" t="s">
        <v>265</v>
      </c>
      <c r="BM1369" s="142" t="s">
        <v>2547</v>
      </c>
    </row>
    <row r="1370" spans="2:65" s="1" customFormat="1" ht="16.5" customHeight="1">
      <c r="B1370" s="31"/>
      <c r="C1370" s="131" t="s">
        <v>2548</v>
      </c>
      <c r="D1370" s="131" t="s">
        <v>227</v>
      </c>
      <c r="E1370" s="132" t="s">
        <v>2549</v>
      </c>
      <c r="F1370" s="133" t="s">
        <v>2550</v>
      </c>
      <c r="G1370" s="134" t="s">
        <v>1</v>
      </c>
      <c r="H1370" s="135">
        <v>1</v>
      </c>
      <c r="I1370" s="136"/>
      <c r="J1370" s="137">
        <f t="shared" si="140"/>
        <v>0</v>
      </c>
      <c r="K1370" s="133" t="s">
        <v>1</v>
      </c>
      <c r="L1370" s="31"/>
      <c r="M1370" s="138" t="s">
        <v>1</v>
      </c>
      <c r="N1370" s="139" t="s">
        <v>47</v>
      </c>
      <c r="P1370" s="140">
        <f t="shared" si="141"/>
        <v>0</v>
      </c>
      <c r="Q1370" s="140">
        <v>0</v>
      </c>
      <c r="R1370" s="140">
        <f t="shared" si="142"/>
        <v>0</v>
      </c>
      <c r="S1370" s="140">
        <v>0</v>
      </c>
      <c r="T1370" s="141">
        <f t="shared" si="143"/>
        <v>0</v>
      </c>
      <c r="AR1370" s="142" t="s">
        <v>265</v>
      </c>
      <c r="AT1370" s="142" t="s">
        <v>227</v>
      </c>
      <c r="AU1370" s="142" t="s">
        <v>240</v>
      </c>
      <c r="AY1370" s="16" t="s">
        <v>225</v>
      </c>
      <c r="BE1370" s="143">
        <f t="shared" si="144"/>
        <v>0</v>
      </c>
      <c r="BF1370" s="143">
        <f t="shared" si="145"/>
        <v>0</v>
      </c>
      <c r="BG1370" s="143">
        <f t="shared" si="146"/>
        <v>0</v>
      </c>
      <c r="BH1370" s="143">
        <f t="shared" si="147"/>
        <v>0</v>
      </c>
      <c r="BI1370" s="143">
        <f t="shared" si="148"/>
        <v>0</v>
      </c>
      <c r="BJ1370" s="16" t="s">
        <v>90</v>
      </c>
      <c r="BK1370" s="143">
        <f t="shared" si="149"/>
        <v>0</v>
      </c>
      <c r="BL1370" s="16" t="s">
        <v>265</v>
      </c>
      <c r="BM1370" s="142" t="s">
        <v>2551</v>
      </c>
    </row>
    <row r="1371" spans="2:65" s="1" customFormat="1" ht="21.75" customHeight="1">
      <c r="B1371" s="31"/>
      <c r="C1371" s="131" t="s">
        <v>2552</v>
      </c>
      <c r="D1371" s="131" t="s">
        <v>227</v>
      </c>
      <c r="E1371" s="132" t="s">
        <v>2553</v>
      </c>
      <c r="F1371" s="133" t="s">
        <v>2554</v>
      </c>
      <c r="G1371" s="134" t="s">
        <v>1</v>
      </c>
      <c r="H1371" s="135">
        <v>1</v>
      </c>
      <c r="I1371" s="136"/>
      <c r="J1371" s="137">
        <f t="shared" si="140"/>
        <v>0</v>
      </c>
      <c r="K1371" s="133" t="s">
        <v>1</v>
      </c>
      <c r="L1371" s="31"/>
      <c r="M1371" s="138" t="s">
        <v>1</v>
      </c>
      <c r="N1371" s="139" t="s">
        <v>47</v>
      </c>
      <c r="P1371" s="140">
        <f t="shared" si="141"/>
        <v>0</v>
      </c>
      <c r="Q1371" s="140">
        <v>0</v>
      </c>
      <c r="R1371" s="140">
        <f t="shared" si="142"/>
        <v>0</v>
      </c>
      <c r="S1371" s="140">
        <v>0</v>
      </c>
      <c r="T1371" s="141">
        <f t="shared" si="143"/>
        <v>0</v>
      </c>
      <c r="AR1371" s="142" t="s">
        <v>265</v>
      </c>
      <c r="AT1371" s="142" t="s">
        <v>227</v>
      </c>
      <c r="AU1371" s="142" t="s">
        <v>240</v>
      </c>
      <c r="AY1371" s="16" t="s">
        <v>225</v>
      </c>
      <c r="BE1371" s="143">
        <f t="shared" si="144"/>
        <v>0</v>
      </c>
      <c r="BF1371" s="143">
        <f t="shared" si="145"/>
        <v>0</v>
      </c>
      <c r="BG1371" s="143">
        <f t="shared" si="146"/>
        <v>0</v>
      </c>
      <c r="BH1371" s="143">
        <f t="shared" si="147"/>
        <v>0</v>
      </c>
      <c r="BI1371" s="143">
        <f t="shared" si="148"/>
        <v>0</v>
      </c>
      <c r="BJ1371" s="16" t="s">
        <v>90</v>
      </c>
      <c r="BK1371" s="143">
        <f t="shared" si="149"/>
        <v>0</v>
      </c>
      <c r="BL1371" s="16" t="s">
        <v>265</v>
      </c>
      <c r="BM1371" s="142" t="s">
        <v>2555</v>
      </c>
    </row>
    <row r="1372" spans="2:65" s="1" customFormat="1" ht="21.75" customHeight="1">
      <c r="B1372" s="31"/>
      <c r="C1372" s="131" t="s">
        <v>2556</v>
      </c>
      <c r="D1372" s="131" t="s">
        <v>227</v>
      </c>
      <c r="E1372" s="132" t="s">
        <v>2557</v>
      </c>
      <c r="F1372" s="133" t="s">
        <v>2554</v>
      </c>
      <c r="G1372" s="134" t="s">
        <v>1732</v>
      </c>
      <c r="H1372" s="135">
        <v>160</v>
      </c>
      <c r="I1372" s="136"/>
      <c r="J1372" s="137">
        <f t="shared" si="140"/>
        <v>0</v>
      </c>
      <c r="K1372" s="133" t="s">
        <v>1</v>
      </c>
      <c r="L1372" s="31"/>
      <c r="M1372" s="138" t="s">
        <v>1</v>
      </c>
      <c r="N1372" s="139" t="s">
        <v>47</v>
      </c>
      <c r="P1372" s="140">
        <f t="shared" si="141"/>
        <v>0</v>
      </c>
      <c r="Q1372" s="140">
        <v>0</v>
      </c>
      <c r="R1372" s="140">
        <f t="shared" si="142"/>
        <v>0</v>
      </c>
      <c r="S1372" s="140">
        <v>0</v>
      </c>
      <c r="T1372" s="141">
        <f t="shared" si="143"/>
        <v>0</v>
      </c>
      <c r="AR1372" s="142" t="s">
        <v>265</v>
      </c>
      <c r="AT1372" s="142" t="s">
        <v>227</v>
      </c>
      <c r="AU1372" s="142" t="s">
        <v>240</v>
      </c>
      <c r="AY1372" s="16" t="s">
        <v>225</v>
      </c>
      <c r="BE1372" s="143">
        <f t="shared" si="144"/>
        <v>0</v>
      </c>
      <c r="BF1372" s="143">
        <f t="shared" si="145"/>
        <v>0</v>
      </c>
      <c r="BG1372" s="143">
        <f t="shared" si="146"/>
        <v>0</v>
      </c>
      <c r="BH1372" s="143">
        <f t="shared" si="147"/>
        <v>0</v>
      </c>
      <c r="BI1372" s="143">
        <f t="shared" si="148"/>
        <v>0</v>
      </c>
      <c r="BJ1372" s="16" t="s">
        <v>90</v>
      </c>
      <c r="BK1372" s="143">
        <f t="shared" si="149"/>
        <v>0</v>
      </c>
      <c r="BL1372" s="16" t="s">
        <v>265</v>
      </c>
      <c r="BM1372" s="142" t="s">
        <v>2558</v>
      </c>
    </row>
    <row r="1373" spans="2:65" s="1" customFormat="1" ht="21.75" customHeight="1">
      <c r="B1373" s="31"/>
      <c r="C1373" s="131" t="s">
        <v>2559</v>
      </c>
      <c r="D1373" s="131" t="s">
        <v>227</v>
      </c>
      <c r="E1373" s="132" t="s">
        <v>2560</v>
      </c>
      <c r="F1373" s="133" t="s">
        <v>2554</v>
      </c>
      <c r="G1373" s="134" t="s">
        <v>1732</v>
      </c>
      <c r="H1373" s="135">
        <v>1</v>
      </c>
      <c r="I1373" s="136"/>
      <c r="J1373" s="137">
        <f t="shared" si="140"/>
        <v>0</v>
      </c>
      <c r="K1373" s="133" t="s">
        <v>1</v>
      </c>
      <c r="L1373" s="31"/>
      <c r="M1373" s="138" t="s">
        <v>1</v>
      </c>
      <c r="N1373" s="139" t="s">
        <v>47</v>
      </c>
      <c r="P1373" s="140">
        <f t="shared" si="141"/>
        <v>0</v>
      </c>
      <c r="Q1373" s="140">
        <v>0</v>
      </c>
      <c r="R1373" s="140">
        <f t="shared" si="142"/>
        <v>0</v>
      </c>
      <c r="S1373" s="140">
        <v>0</v>
      </c>
      <c r="T1373" s="141">
        <f t="shared" si="143"/>
        <v>0</v>
      </c>
      <c r="AR1373" s="142" t="s">
        <v>265</v>
      </c>
      <c r="AT1373" s="142" t="s">
        <v>227</v>
      </c>
      <c r="AU1373" s="142" t="s">
        <v>240</v>
      </c>
      <c r="AY1373" s="16" t="s">
        <v>225</v>
      </c>
      <c r="BE1373" s="143">
        <f t="shared" si="144"/>
        <v>0</v>
      </c>
      <c r="BF1373" s="143">
        <f t="shared" si="145"/>
        <v>0</v>
      </c>
      <c r="BG1373" s="143">
        <f t="shared" si="146"/>
        <v>0</v>
      </c>
      <c r="BH1373" s="143">
        <f t="shared" si="147"/>
        <v>0</v>
      </c>
      <c r="BI1373" s="143">
        <f t="shared" si="148"/>
        <v>0</v>
      </c>
      <c r="BJ1373" s="16" t="s">
        <v>90</v>
      </c>
      <c r="BK1373" s="143">
        <f t="shared" si="149"/>
        <v>0</v>
      </c>
      <c r="BL1373" s="16" t="s">
        <v>265</v>
      </c>
      <c r="BM1373" s="142" t="s">
        <v>2561</v>
      </c>
    </row>
    <row r="1374" spans="2:65" s="11" customFormat="1" ht="20.85" customHeight="1">
      <c r="B1374" s="119"/>
      <c r="D1374" s="120" t="s">
        <v>81</v>
      </c>
      <c r="E1374" s="129" t="s">
        <v>2562</v>
      </c>
      <c r="F1374" s="129" t="s">
        <v>2563</v>
      </c>
      <c r="I1374" s="122"/>
      <c r="J1374" s="130">
        <f>BK1374</f>
        <v>0</v>
      </c>
      <c r="L1374" s="119"/>
      <c r="M1374" s="124"/>
      <c r="P1374" s="125">
        <f>SUM(P1375:P1382)</f>
        <v>0</v>
      </c>
      <c r="R1374" s="125">
        <f>SUM(R1375:R1382)</f>
        <v>0</v>
      </c>
      <c r="T1374" s="126">
        <f>SUM(T1375:T1382)</f>
        <v>0</v>
      </c>
      <c r="AR1374" s="120" t="s">
        <v>92</v>
      </c>
      <c r="AT1374" s="127" t="s">
        <v>81</v>
      </c>
      <c r="AU1374" s="127" t="s">
        <v>92</v>
      </c>
      <c r="AY1374" s="120" t="s">
        <v>225</v>
      </c>
      <c r="BK1374" s="128">
        <f>SUM(BK1375:BK1382)</f>
        <v>0</v>
      </c>
    </row>
    <row r="1375" spans="2:65" s="1" customFormat="1" ht="16.5" customHeight="1">
      <c r="B1375" s="31"/>
      <c r="C1375" s="131" t="s">
        <v>2564</v>
      </c>
      <c r="D1375" s="131" t="s">
        <v>227</v>
      </c>
      <c r="E1375" s="132" t="s">
        <v>2565</v>
      </c>
      <c r="F1375" s="133" t="s">
        <v>2566</v>
      </c>
      <c r="G1375" s="134" t="s">
        <v>1732</v>
      </c>
      <c r="H1375" s="135">
        <v>18</v>
      </c>
      <c r="I1375" s="136"/>
      <c r="J1375" s="137">
        <f t="shared" ref="J1375:J1382" si="150">ROUND(I1375*H1375,2)</f>
        <v>0</v>
      </c>
      <c r="K1375" s="133" t="s">
        <v>1</v>
      </c>
      <c r="L1375" s="31"/>
      <c r="M1375" s="138" t="s">
        <v>1</v>
      </c>
      <c r="N1375" s="139" t="s">
        <v>47</v>
      </c>
      <c r="P1375" s="140">
        <f t="shared" ref="P1375:P1382" si="151">O1375*H1375</f>
        <v>0</v>
      </c>
      <c r="Q1375" s="140">
        <v>0</v>
      </c>
      <c r="R1375" s="140">
        <f t="shared" ref="R1375:R1382" si="152">Q1375*H1375</f>
        <v>0</v>
      </c>
      <c r="S1375" s="140">
        <v>0</v>
      </c>
      <c r="T1375" s="141">
        <f t="shared" ref="T1375:T1382" si="153">S1375*H1375</f>
        <v>0</v>
      </c>
      <c r="AR1375" s="142" t="s">
        <v>265</v>
      </c>
      <c r="AT1375" s="142" t="s">
        <v>227</v>
      </c>
      <c r="AU1375" s="142" t="s">
        <v>240</v>
      </c>
      <c r="AY1375" s="16" t="s">
        <v>225</v>
      </c>
      <c r="BE1375" s="143">
        <f t="shared" ref="BE1375:BE1382" si="154">IF(N1375="základní",J1375,0)</f>
        <v>0</v>
      </c>
      <c r="BF1375" s="143">
        <f t="shared" ref="BF1375:BF1382" si="155">IF(N1375="snížená",J1375,0)</f>
        <v>0</v>
      </c>
      <c r="BG1375" s="143">
        <f t="shared" ref="BG1375:BG1382" si="156">IF(N1375="zákl. přenesená",J1375,0)</f>
        <v>0</v>
      </c>
      <c r="BH1375" s="143">
        <f t="shared" ref="BH1375:BH1382" si="157">IF(N1375="sníž. přenesená",J1375,0)</f>
        <v>0</v>
      </c>
      <c r="BI1375" s="143">
        <f t="shared" ref="BI1375:BI1382" si="158">IF(N1375="nulová",J1375,0)</f>
        <v>0</v>
      </c>
      <c r="BJ1375" s="16" t="s">
        <v>90</v>
      </c>
      <c r="BK1375" s="143">
        <f t="shared" ref="BK1375:BK1382" si="159">ROUND(I1375*H1375,2)</f>
        <v>0</v>
      </c>
      <c r="BL1375" s="16" t="s">
        <v>265</v>
      </c>
      <c r="BM1375" s="142" t="s">
        <v>2567</v>
      </c>
    </row>
    <row r="1376" spans="2:65" s="1" customFormat="1" ht="16.5" customHeight="1">
      <c r="B1376" s="31"/>
      <c r="C1376" s="131" t="s">
        <v>2568</v>
      </c>
      <c r="D1376" s="131" t="s">
        <v>227</v>
      </c>
      <c r="E1376" s="132" t="s">
        <v>2569</v>
      </c>
      <c r="F1376" s="133" t="s">
        <v>2570</v>
      </c>
      <c r="G1376" s="134" t="s">
        <v>1732</v>
      </c>
      <c r="H1376" s="135">
        <v>1</v>
      </c>
      <c r="I1376" s="136"/>
      <c r="J1376" s="137">
        <f t="shared" si="150"/>
        <v>0</v>
      </c>
      <c r="K1376" s="133" t="s">
        <v>1</v>
      </c>
      <c r="L1376" s="31"/>
      <c r="M1376" s="138" t="s">
        <v>1</v>
      </c>
      <c r="N1376" s="139" t="s">
        <v>47</v>
      </c>
      <c r="P1376" s="140">
        <f t="shared" si="151"/>
        <v>0</v>
      </c>
      <c r="Q1376" s="140">
        <v>0</v>
      </c>
      <c r="R1376" s="140">
        <f t="shared" si="152"/>
        <v>0</v>
      </c>
      <c r="S1376" s="140">
        <v>0</v>
      </c>
      <c r="T1376" s="141">
        <f t="shared" si="153"/>
        <v>0</v>
      </c>
      <c r="AR1376" s="142" t="s">
        <v>265</v>
      </c>
      <c r="AT1376" s="142" t="s">
        <v>227</v>
      </c>
      <c r="AU1376" s="142" t="s">
        <v>240</v>
      </c>
      <c r="AY1376" s="16" t="s">
        <v>225</v>
      </c>
      <c r="BE1376" s="143">
        <f t="shared" si="154"/>
        <v>0</v>
      </c>
      <c r="BF1376" s="143">
        <f t="shared" si="155"/>
        <v>0</v>
      </c>
      <c r="BG1376" s="143">
        <f t="shared" si="156"/>
        <v>0</v>
      </c>
      <c r="BH1376" s="143">
        <f t="shared" si="157"/>
        <v>0</v>
      </c>
      <c r="BI1376" s="143">
        <f t="shared" si="158"/>
        <v>0</v>
      </c>
      <c r="BJ1376" s="16" t="s">
        <v>90</v>
      </c>
      <c r="BK1376" s="143">
        <f t="shared" si="159"/>
        <v>0</v>
      </c>
      <c r="BL1376" s="16" t="s">
        <v>265</v>
      </c>
      <c r="BM1376" s="142" t="s">
        <v>2571</v>
      </c>
    </row>
    <row r="1377" spans="2:65" s="1" customFormat="1" ht="16.5" customHeight="1">
      <c r="B1377" s="31"/>
      <c r="C1377" s="131" t="s">
        <v>2572</v>
      </c>
      <c r="D1377" s="131" t="s">
        <v>227</v>
      </c>
      <c r="E1377" s="132" t="s">
        <v>2573</v>
      </c>
      <c r="F1377" s="133" t="s">
        <v>2574</v>
      </c>
      <c r="G1377" s="134" t="s">
        <v>1732</v>
      </c>
      <c r="H1377" s="135">
        <v>1</v>
      </c>
      <c r="I1377" s="136"/>
      <c r="J1377" s="137">
        <f t="shared" si="150"/>
        <v>0</v>
      </c>
      <c r="K1377" s="133" t="s">
        <v>1</v>
      </c>
      <c r="L1377" s="31"/>
      <c r="M1377" s="138" t="s">
        <v>1</v>
      </c>
      <c r="N1377" s="139" t="s">
        <v>47</v>
      </c>
      <c r="P1377" s="140">
        <f t="shared" si="151"/>
        <v>0</v>
      </c>
      <c r="Q1377" s="140">
        <v>0</v>
      </c>
      <c r="R1377" s="140">
        <f t="shared" si="152"/>
        <v>0</v>
      </c>
      <c r="S1377" s="140">
        <v>0</v>
      </c>
      <c r="T1377" s="141">
        <f t="shared" si="153"/>
        <v>0</v>
      </c>
      <c r="AR1377" s="142" t="s">
        <v>265</v>
      </c>
      <c r="AT1377" s="142" t="s">
        <v>227</v>
      </c>
      <c r="AU1377" s="142" t="s">
        <v>240</v>
      </c>
      <c r="AY1377" s="16" t="s">
        <v>225</v>
      </c>
      <c r="BE1377" s="143">
        <f t="shared" si="154"/>
        <v>0</v>
      </c>
      <c r="BF1377" s="143">
        <f t="shared" si="155"/>
        <v>0</v>
      </c>
      <c r="BG1377" s="143">
        <f t="shared" si="156"/>
        <v>0</v>
      </c>
      <c r="BH1377" s="143">
        <f t="shared" si="157"/>
        <v>0</v>
      </c>
      <c r="BI1377" s="143">
        <f t="shared" si="158"/>
        <v>0</v>
      </c>
      <c r="BJ1377" s="16" t="s">
        <v>90</v>
      </c>
      <c r="BK1377" s="143">
        <f t="shared" si="159"/>
        <v>0</v>
      </c>
      <c r="BL1377" s="16" t="s">
        <v>265</v>
      </c>
      <c r="BM1377" s="142" t="s">
        <v>2575</v>
      </c>
    </row>
    <row r="1378" spans="2:65" s="1" customFormat="1" ht="16.5" customHeight="1">
      <c r="B1378" s="31"/>
      <c r="C1378" s="131" t="s">
        <v>2576</v>
      </c>
      <c r="D1378" s="131" t="s">
        <v>227</v>
      </c>
      <c r="E1378" s="132" t="s">
        <v>2577</v>
      </c>
      <c r="F1378" s="133" t="s">
        <v>2578</v>
      </c>
      <c r="G1378" s="134" t="s">
        <v>1732</v>
      </c>
      <c r="H1378" s="135">
        <v>1</v>
      </c>
      <c r="I1378" s="136"/>
      <c r="J1378" s="137">
        <f t="shared" si="150"/>
        <v>0</v>
      </c>
      <c r="K1378" s="133" t="s">
        <v>1</v>
      </c>
      <c r="L1378" s="31"/>
      <c r="M1378" s="138" t="s">
        <v>1</v>
      </c>
      <c r="N1378" s="139" t="s">
        <v>47</v>
      </c>
      <c r="P1378" s="140">
        <f t="shared" si="151"/>
        <v>0</v>
      </c>
      <c r="Q1378" s="140">
        <v>0</v>
      </c>
      <c r="R1378" s="140">
        <f t="shared" si="152"/>
        <v>0</v>
      </c>
      <c r="S1378" s="140">
        <v>0</v>
      </c>
      <c r="T1378" s="141">
        <f t="shared" si="153"/>
        <v>0</v>
      </c>
      <c r="AR1378" s="142" t="s">
        <v>265</v>
      </c>
      <c r="AT1378" s="142" t="s">
        <v>227</v>
      </c>
      <c r="AU1378" s="142" t="s">
        <v>240</v>
      </c>
      <c r="AY1378" s="16" t="s">
        <v>225</v>
      </c>
      <c r="BE1378" s="143">
        <f t="shared" si="154"/>
        <v>0</v>
      </c>
      <c r="BF1378" s="143">
        <f t="shared" si="155"/>
        <v>0</v>
      </c>
      <c r="BG1378" s="143">
        <f t="shared" si="156"/>
        <v>0</v>
      </c>
      <c r="BH1378" s="143">
        <f t="shared" si="157"/>
        <v>0</v>
      </c>
      <c r="BI1378" s="143">
        <f t="shared" si="158"/>
        <v>0</v>
      </c>
      <c r="BJ1378" s="16" t="s">
        <v>90</v>
      </c>
      <c r="BK1378" s="143">
        <f t="shared" si="159"/>
        <v>0</v>
      </c>
      <c r="BL1378" s="16" t="s">
        <v>265</v>
      </c>
      <c r="BM1378" s="142" t="s">
        <v>2579</v>
      </c>
    </row>
    <row r="1379" spans="2:65" s="1" customFormat="1" ht="16.5" customHeight="1">
      <c r="B1379" s="31"/>
      <c r="C1379" s="131" t="s">
        <v>2580</v>
      </c>
      <c r="D1379" s="131" t="s">
        <v>227</v>
      </c>
      <c r="E1379" s="132" t="s">
        <v>2581</v>
      </c>
      <c r="F1379" s="133" t="s">
        <v>2582</v>
      </c>
      <c r="G1379" s="134" t="s">
        <v>1732</v>
      </c>
      <c r="H1379" s="135">
        <v>1</v>
      </c>
      <c r="I1379" s="136"/>
      <c r="J1379" s="137">
        <f t="shared" si="150"/>
        <v>0</v>
      </c>
      <c r="K1379" s="133" t="s">
        <v>1</v>
      </c>
      <c r="L1379" s="31"/>
      <c r="M1379" s="138" t="s">
        <v>1</v>
      </c>
      <c r="N1379" s="139" t="s">
        <v>47</v>
      </c>
      <c r="P1379" s="140">
        <f t="shared" si="151"/>
        <v>0</v>
      </c>
      <c r="Q1379" s="140">
        <v>0</v>
      </c>
      <c r="R1379" s="140">
        <f t="shared" si="152"/>
        <v>0</v>
      </c>
      <c r="S1379" s="140">
        <v>0</v>
      </c>
      <c r="T1379" s="141">
        <f t="shared" si="153"/>
        <v>0</v>
      </c>
      <c r="AR1379" s="142" t="s">
        <v>265</v>
      </c>
      <c r="AT1379" s="142" t="s">
        <v>227</v>
      </c>
      <c r="AU1379" s="142" t="s">
        <v>240</v>
      </c>
      <c r="AY1379" s="16" t="s">
        <v>225</v>
      </c>
      <c r="BE1379" s="143">
        <f t="shared" si="154"/>
        <v>0</v>
      </c>
      <c r="BF1379" s="143">
        <f t="shared" si="155"/>
        <v>0</v>
      </c>
      <c r="BG1379" s="143">
        <f t="shared" si="156"/>
        <v>0</v>
      </c>
      <c r="BH1379" s="143">
        <f t="shared" si="157"/>
        <v>0</v>
      </c>
      <c r="BI1379" s="143">
        <f t="shared" si="158"/>
        <v>0</v>
      </c>
      <c r="BJ1379" s="16" t="s">
        <v>90</v>
      </c>
      <c r="BK1379" s="143">
        <f t="shared" si="159"/>
        <v>0</v>
      </c>
      <c r="BL1379" s="16" t="s">
        <v>265</v>
      </c>
      <c r="BM1379" s="142" t="s">
        <v>2583</v>
      </c>
    </row>
    <row r="1380" spans="2:65" s="1" customFormat="1" ht="16.5" customHeight="1">
      <c r="B1380" s="31"/>
      <c r="C1380" s="131" t="s">
        <v>2584</v>
      </c>
      <c r="D1380" s="131" t="s">
        <v>227</v>
      </c>
      <c r="E1380" s="132" t="s">
        <v>2585</v>
      </c>
      <c r="F1380" s="133" t="s">
        <v>2586</v>
      </c>
      <c r="G1380" s="134" t="s">
        <v>1732</v>
      </c>
      <c r="H1380" s="135">
        <v>1</v>
      </c>
      <c r="I1380" s="136"/>
      <c r="J1380" s="137">
        <f t="shared" si="150"/>
        <v>0</v>
      </c>
      <c r="K1380" s="133" t="s">
        <v>1</v>
      </c>
      <c r="L1380" s="31"/>
      <c r="M1380" s="138" t="s">
        <v>1</v>
      </c>
      <c r="N1380" s="139" t="s">
        <v>47</v>
      </c>
      <c r="P1380" s="140">
        <f t="shared" si="151"/>
        <v>0</v>
      </c>
      <c r="Q1380" s="140">
        <v>0</v>
      </c>
      <c r="R1380" s="140">
        <f t="shared" si="152"/>
        <v>0</v>
      </c>
      <c r="S1380" s="140">
        <v>0</v>
      </c>
      <c r="T1380" s="141">
        <f t="shared" si="153"/>
        <v>0</v>
      </c>
      <c r="AR1380" s="142" t="s">
        <v>265</v>
      </c>
      <c r="AT1380" s="142" t="s">
        <v>227</v>
      </c>
      <c r="AU1380" s="142" t="s">
        <v>240</v>
      </c>
      <c r="AY1380" s="16" t="s">
        <v>225</v>
      </c>
      <c r="BE1380" s="143">
        <f t="shared" si="154"/>
        <v>0</v>
      </c>
      <c r="BF1380" s="143">
        <f t="shared" si="155"/>
        <v>0</v>
      </c>
      <c r="BG1380" s="143">
        <f t="shared" si="156"/>
        <v>0</v>
      </c>
      <c r="BH1380" s="143">
        <f t="shared" si="157"/>
        <v>0</v>
      </c>
      <c r="BI1380" s="143">
        <f t="shared" si="158"/>
        <v>0</v>
      </c>
      <c r="BJ1380" s="16" t="s">
        <v>90</v>
      </c>
      <c r="BK1380" s="143">
        <f t="shared" si="159"/>
        <v>0</v>
      </c>
      <c r="BL1380" s="16" t="s">
        <v>265</v>
      </c>
      <c r="BM1380" s="142" t="s">
        <v>2587</v>
      </c>
    </row>
    <row r="1381" spans="2:65" s="1" customFormat="1" ht="16.5" customHeight="1">
      <c r="B1381" s="31"/>
      <c r="C1381" s="131" t="s">
        <v>2588</v>
      </c>
      <c r="D1381" s="131" t="s">
        <v>227</v>
      </c>
      <c r="E1381" s="132" t="s">
        <v>2589</v>
      </c>
      <c r="F1381" s="133" t="s">
        <v>2590</v>
      </c>
      <c r="G1381" s="134" t="s">
        <v>1732</v>
      </c>
      <c r="H1381" s="135">
        <v>1</v>
      </c>
      <c r="I1381" s="136"/>
      <c r="J1381" s="137">
        <f t="shared" si="150"/>
        <v>0</v>
      </c>
      <c r="K1381" s="133" t="s">
        <v>1</v>
      </c>
      <c r="L1381" s="31"/>
      <c r="M1381" s="138" t="s">
        <v>1</v>
      </c>
      <c r="N1381" s="139" t="s">
        <v>47</v>
      </c>
      <c r="P1381" s="140">
        <f t="shared" si="151"/>
        <v>0</v>
      </c>
      <c r="Q1381" s="140">
        <v>0</v>
      </c>
      <c r="R1381" s="140">
        <f t="shared" si="152"/>
        <v>0</v>
      </c>
      <c r="S1381" s="140">
        <v>0</v>
      </c>
      <c r="T1381" s="141">
        <f t="shared" si="153"/>
        <v>0</v>
      </c>
      <c r="AR1381" s="142" t="s">
        <v>265</v>
      </c>
      <c r="AT1381" s="142" t="s">
        <v>227</v>
      </c>
      <c r="AU1381" s="142" t="s">
        <v>240</v>
      </c>
      <c r="AY1381" s="16" t="s">
        <v>225</v>
      </c>
      <c r="BE1381" s="143">
        <f t="shared" si="154"/>
        <v>0</v>
      </c>
      <c r="BF1381" s="143">
        <f t="shared" si="155"/>
        <v>0</v>
      </c>
      <c r="BG1381" s="143">
        <f t="shared" si="156"/>
        <v>0</v>
      </c>
      <c r="BH1381" s="143">
        <f t="shared" si="157"/>
        <v>0</v>
      </c>
      <c r="BI1381" s="143">
        <f t="shared" si="158"/>
        <v>0</v>
      </c>
      <c r="BJ1381" s="16" t="s">
        <v>90</v>
      </c>
      <c r="BK1381" s="143">
        <f t="shared" si="159"/>
        <v>0</v>
      </c>
      <c r="BL1381" s="16" t="s">
        <v>265</v>
      </c>
      <c r="BM1381" s="142" t="s">
        <v>2591</v>
      </c>
    </row>
    <row r="1382" spans="2:65" s="1" customFormat="1" ht="21.75" customHeight="1">
      <c r="B1382" s="31"/>
      <c r="C1382" s="131" t="s">
        <v>2592</v>
      </c>
      <c r="D1382" s="131" t="s">
        <v>227</v>
      </c>
      <c r="E1382" s="132" t="s">
        <v>2593</v>
      </c>
      <c r="F1382" s="133" t="s">
        <v>2594</v>
      </c>
      <c r="G1382" s="134" t="s">
        <v>1732</v>
      </c>
      <c r="H1382" s="135">
        <v>1</v>
      </c>
      <c r="I1382" s="136"/>
      <c r="J1382" s="137">
        <f t="shared" si="150"/>
        <v>0</v>
      </c>
      <c r="K1382" s="133" t="s">
        <v>1</v>
      </c>
      <c r="L1382" s="31"/>
      <c r="M1382" s="138" t="s">
        <v>1</v>
      </c>
      <c r="N1382" s="139" t="s">
        <v>47</v>
      </c>
      <c r="P1382" s="140">
        <f t="shared" si="151"/>
        <v>0</v>
      </c>
      <c r="Q1382" s="140">
        <v>0</v>
      </c>
      <c r="R1382" s="140">
        <f t="shared" si="152"/>
        <v>0</v>
      </c>
      <c r="S1382" s="140">
        <v>0</v>
      </c>
      <c r="T1382" s="141">
        <f t="shared" si="153"/>
        <v>0</v>
      </c>
      <c r="AR1382" s="142" t="s">
        <v>265</v>
      </c>
      <c r="AT1382" s="142" t="s">
        <v>227</v>
      </c>
      <c r="AU1382" s="142" t="s">
        <v>240</v>
      </c>
      <c r="AY1382" s="16" t="s">
        <v>225</v>
      </c>
      <c r="BE1382" s="143">
        <f t="shared" si="154"/>
        <v>0</v>
      </c>
      <c r="BF1382" s="143">
        <f t="shared" si="155"/>
        <v>0</v>
      </c>
      <c r="BG1382" s="143">
        <f t="shared" si="156"/>
        <v>0</v>
      </c>
      <c r="BH1382" s="143">
        <f t="shared" si="157"/>
        <v>0</v>
      </c>
      <c r="BI1382" s="143">
        <f t="shared" si="158"/>
        <v>0</v>
      </c>
      <c r="BJ1382" s="16" t="s">
        <v>90</v>
      </c>
      <c r="BK1382" s="143">
        <f t="shared" si="159"/>
        <v>0</v>
      </c>
      <c r="BL1382" s="16" t="s">
        <v>265</v>
      </c>
      <c r="BM1382" s="142" t="s">
        <v>2595</v>
      </c>
    </row>
    <row r="1383" spans="2:65" s="11" customFormat="1" ht="20.85" customHeight="1">
      <c r="B1383" s="119"/>
      <c r="D1383" s="120" t="s">
        <v>81</v>
      </c>
      <c r="E1383" s="129" t="s">
        <v>2596</v>
      </c>
      <c r="F1383" s="129" t="s">
        <v>2563</v>
      </c>
      <c r="I1383" s="122"/>
      <c r="J1383" s="130">
        <f>BK1383</f>
        <v>0</v>
      </c>
      <c r="L1383" s="119"/>
      <c r="M1383" s="124"/>
      <c r="P1383" s="125">
        <f>SUM(P1384:P1390)</f>
        <v>0</v>
      </c>
      <c r="R1383" s="125">
        <f>SUM(R1384:R1390)</f>
        <v>0</v>
      </c>
      <c r="T1383" s="126">
        <f>SUM(T1384:T1390)</f>
        <v>0</v>
      </c>
      <c r="AR1383" s="120" t="s">
        <v>92</v>
      </c>
      <c r="AT1383" s="127" t="s">
        <v>81</v>
      </c>
      <c r="AU1383" s="127" t="s">
        <v>92</v>
      </c>
      <c r="AY1383" s="120" t="s">
        <v>225</v>
      </c>
      <c r="BK1383" s="128">
        <f>SUM(BK1384:BK1390)</f>
        <v>0</v>
      </c>
    </row>
    <row r="1384" spans="2:65" s="1" customFormat="1" ht="21.75" customHeight="1">
      <c r="B1384" s="31"/>
      <c r="C1384" s="131" t="s">
        <v>2597</v>
      </c>
      <c r="D1384" s="131" t="s">
        <v>227</v>
      </c>
      <c r="E1384" s="132" t="s">
        <v>2598</v>
      </c>
      <c r="F1384" s="133" t="s">
        <v>2599</v>
      </c>
      <c r="G1384" s="134" t="s">
        <v>1732</v>
      </c>
      <c r="H1384" s="135">
        <v>1</v>
      </c>
      <c r="I1384" s="136"/>
      <c r="J1384" s="137">
        <f t="shared" ref="J1384:J1390" si="160">ROUND(I1384*H1384,2)</f>
        <v>0</v>
      </c>
      <c r="K1384" s="133" t="s">
        <v>1</v>
      </c>
      <c r="L1384" s="31"/>
      <c r="M1384" s="138" t="s">
        <v>1</v>
      </c>
      <c r="N1384" s="139" t="s">
        <v>47</v>
      </c>
      <c r="P1384" s="140">
        <f t="shared" ref="P1384:P1390" si="161">O1384*H1384</f>
        <v>0</v>
      </c>
      <c r="Q1384" s="140">
        <v>0</v>
      </c>
      <c r="R1384" s="140">
        <f t="shared" ref="R1384:R1390" si="162">Q1384*H1384</f>
        <v>0</v>
      </c>
      <c r="S1384" s="140">
        <v>0</v>
      </c>
      <c r="T1384" s="141">
        <f t="shared" ref="T1384:T1390" si="163">S1384*H1384</f>
        <v>0</v>
      </c>
      <c r="AR1384" s="142" t="s">
        <v>265</v>
      </c>
      <c r="AT1384" s="142" t="s">
        <v>227</v>
      </c>
      <c r="AU1384" s="142" t="s">
        <v>240</v>
      </c>
      <c r="AY1384" s="16" t="s">
        <v>225</v>
      </c>
      <c r="BE1384" s="143">
        <f t="shared" ref="BE1384:BE1390" si="164">IF(N1384="základní",J1384,0)</f>
        <v>0</v>
      </c>
      <c r="BF1384" s="143">
        <f t="shared" ref="BF1384:BF1390" si="165">IF(N1384="snížená",J1384,0)</f>
        <v>0</v>
      </c>
      <c r="BG1384" s="143">
        <f t="shared" ref="BG1384:BG1390" si="166">IF(N1384="zákl. přenesená",J1384,0)</f>
        <v>0</v>
      </c>
      <c r="BH1384" s="143">
        <f t="shared" ref="BH1384:BH1390" si="167">IF(N1384="sníž. přenesená",J1384,0)</f>
        <v>0</v>
      </c>
      <c r="BI1384" s="143">
        <f t="shared" ref="BI1384:BI1390" si="168">IF(N1384="nulová",J1384,0)</f>
        <v>0</v>
      </c>
      <c r="BJ1384" s="16" t="s">
        <v>90</v>
      </c>
      <c r="BK1384" s="143">
        <f t="shared" ref="BK1384:BK1390" si="169">ROUND(I1384*H1384,2)</f>
        <v>0</v>
      </c>
      <c r="BL1384" s="16" t="s">
        <v>265</v>
      </c>
      <c r="BM1384" s="142" t="s">
        <v>2600</v>
      </c>
    </row>
    <row r="1385" spans="2:65" s="1" customFormat="1" ht="21.75" customHeight="1">
      <c r="B1385" s="31"/>
      <c r="C1385" s="131" t="s">
        <v>2601</v>
      </c>
      <c r="D1385" s="131" t="s">
        <v>227</v>
      </c>
      <c r="E1385" s="132" t="s">
        <v>2602</v>
      </c>
      <c r="F1385" s="133" t="s">
        <v>2603</v>
      </c>
      <c r="G1385" s="134" t="s">
        <v>1732</v>
      </c>
      <c r="H1385" s="135">
        <v>1</v>
      </c>
      <c r="I1385" s="136"/>
      <c r="J1385" s="137">
        <f t="shared" si="160"/>
        <v>0</v>
      </c>
      <c r="K1385" s="133" t="s">
        <v>1</v>
      </c>
      <c r="L1385" s="31"/>
      <c r="M1385" s="138" t="s">
        <v>1</v>
      </c>
      <c r="N1385" s="139" t="s">
        <v>47</v>
      </c>
      <c r="P1385" s="140">
        <f t="shared" si="161"/>
        <v>0</v>
      </c>
      <c r="Q1385" s="140">
        <v>0</v>
      </c>
      <c r="R1385" s="140">
        <f t="shared" si="162"/>
        <v>0</v>
      </c>
      <c r="S1385" s="140">
        <v>0</v>
      </c>
      <c r="T1385" s="141">
        <f t="shared" si="163"/>
        <v>0</v>
      </c>
      <c r="AR1385" s="142" t="s">
        <v>265</v>
      </c>
      <c r="AT1385" s="142" t="s">
        <v>227</v>
      </c>
      <c r="AU1385" s="142" t="s">
        <v>240</v>
      </c>
      <c r="AY1385" s="16" t="s">
        <v>225</v>
      </c>
      <c r="BE1385" s="143">
        <f t="shared" si="164"/>
        <v>0</v>
      </c>
      <c r="BF1385" s="143">
        <f t="shared" si="165"/>
        <v>0</v>
      </c>
      <c r="BG1385" s="143">
        <f t="shared" si="166"/>
        <v>0</v>
      </c>
      <c r="BH1385" s="143">
        <f t="shared" si="167"/>
        <v>0</v>
      </c>
      <c r="BI1385" s="143">
        <f t="shared" si="168"/>
        <v>0</v>
      </c>
      <c r="BJ1385" s="16" t="s">
        <v>90</v>
      </c>
      <c r="BK1385" s="143">
        <f t="shared" si="169"/>
        <v>0</v>
      </c>
      <c r="BL1385" s="16" t="s">
        <v>265</v>
      </c>
      <c r="BM1385" s="142" t="s">
        <v>2604</v>
      </c>
    </row>
    <row r="1386" spans="2:65" s="1" customFormat="1" ht="21.75" customHeight="1">
      <c r="B1386" s="31"/>
      <c r="C1386" s="131" t="s">
        <v>2605</v>
      </c>
      <c r="D1386" s="131" t="s">
        <v>227</v>
      </c>
      <c r="E1386" s="132" t="s">
        <v>2606</v>
      </c>
      <c r="F1386" s="133" t="s">
        <v>2607</v>
      </c>
      <c r="G1386" s="134" t="s">
        <v>1732</v>
      </c>
      <c r="H1386" s="135">
        <v>1</v>
      </c>
      <c r="I1386" s="136"/>
      <c r="J1386" s="137">
        <f t="shared" si="160"/>
        <v>0</v>
      </c>
      <c r="K1386" s="133" t="s">
        <v>1</v>
      </c>
      <c r="L1386" s="31"/>
      <c r="M1386" s="138" t="s">
        <v>1</v>
      </c>
      <c r="N1386" s="139" t="s">
        <v>47</v>
      </c>
      <c r="P1386" s="140">
        <f t="shared" si="161"/>
        <v>0</v>
      </c>
      <c r="Q1386" s="140">
        <v>0</v>
      </c>
      <c r="R1386" s="140">
        <f t="shared" si="162"/>
        <v>0</v>
      </c>
      <c r="S1386" s="140">
        <v>0</v>
      </c>
      <c r="T1386" s="141">
        <f t="shared" si="163"/>
        <v>0</v>
      </c>
      <c r="AR1386" s="142" t="s">
        <v>265</v>
      </c>
      <c r="AT1386" s="142" t="s">
        <v>227</v>
      </c>
      <c r="AU1386" s="142" t="s">
        <v>240</v>
      </c>
      <c r="AY1386" s="16" t="s">
        <v>225</v>
      </c>
      <c r="BE1386" s="143">
        <f t="shared" si="164"/>
        <v>0</v>
      </c>
      <c r="BF1386" s="143">
        <f t="shared" si="165"/>
        <v>0</v>
      </c>
      <c r="BG1386" s="143">
        <f t="shared" si="166"/>
        <v>0</v>
      </c>
      <c r="BH1386" s="143">
        <f t="shared" si="167"/>
        <v>0</v>
      </c>
      <c r="BI1386" s="143">
        <f t="shared" si="168"/>
        <v>0</v>
      </c>
      <c r="BJ1386" s="16" t="s">
        <v>90</v>
      </c>
      <c r="BK1386" s="143">
        <f t="shared" si="169"/>
        <v>0</v>
      </c>
      <c r="BL1386" s="16" t="s">
        <v>265</v>
      </c>
      <c r="BM1386" s="142" t="s">
        <v>2608</v>
      </c>
    </row>
    <row r="1387" spans="2:65" s="1" customFormat="1" ht="16.5" customHeight="1">
      <c r="B1387" s="31"/>
      <c r="C1387" s="131" t="s">
        <v>2609</v>
      </c>
      <c r="D1387" s="131" t="s">
        <v>227</v>
      </c>
      <c r="E1387" s="132" t="s">
        <v>2610</v>
      </c>
      <c r="F1387" s="133" t="s">
        <v>2611</v>
      </c>
      <c r="G1387" s="134" t="s">
        <v>1732</v>
      </c>
      <c r="H1387" s="135">
        <v>1</v>
      </c>
      <c r="I1387" s="136"/>
      <c r="J1387" s="137">
        <f t="shared" si="160"/>
        <v>0</v>
      </c>
      <c r="K1387" s="133" t="s">
        <v>1</v>
      </c>
      <c r="L1387" s="31"/>
      <c r="M1387" s="138" t="s">
        <v>1</v>
      </c>
      <c r="N1387" s="139" t="s">
        <v>47</v>
      </c>
      <c r="P1387" s="140">
        <f t="shared" si="161"/>
        <v>0</v>
      </c>
      <c r="Q1387" s="140">
        <v>0</v>
      </c>
      <c r="R1387" s="140">
        <f t="shared" si="162"/>
        <v>0</v>
      </c>
      <c r="S1387" s="140">
        <v>0</v>
      </c>
      <c r="T1387" s="141">
        <f t="shared" si="163"/>
        <v>0</v>
      </c>
      <c r="AR1387" s="142" t="s">
        <v>265</v>
      </c>
      <c r="AT1387" s="142" t="s">
        <v>227</v>
      </c>
      <c r="AU1387" s="142" t="s">
        <v>240</v>
      </c>
      <c r="AY1387" s="16" t="s">
        <v>225</v>
      </c>
      <c r="BE1387" s="143">
        <f t="shared" si="164"/>
        <v>0</v>
      </c>
      <c r="BF1387" s="143">
        <f t="shared" si="165"/>
        <v>0</v>
      </c>
      <c r="BG1387" s="143">
        <f t="shared" si="166"/>
        <v>0</v>
      </c>
      <c r="BH1387" s="143">
        <f t="shared" si="167"/>
        <v>0</v>
      </c>
      <c r="BI1387" s="143">
        <f t="shared" si="168"/>
        <v>0</v>
      </c>
      <c r="BJ1387" s="16" t="s">
        <v>90</v>
      </c>
      <c r="BK1387" s="143">
        <f t="shared" si="169"/>
        <v>0</v>
      </c>
      <c r="BL1387" s="16" t="s">
        <v>265</v>
      </c>
      <c r="BM1387" s="142" t="s">
        <v>2612</v>
      </c>
    </row>
    <row r="1388" spans="2:65" s="1" customFormat="1" ht="16.5" customHeight="1">
      <c r="B1388" s="31"/>
      <c r="C1388" s="131" t="s">
        <v>2613</v>
      </c>
      <c r="D1388" s="131" t="s">
        <v>227</v>
      </c>
      <c r="E1388" s="132" t="s">
        <v>2614</v>
      </c>
      <c r="F1388" s="133" t="s">
        <v>2615</v>
      </c>
      <c r="G1388" s="134" t="s">
        <v>1732</v>
      </c>
      <c r="H1388" s="135">
        <v>1</v>
      </c>
      <c r="I1388" s="136"/>
      <c r="J1388" s="137">
        <f t="shared" si="160"/>
        <v>0</v>
      </c>
      <c r="K1388" s="133" t="s">
        <v>1</v>
      </c>
      <c r="L1388" s="31"/>
      <c r="M1388" s="138" t="s">
        <v>1</v>
      </c>
      <c r="N1388" s="139" t="s">
        <v>47</v>
      </c>
      <c r="P1388" s="140">
        <f t="shared" si="161"/>
        <v>0</v>
      </c>
      <c r="Q1388" s="140">
        <v>0</v>
      </c>
      <c r="R1388" s="140">
        <f t="shared" si="162"/>
        <v>0</v>
      </c>
      <c r="S1388" s="140">
        <v>0</v>
      </c>
      <c r="T1388" s="141">
        <f t="shared" si="163"/>
        <v>0</v>
      </c>
      <c r="AR1388" s="142" t="s">
        <v>265</v>
      </c>
      <c r="AT1388" s="142" t="s">
        <v>227</v>
      </c>
      <c r="AU1388" s="142" t="s">
        <v>240</v>
      </c>
      <c r="AY1388" s="16" t="s">
        <v>225</v>
      </c>
      <c r="BE1388" s="143">
        <f t="shared" si="164"/>
        <v>0</v>
      </c>
      <c r="BF1388" s="143">
        <f t="shared" si="165"/>
        <v>0</v>
      </c>
      <c r="BG1388" s="143">
        <f t="shared" si="166"/>
        <v>0</v>
      </c>
      <c r="BH1388" s="143">
        <f t="shared" si="167"/>
        <v>0</v>
      </c>
      <c r="BI1388" s="143">
        <f t="shared" si="168"/>
        <v>0</v>
      </c>
      <c r="BJ1388" s="16" t="s">
        <v>90</v>
      </c>
      <c r="BK1388" s="143">
        <f t="shared" si="169"/>
        <v>0</v>
      </c>
      <c r="BL1388" s="16" t="s">
        <v>265</v>
      </c>
      <c r="BM1388" s="142" t="s">
        <v>2616</v>
      </c>
    </row>
    <row r="1389" spans="2:65" s="1" customFormat="1" ht="16.5" customHeight="1">
      <c r="B1389" s="31"/>
      <c r="C1389" s="131" t="s">
        <v>2617</v>
      </c>
      <c r="D1389" s="131" t="s">
        <v>227</v>
      </c>
      <c r="E1389" s="132" t="s">
        <v>2618</v>
      </c>
      <c r="F1389" s="133" t="s">
        <v>2619</v>
      </c>
      <c r="G1389" s="134" t="s">
        <v>1732</v>
      </c>
      <c r="H1389" s="135">
        <v>1</v>
      </c>
      <c r="I1389" s="136"/>
      <c r="J1389" s="137">
        <f t="shared" si="160"/>
        <v>0</v>
      </c>
      <c r="K1389" s="133" t="s">
        <v>1</v>
      </c>
      <c r="L1389" s="31"/>
      <c r="M1389" s="138" t="s">
        <v>1</v>
      </c>
      <c r="N1389" s="139" t="s">
        <v>47</v>
      </c>
      <c r="P1389" s="140">
        <f t="shared" si="161"/>
        <v>0</v>
      </c>
      <c r="Q1389" s="140">
        <v>0</v>
      </c>
      <c r="R1389" s="140">
        <f t="shared" si="162"/>
        <v>0</v>
      </c>
      <c r="S1389" s="140">
        <v>0</v>
      </c>
      <c r="T1389" s="141">
        <f t="shared" si="163"/>
        <v>0</v>
      </c>
      <c r="AR1389" s="142" t="s">
        <v>265</v>
      </c>
      <c r="AT1389" s="142" t="s">
        <v>227</v>
      </c>
      <c r="AU1389" s="142" t="s">
        <v>240</v>
      </c>
      <c r="AY1389" s="16" t="s">
        <v>225</v>
      </c>
      <c r="BE1389" s="143">
        <f t="shared" si="164"/>
        <v>0</v>
      </c>
      <c r="BF1389" s="143">
        <f t="shared" si="165"/>
        <v>0</v>
      </c>
      <c r="BG1389" s="143">
        <f t="shared" si="166"/>
        <v>0</v>
      </c>
      <c r="BH1389" s="143">
        <f t="shared" si="167"/>
        <v>0</v>
      </c>
      <c r="BI1389" s="143">
        <f t="shared" si="168"/>
        <v>0</v>
      </c>
      <c r="BJ1389" s="16" t="s">
        <v>90</v>
      </c>
      <c r="BK1389" s="143">
        <f t="shared" si="169"/>
        <v>0</v>
      </c>
      <c r="BL1389" s="16" t="s">
        <v>265</v>
      </c>
      <c r="BM1389" s="142" t="s">
        <v>2620</v>
      </c>
    </row>
    <row r="1390" spans="2:65" s="1" customFormat="1" ht="16.5" customHeight="1">
      <c r="B1390" s="31"/>
      <c r="C1390" s="131" t="s">
        <v>2621</v>
      </c>
      <c r="D1390" s="131" t="s">
        <v>227</v>
      </c>
      <c r="E1390" s="132" t="s">
        <v>2622</v>
      </c>
      <c r="F1390" s="133" t="s">
        <v>2623</v>
      </c>
      <c r="G1390" s="134" t="s">
        <v>1732</v>
      </c>
      <c r="H1390" s="135">
        <v>1</v>
      </c>
      <c r="I1390" s="136"/>
      <c r="J1390" s="137">
        <f t="shared" si="160"/>
        <v>0</v>
      </c>
      <c r="K1390" s="133" t="s">
        <v>1</v>
      </c>
      <c r="L1390" s="31"/>
      <c r="M1390" s="138" t="s">
        <v>1</v>
      </c>
      <c r="N1390" s="139" t="s">
        <v>47</v>
      </c>
      <c r="P1390" s="140">
        <f t="shared" si="161"/>
        <v>0</v>
      </c>
      <c r="Q1390" s="140">
        <v>0</v>
      </c>
      <c r="R1390" s="140">
        <f t="shared" si="162"/>
        <v>0</v>
      </c>
      <c r="S1390" s="140">
        <v>0</v>
      </c>
      <c r="T1390" s="141">
        <f t="shared" si="163"/>
        <v>0</v>
      </c>
      <c r="AR1390" s="142" t="s">
        <v>265</v>
      </c>
      <c r="AT1390" s="142" t="s">
        <v>227</v>
      </c>
      <c r="AU1390" s="142" t="s">
        <v>240</v>
      </c>
      <c r="AY1390" s="16" t="s">
        <v>225</v>
      </c>
      <c r="BE1390" s="143">
        <f t="shared" si="164"/>
        <v>0</v>
      </c>
      <c r="BF1390" s="143">
        <f t="shared" si="165"/>
        <v>0</v>
      </c>
      <c r="BG1390" s="143">
        <f t="shared" si="166"/>
        <v>0</v>
      </c>
      <c r="BH1390" s="143">
        <f t="shared" si="167"/>
        <v>0</v>
      </c>
      <c r="BI1390" s="143">
        <f t="shared" si="168"/>
        <v>0</v>
      </c>
      <c r="BJ1390" s="16" t="s">
        <v>90</v>
      </c>
      <c r="BK1390" s="143">
        <f t="shared" si="169"/>
        <v>0</v>
      </c>
      <c r="BL1390" s="16" t="s">
        <v>265</v>
      </c>
      <c r="BM1390" s="142" t="s">
        <v>2624</v>
      </c>
    </row>
    <row r="1391" spans="2:65" s="11" customFormat="1" ht="20.85" customHeight="1">
      <c r="B1391" s="119"/>
      <c r="D1391" s="120" t="s">
        <v>81</v>
      </c>
      <c r="E1391" s="129" t="s">
        <v>2625</v>
      </c>
      <c r="F1391" s="129" t="s">
        <v>2626</v>
      </c>
      <c r="I1391" s="122"/>
      <c r="J1391" s="130">
        <f>BK1391</f>
        <v>0</v>
      </c>
      <c r="L1391" s="119"/>
      <c r="M1391" s="124"/>
      <c r="P1391" s="125">
        <f>P1392</f>
        <v>0</v>
      </c>
      <c r="R1391" s="125">
        <f>R1392</f>
        <v>0</v>
      </c>
      <c r="T1391" s="126">
        <f>T1392</f>
        <v>0</v>
      </c>
      <c r="AR1391" s="120" t="s">
        <v>92</v>
      </c>
      <c r="AT1391" s="127" t="s">
        <v>81</v>
      </c>
      <c r="AU1391" s="127" t="s">
        <v>92</v>
      </c>
      <c r="AY1391" s="120" t="s">
        <v>225</v>
      </c>
      <c r="BK1391" s="128">
        <f>BK1392</f>
        <v>0</v>
      </c>
    </row>
    <row r="1392" spans="2:65" s="1" customFormat="1" ht="16.5" customHeight="1">
      <c r="B1392" s="31"/>
      <c r="C1392" s="131" t="s">
        <v>2627</v>
      </c>
      <c r="D1392" s="131" t="s">
        <v>227</v>
      </c>
      <c r="E1392" s="132" t="s">
        <v>2628</v>
      </c>
      <c r="F1392" s="133" t="s">
        <v>2629</v>
      </c>
      <c r="G1392" s="134" t="s">
        <v>2630</v>
      </c>
      <c r="H1392" s="135">
        <v>40</v>
      </c>
      <c r="I1392" s="136"/>
      <c r="J1392" s="137">
        <f>ROUND(I1392*H1392,2)</f>
        <v>0</v>
      </c>
      <c r="K1392" s="133" t="s">
        <v>1</v>
      </c>
      <c r="L1392" s="31"/>
      <c r="M1392" s="138" t="s">
        <v>1</v>
      </c>
      <c r="N1392" s="139" t="s">
        <v>47</v>
      </c>
      <c r="P1392" s="140">
        <f>O1392*H1392</f>
        <v>0</v>
      </c>
      <c r="Q1392" s="140">
        <v>0</v>
      </c>
      <c r="R1392" s="140">
        <f>Q1392*H1392</f>
        <v>0</v>
      </c>
      <c r="S1392" s="140">
        <v>0</v>
      </c>
      <c r="T1392" s="141">
        <f>S1392*H1392</f>
        <v>0</v>
      </c>
      <c r="AR1392" s="142" t="s">
        <v>265</v>
      </c>
      <c r="AT1392" s="142" t="s">
        <v>227</v>
      </c>
      <c r="AU1392" s="142" t="s">
        <v>240</v>
      </c>
      <c r="AY1392" s="16" t="s">
        <v>225</v>
      </c>
      <c r="BE1392" s="143">
        <f>IF(N1392="základní",J1392,0)</f>
        <v>0</v>
      </c>
      <c r="BF1392" s="143">
        <f>IF(N1392="snížená",J1392,0)</f>
        <v>0</v>
      </c>
      <c r="BG1392" s="143">
        <f>IF(N1392="zákl. přenesená",J1392,0)</f>
        <v>0</v>
      </c>
      <c r="BH1392" s="143">
        <f>IF(N1392="sníž. přenesená",J1392,0)</f>
        <v>0</v>
      </c>
      <c r="BI1392" s="143">
        <f>IF(N1392="nulová",J1392,0)</f>
        <v>0</v>
      </c>
      <c r="BJ1392" s="16" t="s">
        <v>90</v>
      </c>
      <c r="BK1392" s="143">
        <f>ROUND(I1392*H1392,2)</f>
        <v>0</v>
      </c>
      <c r="BL1392" s="16" t="s">
        <v>265</v>
      </c>
      <c r="BM1392" s="142" t="s">
        <v>2631</v>
      </c>
    </row>
    <row r="1393" spans="2:65" s="11" customFormat="1" ht="20.85" customHeight="1">
      <c r="B1393" s="119"/>
      <c r="D1393" s="120" t="s">
        <v>81</v>
      </c>
      <c r="E1393" s="129" t="s">
        <v>2632</v>
      </c>
      <c r="F1393" s="129" t="s">
        <v>2633</v>
      </c>
      <c r="I1393" s="122"/>
      <c r="J1393" s="130">
        <f>BK1393</f>
        <v>0</v>
      </c>
      <c r="L1393" s="119"/>
      <c r="M1393" s="124"/>
      <c r="P1393" s="125">
        <f>SUM(P1394:P1397)</f>
        <v>0</v>
      </c>
      <c r="R1393" s="125">
        <f>SUM(R1394:R1397)</f>
        <v>0</v>
      </c>
      <c r="T1393" s="126">
        <f>SUM(T1394:T1397)</f>
        <v>0</v>
      </c>
      <c r="AR1393" s="120" t="s">
        <v>92</v>
      </c>
      <c r="AT1393" s="127" t="s">
        <v>81</v>
      </c>
      <c r="AU1393" s="127" t="s">
        <v>92</v>
      </c>
      <c r="AY1393" s="120" t="s">
        <v>225</v>
      </c>
      <c r="BK1393" s="128">
        <f>SUM(BK1394:BK1397)</f>
        <v>0</v>
      </c>
    </row>
    <row r="1394" spans="2:65" s="1" customFormat="1" ht="16.5" customHeight="1">
      <c r="B1394" s="31"/>
      <c r="C1394" s="131" t="s">
        <v>2634</v>
      </c>
      <c r="D1394" s="131" t="s">
        <v>227</v>
      </c>
      <c r="E1394" s="132" t="s">
        <v>90</v>
      </c>
      <c r="F1394" s="133" t="s">
        <v>2635</v>
      </c>
      <c r="G1394" s="134" t="s">
        <v>2630</v>
      </c>
      <c r="H1394" s="135">
        <v>10</v>
      </c>
      <c r="I1394" s="136"/>
      <c r="J1394" s="137">
        <f>ROUND(I1394*H1394,2)</f>
        <v>0</v>
      </c>
      <c r="K1394" s="133" t="s">
        <v>1</v>
      </c>
      <c r="L1394" s="31"/>
      <c r="M1394" s="138" t="s">
        <v>1</v>
      </c>
      <c r="N1394" s="139" t="s">
        <v>47</v>
      </c>
      <c r="P1394" s="140">
        <f>O1394*H1394</f>
        <v>0</v>
      </c>
      <c r="Q1394" s="140">
        <v>0</v>
      </c>
      <c r="R1394" s="140">
        <f>Q1394*H1394</f>
        <v>0</v>
      </c>
      <c r="S1394" s="140">
        <v>0</v>
      </c>
      <c r="T1394" s="141">
        <f>S1394*H1394</f>
        <v>0</v>
      </c>
      <c r="AR1394" s="142" t="s">
        <v>265</v>
      </c>
      <c r="AT1394" s="142" t="s">
        <v>227</v>
      </c>
      <c r="AU1394" s="142" t="s">
        <v>240</v>
      </c>
      <c r="AY1394" s="16" t="s">
        <v>225</v>
      </c>
      <c r="BE1394" s="143">
        <f>IF(N1394="základní",J1394,0)</f>
        <v>0</v>
      </c>
      <c r="BF1394" s="143">
        <f>IF(N1394="snížená",J1394,0)</f>
        <v>0</v>
      </c>
      <c r="BG1394" s="143">
        <f>IF(N1394="zákl. přenesená",J1394,0)</f>
        <v>0</v>
      </c>
      <c r="BH1394" s="143">
        <f>IF(N1394="sníž. přenesená",J1394,0)</f>
        <v>0</v>
      </c>
      <c r="BI1394" s="143">
        <f>IF(N1394="nulová",J1394,0)</f>
        <v>0</v>
      </c>
      <c r="BJ1394" s="16" t="s">
        <v>90</v>
      </c>
      <c r="BK1394" s="143">
        <f>ROUND(I1394*H1394,2)</f>
        <v>0</v>
      </c>
      <c r="BL1394" s="16" t="s">
        <v>265</v>
      </c>
      <c r="BM1394" s="142" t="s">
        <v>2636</v>
      </c>
    </row>
    <row r="1395" spans="2:65" s="1" customFormat="1" ht="16.5" customHeight="1">
      <c r="B1395" s="31"/>
      <c r="C1395" s="131" t="s">
        <v>2637</v>
      </c>
      <c r="D1395" s="131" t="s">
        <v>227</v>
      </c>
      <c r="E1395" s="132" t="s">
        <v>92</v>
      </c>
      <c r="F1395" s="133" t="s">
        <v>2638</v>
      </c>
      <c r="G1395" s="134" t="s">
        <v>2630</v>
      </c>
      <c r="H1395" s="135">
        <v>120</v>
      </c>
      <c r="I1395" s="136"/>
      <c r="J1395" s="137">
        <f>ROUND(I1395*H1395,2)</f>
        <v>0</v>
      </c>
      <c r="K1395" s="133" t="s">
        <v>1</v>
      </c>
      <c r="L1395" s="31"/>
      <c r="M1395" s="138" t="s">
        <v>1</v>
      </c>
      <c r="N1395" s="139" t="s">
        <v>47</v>
      </c>
      <c r="P1395" s="140">
        <f>O1395*H1395</f>
        <v>0</v>
      </c>
      <c r="Q1395" s="140">
        <v>0</v>
      </c>
      <c r="R1395" s="140">
        <f>Q1395*H1395</f>
        <v>0</v>
      </c>
      <c r="S1395" s="140">
        <v>0</v>
      </c>
      <c r="T1395" s="141">
        <f>S1395*H1395</f>
        <v>0</v>
      </c>
      <c r="AR1395" s="142" t="s">
        <v>265</v>
      </c>
      <c r="AT1395" s="142" t="s">
        <v>227</v>
      </c>
      <c r="AU1395" s="142" t="s">
        <v>240</v>
      </c>
      <c r="AY1395" s="16" t="s">
        <v>225</v>
      </c>
      <c r="BE1395" s="143">
        <f>IF(N1395="základní",J1395,0)</f>
        <v>0</v>
      </c>
      <c r="BF1395" s="143">
        <f>IF(N1395="snížená",J1395,0)</f>
        <v>0</v>
      </c>
      <c r="BG1395" s="143">
        <f>IF(N1395="zákl. přenesená",J1395,0)</f>
        <v>0</v>
      </c>
      <c r="BH1395" s="143">
        <f>IF(N1395="sníž. přenesená",J1395,0)</f>
        <v>0</v>
      </c>
      <c r="BI1395" s="143">
        <f>IF(N1395="nulová",J1395,0)</f>
        <v>0</v>
      </c>
      <c r="BJ1395" s="16" t="s">
        <v>90</v>
      </c>
      <c r="BK1395" s="143">
        <f>ROUND(I1395*H1395,2)</f>
        <v>0</v>
      </c>
      <c r="BL1395" s="16" t="s">
        <v>265</v>
      </c>
      <c r="BM1395" s="142" t="s">
        <v>2639</v>
      </c>
    </row>
    <row r="1396" spans="2:65" s="1" customFormat="1" ht="16.5" customHeight="1">
      <c r="B1396" s="31"/>
      <c r="C1396" s="131" t="s">
        <v>2640</v>
      </c>
      <c r="D1396" s="131" t="s">
        <v>227</v>
      </c>
      <c r="E1396" s="132" t="s">
        <v>240</v>
      </c>
      <c r="F1396" s="133" t="s">
        <v>2641</v>
      </c>
      <c r="G1396" s="134" t="s">
        <v>2630</v>
      </c>
      <c r="H1396" s="135">
        <v>12</v>
      </c>
      <c r="I1396" s="136"/>
      <c r="J1396" s="137">
        <f>ROUND(I1396*H1396,2)</f>
        <v>0</v>
      </c>
      <c r="K1396" s="133" t="s">
        <v>1</v>
      </c>
      <c r="L1396" s="31"/>
      <c r="M1396" s="138" t="s">
        <v>1</v>
      </c>
      <c r="N1396" s="139" t="s">
        <v>47</v>
      </c>
      <c r="P1396" s="140">
        <f>O1396*H1396</f>
        <v>0</v>
      </c>
      <c r="Q1396" s="140">
        <v>0</v>
      </c>
      <c r="R1396" s="140">
        <f>Q1396*H1396</f>
        <v>0</v>
      </c>
      <c r="S1396" s="140">
        <v>0</v>
      </c>
      <c r="T1396" s="141">
        <f>S1396*H1396</f>
        <v>0</v>
      </c>
      <c r="AR1396" s="142" t="s">
        <v>265</v>
      </c>
      <c r="AT1396" s="142" t="s">
        <v>227</v>
      </c>
      <c r="AU1396" s="142" t="s">
        <v>240</v>
      </c>
      <c r="AY1396" s="16" t="s">
        <v>225</v>
      </c>
      <c r="BE1396" s="143">
        <f>IF(N1396="základní",J1396,0)</f>
        <v>0</v>
      </c>
      <c r="BF1396" s="143">
        <f>IF(N1396="snížená",J1396,0)</f>
        <v>0</v>
      </c>
      <c r="BG1396" s="143">
        <f>IF(N1396="zákl. přenesená",J1396,0)</f>
        <v>0</v>
      </c>
      <c r="BH1396" s="143">
        <f>IF(N1396="sníž. přenesená",J1396,0)</f>
        <v>0</v>
      </c>
      <c r="BI1396" s="143">
        <f>IF(N1396="nulová",J1396,0)</f>
        <v>0</v>
      </c>
      <c r="BJ1396" s="16" t="s">
        <v>90</v>
      </c>
      <c r="BK1396" s="143">
        <f>ROUND(I1396*H1396,2)</f>
        <v>0</v>
      </c>
      <c r="BL1396" s="16" t="s">
        <v>265</v>
      </c>
      <c r="BM1396" s="142" t="s">
        <v>2642</v>
      </c>
    </row>
    <row r="1397" spans="2:65" s="1" customFormat="1" ht="16.5" customHeight="1">
      <c r="B1397" s="31"/>
      <c r="C1397" s="131" t="s">
        <v>2643</v>
      </c>
      <c r="D1397" s="131" t="s">
        <v>227</v>
      </c>
      <c r="E1397" s="132" t="s">
        <v>232</v>
      </c>
      <c r="F1397" s="133" t="s">
        <v>2644</v>
      </c>
      <c r="G1397" s="134" t="s">
        <v>2630</v>
      </c>
      <c r="H1397" s="135">
        <v>30</v>
      </c>
      <c r="I1397" s="136"/>
      <c r="J1397" s="137">
        <f>ROUND(I1397*H1397,2)</f>
        <v>0</v>
      </c>
      <c r="K1397" s="133" t="s">
        <v>1</v>
      </c>
      <c r="L1397" s="31"/>
      <c r="M1397" s="138" t="s">
        <v>1</v>
      </c>
      <c r="N1397" s="139" t="s">
        <v>47</v>
      </c>
      <c r="P1397" s="140">
        <f>O1397*H1397</f>
        <v>0</v>
      </c>
      <c r="Q1397" s="140">
        <v>0</v>
      </c>
      <c r="R1397" s="140">
        <f>Q1397*H1397</f>
        <v>0</v>
      </c>
      <c r="S1397" s="140">
        <v>0</v>
      </c>
      <c r="T1397" s="141">
        <f>S1397*H1397</f>
        <v>0</v>
      </c>
      <c r="AR1397" s="142" t="s">
        <v>265</v>
      </c>
      <c r="AT1397" s="142" t="s">
        <v>227</v>
      </c>
      <c r="AU1397" s="142" t="s">
        <v>240</v>
      </c>
      <c r="AY1397" s="16" t="s">
        <v>225</v>
      </c>
      <c r="BE1397" s="143">
        <f>IF(N1397="základní",J1397,0)</f>
        <v>0</v>
      </c>
      <c r="BF1397" s="143">
        <f>IF(N1397="snížená",J1397,0)</f>
        <v>0</v>
      </c>
      <c r="BG1397" s="143">
        <f>IF(N1397="zákl. přenesená",J1397,0)</f>
        <v>0</v>
      </c>
      <c r="BH1397" s="143">
        <f>IF(N1397="sníž. přenesená",J1397,0)</f>
        <v>0</v>
      </c>
      <c r="BI1397" s="143">
        <f>IF(N1397="nulová",J1397,0)</f>
        <v>0</v>
      </c>
      <c r="BJ1397" s="16" t="s">
        <v>90</v>
      </c>
      <c r="BK1397" s="143">
        <f>ROUND(I1397*H1397,2)</f>
        <v>0</v>
      </c>
      <c r="BL1397" s="16" t="s">
        <v>265</v>
      </c>
      <c r="BM1397" s="142" t="s">
        <v>2645</v>
      </c>
    </row>
    <row r="1398" spans="2:65" s="11" customFormat="1" ht="22.8" customHeight="1">
      <c r="B1398" s="119"/>
      <c r="D1398" s="120" t="s">
        <v>81</v>
      </c>
      <c r="E1398" s="129" t="s">
        <v>2646</v>
      </c>
      <c r="F1398" s="129" t="s">
        <v>2647</v>
      </c>
      <c r="I1398" s="122"/>
      <c r="J1398" s="130">
        <f>BK1398</f>
        <v>0</v>
      </c>
      <c r="L1398" s="119"/>
      <c r="M1398" s="124"/>
      <c r="P1398" s="125">
        <f>P1399+P1400+P1401+P1430+P1453+P1494+P1530</f>
        <v>0</v>
      </c>
      <c r="R1398" s="125">
        <f>R1399+R1400+R1401+R1430+R1453+R1494+R1530</f>
        <v>0</v>
      </c>
      <c r="T1398" s="126">
        <f>T1399+T1400+T1401+T1430+T1453+T1494+T1530</f>
        <v>0</v>
      </c>
      <c r="AR1398" s="120" t="s">
        <v>92</v>
      </c>
      <c r="AT1398" s="127" t="s">
        <v>81</v>
      </c>
      <c r="AU1398" s="127" t="s">
        <v>90</v>
      </c>
      <c r="AY1398" s="120" t="s">
        <v>225</v>
      </c>
      <c r="BK1398" s="128">
        <f>BK1399+BK1400+BK1401+BK1430+BK1453+BK1494+BK1530</f>
        <v>0</v>
      </c>
    </row>
    <row r="1399" spans="2:65" s="1" customFormat="1" ht="24.15" customHeight="1">
      <c r="B1399" s="31"/>
      <c r="C1399" s="131" t="s">
        <v>2648</v>
      </c>
      <c r="D1399" s="131" t="s">
        <v>227</v>
      </c>
      <c r="E1399" s="132" t="s">
        <v>2649</v>
      </c>
      <c r="F1399" s="133" t="s">
        <v>2650</v>
      </c>
      <c r="G1399" s="134" t="s">
        <v>414</v>
      </c>
      <c r="H1399" s="135">
        <v>1</v>
      </c>
      <c r="I1399" s="136"/>
      <c r="J1399" s="137">
        <f>ROUND(I1399*H1399,2)</f>
        <v>0</v>
      </c>
      <c r="K1399" s="133" t="s">
        <v>347</v>
      </c>
      <c r="L1399" s="31"/>
      <c r="M1399" s="138" t="s">
        <v>1</v>
      </c>
      <c r="N1399" s="139" t="s">
        <v>47</v>
      </c>
      <c r="P1399" s="140">
        <f>O1399*H1399</f>
        <v>0</v>
      </c>
      <c r="Q1399" s="140">
        <v>0</v>
      </c>
      <c r="R1399" s="140">
        <f>Q1399*H1399</f>
        <v>0</v>
      </c>
      <c r="S1399" s="140">
        <v>0</v>
      </c>
      <c r="T1399" s="141">
        <f>S1399*H1399</f>
        <v>0</v>
      </c>
      <c r="AR1399" s="142" t="s">
        <v>265</v>
      </c>
      <c r="AT1399" s="142" t="s">
        <v>227</v>
      </c>
      <c r="AU1399" s="142" t="s">
        <v>92</v>
      </c>
      <c r="AY1399" s="16" t="s">
        <v>225</v>
      </c>
      <c r="BE1399" s="143">
        <f>IF(N1399="základní",J1399,0)</f>
        <v>0</v>
      </c>
      <c r="BF1399" s="143">
        <f>IF(N1399="snížená",J1399,0)</f>
        <v>0</v>
      </c>
      <c r="BG1399" s="143">
        <f>IF(N1399="zákl. přenesená",J1399,0)</f>
        <v>0</v>
      </c>
      <c r="BH1399" s="143">
        <f>IF(N1399="sníž. přenesená",J1399,0)</f>
        <v>0</v>
      </c>
      <c r="BI1399" s="143">
        <f>IF(N1399="nulová",J1399,0)</f>
        <v>0</v>
      </c>
      <c r="BJ1399" s="16" t="s">
        <v>90</v>
      </c>
      <c r="BK1399" s="143">
        <f>ROUND(I1399*H1399,2)</f>
        <v>0</v>
      </c>
      <c r="BL1399" s="16" t="s">
        <v>265</v>
      </c>
      <c r="BM1399" s="142" t="s">
        <v>2423</v>
      </c>
    </row>
    <row r="1400" spans="2:65" s="1" customFormat="1" ht="24.15" customHeight="1">
      <c r="B1400" s="31"/>
      <c r="C1400" s="159" t="s">
        <v>2651</v>
      </c>
      <c r="D1400" s="159" t="s">
        <v>292</v>
      </c>
      <c r="E1400" s="160" t="s">
        <v>2652</v>
      </c>
      <c r="F1400" s="161" t="s">
        <v>2653</v>
      </c>
      <c r="G1400" s="162" t="s">
        <v>414</v>
      </c>
      <c r="H1400" s="163">
        <v>1</v>
      </c>
      <c r="I1400" s="164"/>
      <c r="J1400" s="165">
        <f>ROUND(I1400*H1400,2)</f>
        <v>0</v>
      </c>
      <c r="K1400" s="161" t="s">
        <v>347</v>
      </c>
      <c r="L1400" s="166"/>
      <c r="M1400" s="167" t="s">
        <v>1</v>
      </c>
      <c r="N1400" s="168" t="s">
        <v>47</v>
      </c>
      <c r="P1400" s="140">
        <f>O1400*H1400</f>
        <v>0</v>
      </c>
      <c r="Q1400" s="140">
        <v>0</v>
      </c>
      <c r="R1400" s="140">
        <f>Q1400*H1400</f>
        <v>0</v>
      </c>
      <c r="S1400" s="140">
        <v>0</v>
      </c>
      <c r="T1400" s="141">
        <f>S1400*H1400</f>
        <v>0</v>
      </c>
      <c r="AR1400" s="142" t="s">
        <v>307</v>
      </c>
      <c r="AT1400" s="142" t="s">
        <v>292</v>
      </c>
      <c r="AU1400" s="142" t="s">
        <v>92</v>
      </c>
      <c r="AY1400" s="16" t="s">
        <v>225</v>
      </c>
      <c r="BE1400" s="143">
        <f>IF(N1400="základní",J1400,0)</f>
        <v>0</v>
      </c>
      <c r="BF1400" s="143">
        <f>IF(N1400="snížená",J1400,0)</f>
        <v>0</v>
      </c>
      <c r="BG1400" s="143">
        <f>IF(N1400="zákl. přenesená",J1400,0)</f>
        <v>0</v>
      </c>
      <c r="BH1400" s="143">
        <f>IF(N1400="sníž. přenesená",J1400,0)</f>
        <v>0</v>
      </c>
      <c r="BI1400" s="143">
        <f>IF(N1400="nulová",J1400,0)</f>
        <v>0</v>
      </c>
      <c r="BJ1400" s="16" t="s">
        <v>90</v>
      </c>
      <c r="BK1400" s="143">
        <f>ROUND(I1400*H1400,2)</f>
        <v>0</v>
      </c>
      <c r="BL1400" s="16" t="s">
        <v>265</v>
      </c>
      <c r="BM1400" s="142" t="s">
        <v>2428</v>
      </c>
    </row>
    <row r="1401" spans="2:65" s="11" customFormat="1" ht="20.85" customHeight="1">
      <c r="B1401" s="119"/>
      <c r="D1401" s="120" t="s">
        <v>81</v>
      </c>
      <c r="E1401" s="129" t="s">
        <v>2654</v>
      </c>
      <c r="F1401" s="129" t="s">
        <v>2655</v>
      </c>
      <c r="I1401" s="122"/>
      <c r="J1401" s="130">
        <f>BK1401</f>
        <v>0</v>
      </c>
      <c r="L1401" s="119"/>
      <c r="M1401" s="124"/>
      <c r="P1401" s="125">
        <f>P1402+P1427</f>
        <v>0</v>
      </c>
      <c r="R1401" s="125">
        <f>R1402+R1427</f>
        <v>0</v>
      </c>
      <c r="T1401" s="126">
        <f>T1402+T1427</f>
        <v>0</v>
      </c>
      <c r="AR1401" s="120" t="s">
        <v>92</v>
      </c>
      <c r="AT1401" s="127" t="s">
        <v>81</v>
      </c>
      <c r="AU1401" s="127" t="s">
        <v>92</v>
      </c>
      <c r="AY1401" s="120" t="s">
        <v>225</v>
      </c>
      <c r="BK1401" s="128">
        <f>BK1402+BK1427</f>
        <v>0</v>
      </c>
    </row>
    <row r="1402" spans="2:65" s="14" customFormat="1" ht="20.85" customHeight="1">
      <c r="B1402" s="169"/>
      <c r="D1402" s="170" t="s">
        <v>81</v>
      </c>
      <c r="E1402" s="170" t="s">
        <v>2656</v>
      </c>
      <c r="F1402" s="170" t="s">
        <v>2657</v>
      </c>
      <c r="I1402" s="171"/>
      <c r="J1402" s="172">
        <f>BK1402</f>
        <v>0</v>
      </c>
      <c r="L1402" s="169"/>
      <c r="M1402" s="173"/>
      <c r="P1402" s="174">
        <f>SUM(P1403:P1426)</f>
        <v>0</v>
      </c>
      <c r="R1402" s="174">
        <f>SUM(R1403:R1426)</f>
        <v>0</v>
      </c>
      <c r="T1402" s="175">
        <f>SUM(T1403:T1426)</f>
        <v>0</v>
      </c>
      <c r="AR1402" s="170" t="s">
        <v>92</v>
      </c>
      <c r="AT1402" s="176" t="s">
        <v>81</v>
      </c>
      <c r="AU1402" s="176" t="s">
        <v>240</v>
      </c>
      <c r="AY1402" s="170" t="s">
        <v>225</v>
      </c>
      <c r="BK1402" s="177">
        <f>SUM(BK1403:BK1426)</f>
        <v>0</v>
      </c>
    </row>
    <row r="1403" spans="2:65" s="1" customFormat="1" ht="24.15" customHeight="1">
      <c r="B1403" s="31"/>
      <c r="C1403" s="131" t="s">
        <v>2658</v>
      </c>
      <c r="D1403" s="131" t="s">
        <v>227</v>
      </c>
      <c r="E1403" s="132" t="s">
        <v>2659</v>
      </c>
      <c r="F1403" s="133" t="s">
        <v>2660</v>
      </c>
      <c r="G1403" s="134" t="s">
        <v>357</v>
      </c>
      <c r="H1403" s="135">
        <v>15</v>
      </c>
      <c r="I1403" s="136"/>
      <c r="J1403" s="137">
        <f t="shared" ref="J1403:J1426" si="170">ROUND(I1403*H1403,2)</f>
        <v>0</v>
      </c>
      <c r="K1403" s="133" t="s">
        <v>1</v>
      </c>
      <c r="L1403" s="31"/>
      <c r="M1403" s="138" t="s">
        <v>1</v>
      </c>
      <c r="N1403" s="139" t="s">
        <v>47</v>
      </c>
      <c r="P1403" s="140">
        <f t="shared" ref="P1403:P1426" si="171">O1403*H1403</f>
        <v>0</v>
      </c>
      <c r="Q1403" s="140">
        <v>0</v>
      </c>
      <c r="R1403" s="140">
        <f t="shared" ref="R1403:R1426" si="172">Q1403*H1403</f>
        <v>0</v>
      </c>
      <c r="S1403" s="140">
        <v>0</v>
      </c>
      <c r="T1403" s="141">
        <f t="shared" ref="T1403:T1426" si="173">S1403*H1403</f>
        <v>0</v>
      </c>
      <c r="AR1403" s="142" t="s">
        <v>265</v>
      </c>
      <c r="AT1403" s="142" t="s">
        <v>227</v>
      </c>
      <c r="AU1403" s="142" t="s">
        <v>232</v>
      </c>
      <c r="AY1403" s="16" t="s">
        <v>225</v>
      </c>
      <c r="BE1403" s="143">
        <f t="shared" ref="BE1403:BE1426" si="174">IF(N1403="základní",J1403,0)</f>
        <v>0</v>
      </c>
      <c r="BF1403" s="143">
        <f t="shared" ref="BF1403:BF1426" si="175">IF(N1403="snížená",J1403,0)</f>
        <v>0</v>
      </c>
      <c r="BG1403" s="143">
        <f t="shared" ref="BG1403:BG1426" si="176">IF(N1403="zákl. přenesená",J1403,0)</f>
        <v>0</v>
      </c>
      <c r="BH1403" s="143">
        <f t="shared" ref="BH1403:BH1426" si="177">IF(N1403="sníž. přenesená",J1403,0)</f>
        <v>0</v>
      </c>
      <c r="BI1403" s="143">
        <f t="shared" ref="BI1403:BI1426" si="178">IF(N1403="nulová",J1403,0)</f>
        <v>0</v>
      </c>
      <c r="BJ1403" s="16" t="s">
        <v>90</v>
      </c>
      <c r="BK1403" s="143">
        <f t="shared" ref="BK1403:BK1426" si="179">ROUND(I1403*H1403,2)</f>
        <v>0</v>
      </c>
      <c r="BL1403" s="16" t="s">
        <v>265</v>
      </c>
      <c r="BM1403" s="142" t="s">
        <v>2661</v>
      </c>
    </row>
    <row r="1404" spans="2:65" s="1" customFormat="1" ht="16.5" customHeight="1">
      <c r="B1404" s="31"/>
      <c r="C1404" s="159" t="s">
        <v>2662</v>
      </c>
      <c r="D1404" s="159" t="s">
        <v>292</v>
      </c>
      <c r="E1404" s="160" t="s">
        <v>2663</v>
      </c>
      <c r="F1404" s="161" t="s">
        <v>2664</v>
      </c>
      <c r="G1404" s="162" t="s">
        <v>2307</v>
      </c>
      <c r="H1404" s="163">
        <v>15</v>
      </c>
      <c r="I1404" s="164"/>
      <c r="J1404" s="165">
        <f t="shared" si="170"/>
        <v>0</v>
      </c>
      <c r="K1404" s="161" t="s">
        <v>1</v>
      </c>
      <c r="L1404" s="166"/>
      <c r="M1404" s="167" t="s">
        <v>1</v>
      </c>
      <c r="N1404" s="168" t="s">
        <v>47</v>
      </c>
      <c r="P1404" s="140">
        <f t="shared" si="171"/>
        <v>0</v>
      </c>
      <c r="Q1404" s="140">
        <v>0</v>
      </c>
      <c r="R1404" s="140">
        <f t="shared" si="172"/>
        <v>0</v>
      </c>
      <c r="S1404" s="140">
        <v>0</v>
      </c>
      <c r="T1404" s="141">
        <f t="shared" si="173"/>
        <v>0</v>
      </c>
      <c r="AR1404" s="142" t="s">
        <v>307</v>
      </c>
      <c r="AT1404" s="142" t="s">
        <v>292</v>
      </c>
      <c r="AU1404" s="142" t="s">
        <v>232</v>
      </c>
      <c r="AY1404" s="16" t="s">
        <v>225</v>
      </c>
      <c r="BE1404" s="143">
        <f t="shared" si="174"/>
        <v>0</v>
      </c>
      <c r="BF1404" s="143">
        <f t="shared" si="175"/>
        <v>0</v>
      </c>
      <c r="BG1404" s="143">
        <f t="shared" si="176"/>
        <v>0</v>
      </c>
      <c r="BH1404" s="143">
        <f t="shared" si="177"/>
        <v>0</v>
      </c>
      <c r="BI1404" s="143">
        <f t="shared" si="178"/>
        <v>0</v>
      </c>
      <c r="BJ1404" s="16" t="s">
        <v>90</v>
      </c>
      <c r="BK1404" s="143">
        <f t="shared" si="179"/>
        <v>0</v>
      </c>
      <c r="BL1404" s="16" t="s">
        <v>265</v>
      </c>
      <c r="BM1404" s="142" t="s">
        <v>2665</v>
      </c>
    </row>
    <row r="1405" spans="2:65" s="1" customFormat="1" ht="24.15" customHeight="1">
      <c r="B1405" s="31"/>
      <c r="C1405" s="131" t="s">
        <v>2666</v>
      </c>
      <c r="D1405" s="131" t="s">
        <v>227</v>
      </c>
      <c r="E1405" s="132" t="s">
        <v>2667</v>
      </c>
      <c r="F1405" s="133" t="s">
        <v>2668</v>
      </c>
      <c r="G1405" s="134" t="s">
        <v>357</v>
      </c>
      <c r="H1405" s="135">
        <v>100</v>
      </c>
      <c r="I1405" s="136"/>
      <c r="J1405" s="137">
        <f t="shared" si="170"/>
        <v>0</v>
      </c>
      <c r="K1405" s="133" t="s">
        <v>1</v>
      </c>
      <c r="L1405" s="31"/>
      <c r="M1405" s="138" t="s">
        <v>1</v>
      </c>
      <c r="N1405" s="139" t="s">
        <v>47</v>
      </c>
      <c r="P1405" s="140">
        <f t="shared" si="171"/>
        <v>0</v>
      </c>
      <c r="Q1405" s="140">
        <v>0</v>
      </c>
      <c r="R1405" s="140">
        <f t="shared" si="172"/>
        <v>0</v>
      </c>
      <c r="S1405" s="140">
        <v>0</v>
      </c>
      <c r="T1405" s="141">
        <f t="shared" si="173"/>
        <v>0</v>
      </c>
      <c r="AR1405" s="142" t="s">
        <v>265</v>
      </c>
      <c r="AT1405" s="142" t="s">
        <v>227</v>
      </c>
      <c r="AU1405" s="142" t="s">
        <v>232</v>
      </c>
      <c r="AY1405" s="16" t="s">
        <v>225</v>
      </c>
      <c r="BE1405" s="143">
        <f t="shared" si="174"/>
        <v>0</v>
      </c>
      <c r="BF1405" s="143">
        <f t="shared" si="175"/>
        <v>0</v>
      </c>
      <c r="BG1405" s="143">
        <f t="shared" si="176"/>
        <v>0</v>
      </c>
      <c r="BH1405" s="143">
        <f t="shared" si="177"/>
        <v>0</v>
      </c>
      <c r="BI1405" s="143">
        <f t="shared" si="178"/>
        <v>0</v>
      </c>
      <c r="BJ1405" s="16" t="s">
        <v>90</v>
      </c>
      <c r="BK1405" s="143">
        <f t="shared" si="179"/>
        <v>0</v>
      </c>
      <c r="BL1405" s="16" t="s">
        <v>265</v>
      </c>
      <c r="BM1405" s="142" t="s">
        <v>2669</v>
      </c>
    </row>
    <row r="1406" spans="2:65" s="1" customFormat="1" ht="16.5" customHeight="1">
      <c r="B1406" s="31"/>
      <c r="C1406" s="159" t="s">
        <v>2670</v>
      </c>
      <c r="D1406" s="159" t="s">
        <v>292</v>
      </c>
      <c r="E1406" s="160" t="s">
        <v>2671</v>
      </c>
      <c r="F1406" s="161" t="s">
        <v>2672</v>
      </c>
      <c r="G1406" s="162" t="s">
        <v>414</v>
      </c>
      <c r="H1406" s="163">
        <v>36</v>
      </c>
      <c r="I1406" s="164"/>
      <c r="J1406" s="165">
        <f t="shared" si="170"/>
        <v>0</v>
      </c>
      <c r="K1406" s="161" t="s">
        <v>1</v>
      </c>
      <c r="L1406" s="166"/>
      <c r="M1406" s="167" t="s">
        <v>1</v>
      </c>
      <c r="N1406" s="168" t="s">
        <v>47</v>
      </c>
      <c r="P1406" s="140">
        <f t="shared" si="171"/>
        <v>0</v>
      </c>
      <c r="Q1406" s="140">
        <v>0</v>
      </c>
      <c r="R1406" s="140">
        <f t="shared" si="172"/>
        <v>0</v>
      </c>
      <c r="S1406" s="140">
        <v>0</v>
      </c>
      <c r="T1406" s="141">
        <f t="shared" si="173"/>
        <v>0</v>
      </c>
      <c r="AR1406" s="142" t="s">
        <v>307</v>
      </c>
      <c r="AT1406" s="142" t="s">
        <v>292</v>
      </c>
      <c r="AU1406" s="142" t="s">
        <v>232</v>
      </c>
      <c r="AY1406" s="16" t="s">
        <v>225</v>
      </c>
      <c r="BE1406" s="143">
        <f t="shared" si="174"/>
        <v>0</v>
      </c>
      <c r="BF1406" s="143">
        <f t="shared" si="175"/>
        <v>0</v>
      </c>
      <c r="BG1406" s="143">
        <f t="shared" si="176"/>
        <v>0</v>
      </c>
      <c r="BH1406" s="143">
        <f t="shared" si="177"/>
        <v>0</v>
      </c>
      <c r="BI1406" s="143">
        <f t="shared" si="178"/>
        <v>0</v>
      </c>
      <c r="BJ1406" s="16" t="s">
        <v>90</v>
      </c>
      <c r="BK1406" s="143">
        <f t="shared" si="179"/>
        <v>0</v>
      </c>
      <c r="BL1406" s="16" t="s">
        <v>265</v>
      </c>
      <c r="BM1406" s="142" t="s">
        <v>2673</v>
      </c>
    </row>
    <row r="1407" spans="2:65" s="1" customFormat="1" ht="16.5" customHeight="1">
      <c r="B1407" s="31"/>
      <c r="C1407" s="159" t="s">
        <v>2674</v>
      </c>
      <c r="D1407" s="159" t="s">
        <v>292</v>
      </c>
      <c r="E1407" s="160" t="s">
        <v>2675</v>
      </c>
      <c r="F1407" s="161" t="s">
        <v>2676</v>
      </c>
      <c r="G1407" s="162" t="s">
        <v>414</v>
      </c>
      <c r="H1407" s="163">
        <v>8</v>
      </c>
      <c r="I1407" s="164"/>
      <c r="J1407" s="165">
        <f t="shared" si="170"/>
        <v>0</v>
      </c>
      <c r="K1407" s="161" t="s">
        <v>1</v>
      </c>
      <c r="L1407" s="166"/>
      <c r="M1407" s="167" t="s">
        <v>1</v>
      </c>
      <c r="N1407" s="168" t="s">
        <v>47</v>
      </c>
      <c r="P1407" s="140">
        <f t="shared" si="171"/>
        <v>0</v>
      </c>
      <c r="Q1407" s="140">
        <v>0</v>
      </c>
      <c r="R1407" s="140">
        <f t="shared" si="172"/>
        <v>0</v>
      </c>
      <c r="S1407" s="140">
        <v>0</v>
      </c>
      <c r="T1407" s="141">
        <f t="shared" si="173"/>
        <v>0</v>
      </c>
      <c r="AR1407" s="142" t="s">
        <v>307</v>
      </c>
      <c r="AT1407" s="142" t="s">
        <v>292</v>
      </c>
      <c r="AU1407" s="142" t="s">
        <v>232</v>
      </c>
      <c r="AY1407" s="16" t="s">
        <v>225</v>
      </c>
      <c r="BE1407" s="143">
        <f t="shared" si="174"/>
        <v>0</v>
      </c>
      <c r="BF1407" s="143">
        <f t="shared" si="175"/>
        <v>0</v>
      </c>
      <c r="BG1407" s="143">
        <f t="shared" si="176"/>
        <v>0</v>
      </c>
      <c r="BH1407" s="143">
        <f t="shared" si="177"/>
        <v>0</v>
      </c>
      <c r="BI1407" s="143">
        <f t="shared" si="178"/>
        <v>0</v>
      </c>
      <c r="BJ1407" s="16" t="s">
        <v>90</v>
      </c>
      <c r="BK1407" s="143">
        <f t="shared" si="179"/>
        <v>0</v>
      </c>
      <c r="BL1407" s="16" t="s">
        <v>265</v>
      </c>
      <c r="BM1407" s="142" t="s">
        <v>2677</v>
      </c>
    </row>
    <row r="1408" spans="2:65" s="1" customFormat="1" ht="16.5" customHeight="1">
      <c r="B1408" s="31"/>
      <c r="C1408" s="159" t="s">
        <v>2678</v>
      </c>
      <c r="D1408" s="159" t="s">
        <v>292</v>
      </c>
      <c r="E1408" s="160" t="s">
        <v>2679</v>
      </c>
      <c r="F1408" s="161" t="s">
        <v>2680</v>
      </c>
      <c r="G1408" s="162" t="s">
        <v>414</v>
      </c>
      <c r="H1408" s="163">
        <v>2</v>
      </c>
      <c r="I1408" s="164"/>
      <c r="J1408" s="165">
        <f t="shared" si="170"/>
        <v>0</v>
      </c>
      <c r="K1408" s="161" t="s">
        <v>1</v>
      </c>
      <c r="L1408" s="166"/>
      <c r="M1408" s="167" t="s">
        <v>1</v>
      </c>
      <c r="N1408" s="168" t="s">
        <v>47</v>
      </c>
      <c r="P1408" s="140">
        <f t="shared" si="171"/>
        <v>0</v>
      </c>
      <c r="Q1408" s="140">
        <v>0</v>
      </c>
      <c r="R1408" s="140">
        <f t="shared" si="172"/>
        <v>0</v>
      </c>
      <c r="S1408" s="140">
        <v>0</v>
      </c>
      <c r="T1408" s="141">
        <f t="shared" si="173"/>
        <v>0</v>
      </c>
      <c r="AR1408" s="142" t="s">
        <v>307</v>
      </c>
      <c r="AT1408" s="142" t="s">
        <v>292</v>
      </c>
      <c r="AU1408" s="142" t="s">
        <v>232</v>
      </c>
      <c r="AY1408" s="16" t="s">
        <v>225</v>
      </c>
      <c r="BE1408" s="143">
        <f t="shared" si="174"/>
        <v>0</v>
      </c>
      <c r="BF1408" s="143">
        <f t="shared" si="175"/>
        <v>0</v>
      </c>
      <c r="BG1408" s="143">
        <f t="shared" si="176"/>
        <v>0</v>
      </c>
      <c r="BH1408" s="143">
        <f t="shared" si="177"/>
        <v>0</v>
      </c>
      <c r="BI1408" s="143">
        <f t="shared" si="178"/>
        <v>0</v>
      </c>
      <c r="BJ1408" s="16" t="s">
        <v>90</v>
      </c>
      <c r="BK1408" s="143">
        <f t="shared" si="179"/>
        <v>0</v>
      </c>
      <c r="BL1408" s="16" t="s">
        <v>265</v>
      </c>
      <c r="BM1408" s="142" t="s">
        <v>2681</v>
      </c>
    </row>
    <row r="1409" spans="2:65" s="1" customFormat="1" ht="16.5" customHeight="1">
      <c r="B1409" s="31"/>
      <c r="C1409" s="159" t="s">
        <v>2682</v>
      </c>
      <c r="D1409" s="159" t="s">
        <v>292</v>
      </c>
      <c r="E1409" s="160" t="s">
        <v>2683</v>
      </c>
      <c r="F1409" s="161" t="s">
        <v>2684</v>
      </c>
      <c r="G1409" s="162" t="s">
        <v>2307</v>
      </c>
      <c r="H1409" s="163">
        <v>30</v>
      </c>
      <c r="I1409" s="164"/>
      <c r="J1409" s="165">
        <f t="shared" si="170"/>
        <v>0</v>
      </c>
      <c r="K1409" s="161" t="s">
        <v>1</v>
      </c>
      <c r="L1409" s="166"/>
      <c r="M1409" s="167" t="s">
        <v>1</v>
      </c>
      <c r="N1409" s="168" t="s">
        <v>47</v>
      </c>
      <c r="P1409" s="140">
        <f t="shared" si="171"/>
        <v>0</v>
      </c>
      <c r="Q1409" s="140">
        <v>0</v>
      </c>
      <c r="R1409" s="140">
        <f t="shared" si="172"/>
        <v>0</v>
      </c>
      <c r="S1409" s="140">
        <v>0</v>
      </c>
      <c r="T1409" s="141">
        <f t="shared" si="173"/>
        <v>0</v>
      </c>
      <c r="AR1409" s="142" t="s">
        <v>307</v>
      </c>
      <c r="AT1409" s="142" t="s">
        <v>292</v>
      </c>
      <c r="AU1409" s="142" t="s">
        <v>232</v>
      </c>
      <c r="AY1409" s="16" t="s">
        <v>225</v>
      </c>
      <c r="BE1409" s="143">
        <f t="shared" si="174"/>
        <v>0</v>
      </c>
      <c r="BF1409" s="143">
        <f t="shared" si="175"/>
        <v>0</v>
      </c>
      <c r="BG1409" s="143">
        <f t="shared" si="176"/>
        <v>0</v>
      </c>
      <c r="BH1409" s="143">
        <f t="shared" si="177"/>
        <v>0</v>
      </c>
      <c r="BI1409" s="143">
        <f t="shared" si="178"/>
        <v>0</v>
      </c>
      <c r="BJ1409" s="16" t="s">
        <v>90</v>
      </c>
      <c r="BK1409" s="143">
        <f t="shared" si="179"/>
        <v>0</v>
      </c>
      <c r="BL1409" s="16" t="s">
        <v>265</v>
      </c>
      <c r="BM1409" s="142" t="s">
        <v>2685</v>
      </c>
    </row>
    <row r="1410" spans="2:65" s="1" customFormat="1" ht="24.15" customHeight="1">
      <c r="B1410" s="31"/>
      <c r="C1410" s="131" t="s">
        <v>2686</v>
      </c>
      <c r="D1410" s="131" t="s">
        <v>227</v>
      </c>
      <c r="E1410" s="132" t="s">
        <v>2687</v>
      </c>
      <c r="F1410" s="133" t="s">
        <v>2688</v>
      </c>
      <c r="G1410" s="134" t="s">
        <v>414</v>
      </c>
      <c r="H1410" s="135">
        <v>70</v>
      </c>
      <c r="I1410" s="136"/>
      <c r="J1410" s="137">
        <f t="shared" si="170"/>
        <v>0</v>
      </c>
      <c r="K1410" s="133" t="s">
        <v>1</v>
      </c>
      <c r="L1410" s="31"/>
      <c r="M1410" s="138" t="s">
        <v>1</v>
      </c>
      <c r="N1410" s="139" t="s">
        <v>47</v>
      </c>
      <c r="P1410" s="140">
        <f t="shared" si="171"/>
        <v>0</v>
      </c>
      <c r="Q1410" s="140">
        <v>0</v>
      </c>
      <c r="R1410" s="140">
        <f t="shared" si="172"/>
        <v>0</v>
      </c>
      <c r="S1410" s="140">
        <v>0</v>
      </c>
      <c r="T1410" s="141">
        <f t="shared" si="173"/>
        <v>0</v>
      </c>
      <c r="AR1410" s="142" t="s">
        <v>265</v>
      </c>
      <c r="AT1410" s="142" t="s">
        <v>227</v>
      </c>
      <c r="AU1410" s="142" t="s">
        <v>232</v>
      </c>
      <c r="AY1410" s="16" t="s">
        <v>225</v>
      </c>
      <c r="BE1410" s="143">
        <f t="shared" si="174"/>
        <v>0</v>
      </c>
      <c r="BF1410" s="143">
        <f t="shared" si="175"/>
        <v>0</v>
      </c>
      <c r="BG1410" s="143">
        <f t="shared" si="176"/>
        <v>0</v>
      </c>
      <c r="BH1410" s="143">
        <f t="shared" si="177"/>
        <v>0</v>
      </c>
      <c r="BI1410" s="143">
        <f t="shared" si="178"/>
        <v>0</v>
      </c>
      <c r="BJ1410" s="16" t="s">
        <v>90</v>
      </c>
      <c r="BK1410" s="143">
        <f t="shared" si="179"/>
        <v>0</v>
      </c>
      <c r="BL1410" s="16" t="s">
        <v>265</v>
      </c>
      <c r="BM1410" s="142" t="s">
        <v>2689</v>
      </c>
    </row>
    <row r="1411" spans="2:65" s="1" customFormat="1" ht="16.5" customHeight="1">
      <c r="B1411" s="31"/>
      <c r="C1411" s="159" t="s">
        <v>2690</v>
      </c>
      <c r="D1411" s="159" t="s">
        <v>292</v>
      </c>
      <c r="E1411" s="160" t="s">
        <v>2691</v>
      </c>
      <c r="F1411" s="161" t="s">
        <v>2692</v>
      </c>
      <c r="G1411" s="162" t="s">
        <v>414</v>
      </c>
      <c r="H1411" s="163">
        <v>60</v>
      </c>
      <c r="I1411" s="164"/>
      <c r="J1411" s="165">
        <f t="shared" si="170"/>
        <v>0</v>
      </c>
      <c r="K1411" s="161" t="s">
        <v>1</v>
      </c>
      <c r="L1411" s="166"/>
      <c r="M1411" s="167" t="s">
        <v>1</v>
      </c>
      <c r="N1411" s="168" t="s">
        <v>47</v>
      </c>
      <c r="P1411" s="140">
        <f t="shared" si="171"/>
        <v>0</v>
      </c>
      <c r="Q1411" s="140">
        <v>0</v>
      </c>
      <c r="R1411" s="140">
        <f t="shared" si="172"/>
        <v>0</v>
      </c>
      <c r="S1411" s="140">
        <v>0</v>
      </c>
      <c r="T1411" s="141">
        <f t="shared" si="173"/>
        <v>0</v>
      </c>
      <c r="AR1411" s="142" t="s">
        <v>307</v>
      </c>
      <c r="AT1411" s="142" t="s">
        <v>292</v>
      </c>
      <c r="AU1411" s="142" t="s">
        <v>232</v>
      </c>
      <c r="AY1411" s="16" t="s">
        <v>225</v>
      </c>
      <c r="BE1411" s="143">
        <f t="shared" si="174"/>
        <v>0</v>
      </c>
      <c r="BF1411" s="143">
        <f t="shared" si="175"/>
        <v>0</v>
      </c>
      <c r="BG1411" s="143">
        <f t="shared" si="176"/>
        <v>0</v>
      </c>
      <c r="BH1411" s="143">
        <f t="shared" si="177"/>
        <v>0</v>
      </c>
      <c r="BI1411" s="143">
        <f t="shared" si="178"/>
        <v>0</v>
      </c>
      <c r="BJ1411" s="16" t="s">
        <v>90</v>
      </c>
      <c r="BK1411" s="143">
        <f t="shared" si="179"/>
        <v>0</v>
      </c>
      <c r="BL1411" s="16" t="s">
        <v>265</v>
      </c>
      <c r="BM1411" s="142" t="s">
        <v>2693</v>
      </c>
    </row>
    <row r="1412" spans="2:65" s="1" customFormat="1" ht="16.5" customHeight="1">
      <c r="B1412" s="31"/>
      <c r="C1412" s="159" t="s">
        <v>2694</v>
      </c>
      <c r="D1412" s="159" t="s">
        <v>292</v>
      </c>
      <c r="E1412" s="160" t="s">
        <v>2695</v>
      </c>
      <c r="F1412" s="161" t="s">
        <v>2696</v>
      </c>
      <c r="G1412" s="162" t="s">
        <v>414</v>
      </c>
      <c r="H1412" s="163">
        <v>3</v>
      </c>
      <c r="I1412" s="164"/>
      <c r="J1412" s="165">
        <f t="shared" si="170"/>
        <v>0</v>
      </c>
      <c r="K1412" s="161" t="s">
        <v>1</v>
      </c>
      <c r="L1412" s="166"/>
      <c r="M1412" s="167" t="s">
        <v>1</v>
      </c>
      <c r="N1412" s="168" t="s">
        <v>47</v>
      </c>
      <c r="P1412" s="140">
        <f t="shared" si="171"/>
        <v>0</v>
      </c>
      <c r="Q1412" s="140">
        <v>0</v>
      </c>
      <c r="R1412" s="140">
        <f t="shared" si="172"/>
        <v>0</v>
      </c>
      <c r="S1412" s="140">
        <v>0</v>
      </c>
      <c r="T1412" s="141">
        <f t="shared" si="173"/>
        <v>0</v>
      </c>
      <c r="AR1412" s="142" t="s">
        <v>307</v>
      </c>
      <c r="AT1412" s="142" t="s">
        <v>292</v>
      </c>
      <c r="AU1412" s="142" t="s">
        <v>232</v>
      </c>
      <c r="AY1412" s="16" t="s">
        <v>225</v>
      </c>
      <c r="BE1412" s="143">
        <f t="shared" si="174"/>
        <v>0</v>
      </c>
      <c r="BF1412" s="143">
        <f t="shared" si="175"/>
        <v>0</v>
      </c>
      <c r="BG1412" s="143">
        <f t="shared" si="176"/>
        <v>0</v>
      </c>
      <c r="BH1412" s="143">
        <f t="shared" si="177"/>
        <v>0</v>
      </c>
      <c r="BI1412" s="143">
        <f t="shared" si="178"/>
        <v>0</v>
      </c>
      <c r="BJ1412" s="16" t="s">
        <v>90</v>
      </c>
      <c r="BK1412" s="143">
        <f t="shared" si="179"/>
        <v>0</v>
      </c>
      <c r="BL1412" s="16" t="s">
        <v>265</v>
      </c>
      <c r="BM1412" s="142" t="s">
        <v>2697</v>
      </c>
    </row>
    <row r="1413" spans="2:65" s="1" customFormat="1" ht="24.15" customHeight="1">
      <c r="B1413" s="31"/>
      <c r="C1413" s="159" t="s">
        <v>2698</v>
      </c>
      <c r="D1413" s="159" t="s">
        <v>292</v>
      </c>
      <c r="E1413" s="160" t="s">
        <v>2699</v>
      </c>
      <c r="F1413" s="161" t="s">
        <v>2700</v>
      </c>
      <c r="G1413" s="162" t="s">
        <v>414</v>
      </c>
      <c r="H1413" s="163">
        <v>2</v>
      </c>
      <c r="I1413" s="164"/>
      <c r="J1413" s="165">
        <f t="shared" si="170"/>
        <v>0</v>
      </c>
      <c r="K1413" s="161" t="s">
        <v>1</v>
      </c>
      <c r="L1413" s="166"/>
      <c r="M1413" s="167" t="s">
        <v>1</v>
      </c>
      <c r="N1413" s="168" t="s">
        <v>47</v>
      </c>
      <c r="P1413" s="140">
        <f t="shared" si="171"/>
        <v>0</v>
      </c>
      <c r="Q1413" s="140">
        <v>0</v>
      </c>
      <c r="R1413" s="140">
        <f t="shared" si="172"/>
        <v>0</v>
      </c>
      <c r="S1413" s="140">
        <v>0</v>
      </c>
      <c r="T1413" s="141">
        <f t="shared" si="173"/>
        <v>0</v>
      </c>
      <c r="AR1413" s="142" t="s">
        <v>307</v>
      </c>
      <c r="AT1413" s="142" t="s">
        <v>292</v>
      </c>
      <c r="AU1413" s="142" t="s">
        <v>232</v>
      </c>
      <c r="AY1413" s="16" t="s">
        <v>225</v>
      </c>
      <c r="BE1413" s="143">
        <f t="shared" si="174"/>
        <v>0</v>
      </c>
      <c r="BF1413" s="143">
        <f t="shared" si="175"/>
        <v>0</v>
      </c>
      <c r="BG1413" s="143">
        <f t="shared" si="176"/>
        <v>0</v>
      </c>
      <c r="BH1413" s="143">
        <f t="shared" si="177"/>
        <v>0</v>
      </c>
      <c r="BI1413" s="143">
        <f t="shared" si="178"/>
        <v>0</v>
      </c>
      <c r="BJ1413" s="16" t="s">
        <v>90</v>
      </c>
      <c r="BK1413" s="143">
        <f t="shared" si="179"/>
        <v>0</v>
      </c>
      <c r="BL1413" s="16" t="s">
        <v>265</v>
      </c>
      <c r="BM1413" s="142" t="s">
        <v>2701</v>
      </c>
    </row>
    <row r="1414" spans="2:65" s="1" customFormat="1" ht="21.75" customHeight="1">
      <c r="B1414" s="31"/>
      <c r="C1414" s="159" t="s">
        <v>2702</v>
      </c>
      <c r="D1414" s="159" t="s">
        <v>292</v>
      </c>
      <c r="E1414" s="160" t="s">
        <v>2703</v>
      </c>
      <c r="F1414" s="161" t="s">
        <v>2704</v>
      </c>
      <c r="G1414" s="162" t="s">
        <v>414</v>
      </c>
      <c r="H1414" s="163">
        <v>2</v>
      </c>
      <c r="I1414" s="164"/>
      <c r="J1414" s="165">
        <f t="shared" si="170"/>
        <v>0</v>
      </c>
      <c r="K1414" s="161" t="s">
        <v>1</v>
      </c>
      <c r="L1414" s="166"/>
      <c r="M1414" s="167" t="s">
        <v>1</v>
      </c>
      <c r="N1414" s="168" t="s">
        <v>47</v>
      </c>
      <c r="P1414" s="140">
        <f t="shared" si="171"/>
        <v>0</v>
      </c>
      <c r="Q1414" s="140">
        <v>0</v>
      </c>
      <c r="R1414" s="140">
        <f t="shared" si="172"/>
        <v>0</v>
      </c>
      <c r="S1414" s="140">
        <v>0</v>
      </c>
      <c r="T1414" s="141">
        <f t="shared" si="173"/>
        <v>0</v>
      </c>
      <c r="AR1414" s="142" t="s">
        <v>307</v>
      </c>
      <c r="AT1414" s="142" t="s">
        <v>292</v>
      </c>
      <c r="AU1414" s="142" t="s">
        <v>232</v>
      </c>
      <c r="AY1414" s="16" t="s">
        <v>225</v>
      </c>
      <c r="BE1414" s="143">
        <f t="shared" si="174"/>
        <v>0</v>
      </c>
      <c r="BF1414" s="143">
        <f t="shared" si="175"/>
        <v>0</v>
      </c>
      <c r="BG1414" s="143">
        <f t="shared" si="176"/>
        <v>0</v>
      </c>
      <c r="BH1414" s="143">
        <f t="shared" si="177"/>
        <v>0</v>
      </c>
      <c r="BI1414" s="143">
        <f t="shared" si="178"/>
        <v>0</v>
      </c>
      <c r="BJ1414" s="16" t="s">
        <v>90</v>
      </c>
      <c r="BK1414" s="143">
        <f t="shared" si="179"/>
        <v>0</v>
      </c>
      <c r="BL1414" s="16" t="s">
        <v>265</v>
      </c>
      <c r="BM1414" s="142" t="s">
        <v>2705</v>
      </c>
    </row>
    <row r="1415" spans="2:65" s="1" customFormat="1" ht="16.5" customHeight="1">
      <c r="B1415" s="31"/>
      <c r="C1415" s="159" t="s">
        <v>2706</v>
      </c>
      <c r="D1415" s="159" t="s">
        <v>292</v>
      </c>
      <c r="E1415" s="160" t="s">
        <v>2707</v>
      </c>
      <c r="F1415" s="161" t="s">
        <v>2708</v>
      </c>
      <c r="G1415" s="162" t="s">
        <v>414</v>
      </c>
      <c r="H1415" s="163">
        <v>6</v>
      </c>
      <c r="I1415" s="164"/>
      <c r="J1415" s="165">
        <f t="shared" si="170"/>
        <v>0</v>
      </c>
      <c r="K1415" s="161" t="s">
        <v>1</v>
      </c>
      <c r="L1415" s="166"/>
      <c r="M1415" s="167" t="s">
        <v>1</v>
      </c>
      <c r="N1415" s="168" t="s">
        <v>47</v>
      </c>
      <c r="P1415" s="140">
        <f t="shared" si="171"/>
        <v>0</v>
      </c>
      <c r="Q1415" s="140">
        <v>0</v>
      </c>
      <c r="R1415" s="140">
        <f t="shared" si="172"/>
        <v>0</v>
      </c>
      <c r="S1415" s="140">
        <v>0</v>
      </c>
      <c r="T1415" s="141">
        <f t="shared" si="173"/>
        <v>0</v>
      </c>
      <c r="AR1415" s="142" t="s">
        <v>307</v>
      </c>
      <c r="AT1415" s="142" t="s">
        <v>292</v>
      </c>
      <c r="AU1415" s="142" t="s">
        <v>232</v>
      </c>
      <c r="AY1415" s="16" t="s">
        <v>225</v>
      </c>
      <c r="BE1415" s="143">
        <f t="shared" si="174"/>
        <v>0</v>
      </c>
      <c r="BF1415" s="143">
        <f t="shared" si="175"/>
        <v>0</v>
      </c>
      <c r="BG1415" s="143">
        <f t="shared" si="176"/>
        <v>0</v>
      </c>
      <c r="BH1415" s="143">
        <f t="shared" si="177"/>
        <v>0</v>
      </c>
      <c r="BI1415" s="143">
        <f t="shared" si="178"/>
        <v>0</v>
      </c>
      <c r="BJ1415" s="16" t="s">
        <v>90</v>
      </c>
      <c r="BK1415" s="143">
        <f t="shared" si="179"/>
        <v>0</v>
      </c>
      <c r="BL1415" s="16" t="s">
        <v>265</v>
      </c>
      <c r="BM1415" s="142" t="s">
        <v>2709</v>
      </c>
    </row>
    <row r="1416" spans="2:65" s="1" customFormat="1" ht="24.15" customHeight="1">
      <c r="B1416" s="31"/>
      <c r="C1416" s="131" t="s">
        <v>2710</v>
      </c>
      <c r="D1416" s="131" t="s">
        <v>227</v>
      </c>
      <c r="E1416" s="132" t="s">
        <v>2711</v>
      </c>
      <c r="F1416" s="133" t="s">
        <v>2712</v>
      </c>
      <c r="G1416" s="134" t="s">
        <v>414</v>
      </c>
      <c r="H1416" s="135">
        <v>15</v>
      </c>
      <c r="I1416" s="136"/>
      <c r="J1416" s="137">
        <f t="shared" si="170"/>
        <v>0</v>
      </c>
      <c r="K1416" s="133" t="s">
        <v>1</v>
      </c>
      <c r="L1416" s="31"/>
      <c r="M1416" s="138" t="s">
        <v>1</v>
      </c>
      <c r="N1416" s="139" t="s">
        <v>47</v>
      </c>
      <c r="P1416" s="140">
        <f t="shared" si="171"/>
        <v>0</v>
      </c>
      <c r="Q1416" s="140">
        <v>0</v>
      </c>
      <c r="R1416" s="140">
        <f t="shared" si="172"/>
        <v>0</v>
      </c>
      <c r="S1416" s="140">
        <v>0</v>
      </c>
      <c r="T1416" s="141">
        <f t="shared" si="173"/>
        <v>0</v>
      </c>
      <c r="AR1416" s="142" t="s">
        <v>265</v>
      </c>
      <c r="AT1416" s="142" t="s">
        <v>227</v>
      </c>
      <c r="AU1416" s="142" t="s">
        <v>232</v>
      </c>
      <c r="AY1416" s="16" t="s">
        <v>225</v>
      </c>
      <c r="BE1416" s="143">
        <f t="shared" si="174"/>
        <v>0</v>
      </c>
      <c r="BF1416" s="143">
        <f t="shared" si="175"/>
        <v>0</v>
      </c>
      <c r="BG1416" s="143">
        <f t="shared" si="176"/>
        <v>0</v>
      </c>
      <c r="BH1416" s="143">
        <f t="shared" si="177"/>
        <v>0</v>
      </c>
      <c r="BI1416" s="143">
        <f t="shared" si="178"/>
        <v>0</v>
      </c>
      <c r="BJ1416" s="16" t="s">
        <v>90</v>
      </c>
      <c r="BK1416" s="143">
        <f t="shared" si="179"/>
        <v>0</v>
      </c>
      <c r="BL1416" s="16" t="s">
        <v>265</v>
      </c>
      <c r="BM1416" s="142" t="s">
        <v>2713</v>
      </c>
    </row>
    <row r="1417" spans="2:65" s="1" customFormat="1" ht="16.5" customHeight="1">
      <c r="B1417" s="31"/>
      <c r="C1417" s="159" t="s">
        <v>2714</v>
      </c>
      <c r="D1417" s="159" t="s">
        <v>292</v>
      </c>
      <c r="E1417" s="160" t="s">
        <v>2715</v>
      </c>
      <c r="F1417" s="161" t="s">
        <v>2716</v>
      </c>
      <c r="G1417" s="162" t="s">
        <v>414</v>
      </c>
      <c r="H1417" s="163">
        <v>2</v>
      </c>
      <c r="I1417" s="164"/>
      <c r="J1417" s="165">
        <f t="shared" si="170"/>
        <v>0</v>
      </c>
      <c r="K1417" s="161" t="s">
        <v>1</v>
      </c>
      <c r="L1417" s="166"/>
      <c r="M1417" s="167" t="s">
        <v>1</v>
      </c>
      <c r="N1417" s="168" t="s">
        <v>47</v>
      </c>
      <c r="P1417" s="140">
        <f t="shared" si="171"/>
        <v>0</v>
      </c>
      <c r="Q1417" s="140">
        <v>0</v>
      </c>
      <c r="R1417" s="140">
        <f t="shared" si="172"/>
        <v>0</v>
      </c>
      <c r="S1417" s="140">
        <v>0</v>
      </c>
      <c r="T1417" s="141">
        <f t="shared" si="173"/>
        <v>0</v>
      </c>
      <c r="AR1417" s="142" t="s">
        <v>307</v>
      </c>
      <c r="AT1417" s="142" t="s">
        <v>292</v>
      </c>
      <c r="AU1417" s="142" t="s">
        <v>232</v>
      </c>
      <c r="AY1417" s="16" t="s">
        <v>225</v>
      </c>
      <c r="BE1417" s="143">
        <f t="shared" si="174"/>
        <v>0</v>
      </c>
      <c r="BF1417" s="143">
        <f t="shared" si="175"/>
        <v>0</v>
      </c>
      <c r="BG1417" s="143">
        <f t="shared" si="176"/>
        <v>0</v>
      </c>
      <c r="BH1417" s="143">
        <f t="shared" si="177"/>
        <v>0</v>
      </c>
      <c r="BI1417" s="143">
        <f t="shared" si="178"/>
        <v>0</v>
      </c>
      <c r="BJ1417" s="16" t="s">
        <v>90</v>
      </c>
      <c r="BK1417" s="143">
        <f t="shared" si="179"/>
        <v>0</v>
      </c>
      <c r="BL1417" s="16" t="s">
        <v>265</v>
      </c>
      <c r="BM1417" s="142" t="s">
        <v>2717</v>
      </c>
    </row>
    <row r="1418" spans="2:65" s="1" customFormat="1" ht="21.75" customHeight="1">
      <c r="B1418" s="31"/>
      <c r="C1418" s="131" t="s">
        <v>2718</v>
      </c>
      <c r="D1418" s="131" t="s">
        <v>227</v>
      </c>
      <c r="E1418" s="132" t="s">
        <v>2719</v>
      </c>
      <c r="F1418" s="133" t="s">
        <v>2720</v>
      </c>
      <c r="G1418" s="134" t="s">
        <v>414</v>
      </c>
      <c r="H1418" s="135">
        <v>2</v>
      </c>
      <c r="I1418" s="136"/>
      <c r="J1418" s="137">
        <f t="shared" si="170"/>
        <v>0</v>
      </c>
      <c r="K1418" s="133" t="s">
        <v>1</v>
      </c>
      <c r="L1418" s="31"/>
      <c r="M1418" s="138" t="s">
        <v>1</v>
      </c>
      <c r="N1418" s="139" t="s">
        <v>47</v>
      </c>
      <c r="P1418" s="140">
        <f t="shared" si="171"/>
        <v>0</v>
      </c>
      <c r="Q1418" s="140">
        <v>0</v>
      </c>
      <c r="R1418" s="140">
        <f t="shared" si="172"/>
        <v>0</v>
      </c>
      <c r="S1418" s="140">
        <v>0</v>
      </c>
      <c r="T1418" s="141">
        <f t="shared" si="173"/>
        <v>0</v>
      </c>
      <c r="AR1418" s="142" t="s">
        <v>265</v>
      </c>
      <c r="AT1418" s="142" t="s">
        <v>227</v>
      </c>
      <c r="AU1418" s="142" t="s">
        <v>232</v>
      </c>
      <c r="AY1418" s="16" t="s">
        <v>225</v>
      </c>
      <c r="BE1418" s="143">
        <f t="shared" si="174"/>
        <v>0</v>
      </c>
      <c r="BF1418" s="143">
        <f t="shared" si="175"/>
        <v>0</v>
      </c>
      <c r="BG1418" s="143">
        <f t="shared" si="176"/>
        <v>0</v>
      </c>
      <c r="BH1418" s="143">
        <f t="shared" si="177"/>
        <v>0</v>
      </c>
      <c r="BI1418" s="143">
        <f t="shared" si="178"/>
        <v>0</v>
      </c>
      <c r="BJ1418" s="16" t="s">
        <v>90</v>
      </c>
      <c r="BK1418" s="143">
        <f t="shared" si="179"/>
        <v>0</v>
      </c>
      <c r="BL1418" s="16" t="s">
        <v>265</v>
      </c>
      <c r="BM1418" s="142" t="s">
        <v>2721</v>
      </c>
    </row>
    <row r="1419" spans="2:65" s="1" customFormat="1" ht="16.5" customHeight="1">
      <c r="B1419" s="31"/>
      <c r="C1419" s="159" t="s">
        <v>2722</v>
      </c>
      <c r="D1419" s="159" t="s">
        <v>292</v>
      </c>
      <c r="E1419" s="160" t="s">
        <v>2723</v>
      </c>
      <c r="F1419" s="161" t="s">
        <v>2724</v>
      </c>
      <c r="G1419" s="162" t="s">
        <v>414</v>
      </c>
      <c r="H1419" s="163">
        <v>2</v>
      </c>
      <c r="I1419" s="164"/>
      <c r="J1419" s="165">
        <f t="shared" si="170"/>
        <v>0</v>
      </c>
      <c r="K1419" s="161" t="s">
        <v>1</v>
      </c>
      <c r="L1419" s="166"/>
      <c r="M1419" s="167" t="s">
        <v>1</v>
      </c>
      <c r="N1419" s="168" t="s">
        <v>47</v>
      </c>
      <c r="P1419" s="140">
        <f t="shared" si="171"/>
        <v>0</v>
      </c>
      <c r="Q1419" s="140">
        <v>0</v>
      </c>
      <c r="R1419" s="140">
        <f t="shared" si="172"/>
        <v>0</v>
      </c>
      <c r="S1419" s="140">
        <v>0</v>
      </c>
      <c r="T1419" s="141">
        <f t="shared" si="173"/>
        <v>0</v>
      </c>
      <c r="AR1419" s="142" t="s">
        <v>307</v>
      </c>
      <c r="AT1419" s="142" t="s">
        <v>292</v>
      </c>
      <c r="AU1419" s="142" t="s">
        <v>232</v>
      </c>
      <c r="AY1419" s="16" t="s">
        <v>225</v>
      </c>
      <c r="BE1419" s="143">
        <f t="shared" si="174"/>
        <v>0</v>
      </c>
      <c r="BF1419" s="143">
        <f t="shared" si="175"/>
        <v>0</v>
      </c>
      <c r="BG1419" s="143">
        <f t="shared" si="176"/>
        <v>0</v>
      </c>
      <c r="BH1419" s="143">
        <f t="shared" si="177"/>
        <v>0</v>
      </c>
      <c r="BI1419" s="143">
        <f t="shared" si="178"/>
        <v>0</v>
      </c>
      <c r="BJ1419" s="16" t="s">
        <v>90</v>
      </c>
      <c r="BK1419" s="143">
        <f t="shared" si="179"/>
        <v>0</v>
      </c>
      <c r="BL1419" s="16" t="s">
        <v>265</v>
      </c>
      <c r="BM1419" s="142" t="s">
        <v>2725</v>
      </c>
    </row>
    <row r="1420" spans="2:65" s="1" customFormat="1" ht="16.5" customHeight="1">
      <c r="B1420" s="31"/>
      <c r="C1420" s="131" t="s">
        <v>2726</v>
      </c>
      <c r="D1420" s="131" t="s">
        <v>227</v>
      </c>
      <c r="E1420" s="132" t="s">
        <v>2727</v>
      </c>
      <c r="F1420" s="133" t="s">
        <v>2728</v>
      </c>
      <c r="G1420" s="134" t="s">
        <v>414</v>
      </c>
      <c r="H1420" s="135">
        <v>1</v>
      </c>
      <c r="I1420" s="136"/>
      <c r="J1420" s="137">
        <f t="shared" si="170"/>
        <v>0</v>
      </c>
      <c r="K1420" s="133" t="s">
        <v>1</v>
      </c>
      <c r="L1420" s="31"/>
      <c r="M1420" s="138" t="s">
        <v>1</v>
      </c>
      <c r="N1420" s="139" t="s">
        <v>47</v>
      </c>
      <c r="P1420" s="140">
        <f t="shared" si="171"/>
        <v>0</v>
      </c>
      <c r="Q1420" s="140">
        <v>0</v>
      </c>
      <c r="R1420" s="140">
        <f t="shared" si="172"/>
        <v>0</v>
      </c>
      <c r="S1420" s="140">
        <v>0</v>
      </c>
      <c r="T1420" s="141">
        <f t="shared" si="173"/>
        <v>0</v>
      </c>
      <c r="AR1420" s="142" t="s">
        <v>265</v>
      </c>
      <c r="AT1420" s="142" t="s">
        <v>227</v>
      </c>
      <c r="AU1420" s="142" t="s">
        <v>232</v>
      </c>
      <c r="AY1420" s="16" t="s">
        <v>225</v>
      </c>
      <c r="BE1420" s="143">
        <f t="shared" si="174"/>
        <v>0</v>
      </c>
      <c r="BF1420" s="143">
        <f t="shared" si="175"/>
        <v>0</v>
      </c>
      <c r="BG1420" s="143">
        <f t="shared" si="176"/>
        <v>0</v>
      </c>
      <c r="BH1420" s="143">
        <f t="shared" si="177"/>
        <v>0</v>
      </c>
      <c r="BI1420" s="143">
        <f t="shared" si="178"/>
        <v>0</v>
      </c>
      <c r="BJ1420" s="16" t="s">
        <v>90</v>
      </c>
      <c r="BK1420" s="143">
        <f t="shared" si="179"/>
        <v>0</v>
      </c>
      <c r="BL1420" s="16" t="s">
        <v>265</v>
      </c>
      <c r="BM1420" s="142" t="s">
        <v>2729</v>
      </c>
    </row>
    <row r="1421" spans="2:65" s="1" customFormat="1" ht="24.15" customHeight="1">
      <c r="B1421" s="31"/>
      <c r="C1421" s="159" t="s">
        <v>2730</v>
      </c>
      <c r="D1421" s="159" t="s">
        <v>292</v>
      </c>
      <c r="E1421" s="160" t="s">
        <v>2731</v>
      </c>
      <c r="F1421" s="161" t="s">
        <v>2732</v>
      </c>
      <c r="G1421" s="162" t="s">
        <v>414</v>
      </c>
      <c r="H1421" s="163">
        <v>1</v>
      </c>
      <c r="I1421" s="164"/>
      <c r="J1421" s="165">
        <f t="shared" si="170"/>
        <v>0</v>
      </c>
      <c r="K1421" s="161" t="s">
        <v>1</v>
      </c>
      <c r="L1421" s="166"/>
      <c r="M1421" s="167" t="s">
        <v>1</v>
      </c>
      <c r="N1421" s="168" t="s">
        <v>47</v>
      </c>
      <c r="P1421" s="140">
        <f t="shared" si="171"/>
        <v>0</v>
      </c>
      <c r="Q1421" s="140">
        <v>0</v>
      </c>
      <c r="R1421" s="140">
        <f t="shared" si="172"/>
        <v>0</v>
      </c>
      <c r="S1421" s="140">
        <v>0</v>
      </c>
      <c r="T1421" s="141">
        <f t="shared" si="173"/>
        <v>0</v>
      </c>
      <c r="AR1421" s="142" t="s">
        <v>307</v>
      </c>
      <c r="AT1421" s="142" t="s">
        <v>292</v>
      </c>
      <c r="AU1421" s="142" t="s">
        <v>232</v>
      </c>
      <c r="AY1421" s="16" t="s">
        <v>225</v>
      </c>
      <c r="BE1421" s="143">
        <f t="shared" si="174"/>
        <v>0</v>
      </c>
      <c r="BF1421" s="143">
        <f t="shared" si="175"/>
        <v>0</v>
      </c>
      <c r="BG1421" s="143">
        <f t="shared" si="176"/>
        <v>0</v>
      </c>
      <c r="BH1421" s="143">
        <f t="shared" si="177"/>
        <v>0</v>
      </c>
      <c r="BI1421" s="143">
        <f t="shared" si="178"/>
        <v>0</v>
      </c>
      <c r="BJ1421" s="16" t="s">
        <v>90</v>
      </c>
      <c r="BK1421" s="143">
        <f t="shared" si="179"/>
        <v>0</v>
      </c>
      <c r="BL1421" s="16" t="s">
        <v>265</v>
      </c>
      <c r="BM1421" s="142" t="s">
        <v>2733</v>
      </c>
    </row>
    <row r="1422" spans="2:65" s="1" customFormat="1" ht="16.5" customHeight="1">
      <c r="B1422" s="31"/>
      <c r="C1422" s="131" t="s">
        <v>2734</v>
      </c>
      <c r="D1422" s="131" t="s">
        <v>227</v>
      </c>
      <c r="E1422" s="132" t="s">
        <v>2735</v>
      </c>
      <c r="F1422" s="133" t="s">
        <v>2736</v>
      </c>
      <c r="G1422" s="134" t="s">
        <v>414</v>
      </c>
      <c r="H1422" s="135">
        <v>4</v>
      </c>
      <c r="I1422" s="136"/>
      <c r="J1422" s="137">
        <f t="shared" si="170"/>
        <v>0</v>
      </c>
      <c r="K1422" s="133" t="s">
        <v>1</v>
      </c>
      <c r="L1422" s="31"/>
      <c r="M1422" s="138" t="s">
        <v>1</v>
      </c>
      <c r="N1422" s="139" t="s">
        <v>47</v>
      </c>
      <c r="P1422" s="140">
        <f t="shared" si="171"/>
        <v>0</v>
      </c>
      <c r="Q1422" s="140">
        <v>0</v>
      </c>
      <c r="R1422" s="140">
        <f t="shared" si="172"/>
        <v>0</v>
      </c>
      <c r="S1422" s="140">
        <v>0</v>
      </c>
      <c r="T1422" s="141">
        <f t="shared" si="173"/>
        <v>0</v>
      </c>
      <c r="AR1422" s="142" t="s">
        <v>265</v>
      </c>
      <c r="AT1422" s="142" t="s">
        <v>227</v>
      </c>
      <c r="AU1422" s="142" t="s">
        <v>232</v>
      </c>
      <c r="AY1422" s="16" t="s">
        <v>225</v>
      </c>
      <c r="BE1422" s="143">
        <f t="shared" si="174"/>
        <v>0</v>
      </c>
      <c r="BF1422" s="143">
        <f t="shared" si="175"/>
        <v>0</v>
      </c>
      <c r="BG1422" s="143">
        <f t="shared" si="176"/>
        <v>0</v>
      </c>
      <c r="BH1422" s="143">
        <f t="shared" si="177"/>
        <v>0</v>
      </c>
      <c r="BI1422" s="143">
        <f t="shared" si="178"/>
        <v>0</v>
      </c>
      <c r="BJ1422" s="16" t="s">
        <v>90</v>
      </c>
      <c r="BK1422" s="143">
        <f t="shared" si="179"/>
        <v>0</v>
      </c>
      <c r="BL1422" s="16" t="s">
        <v>265</v>
      </c>
      <c r="BM1422" s="142" t="s">
        <v>2737</v>
      </c>
    </row>
    <row r="1423" spans="2:65" s="1" customFormat="1" ht="16.5" customHeight="1">
      <c r="B1423" s="31"/>
      <c r="C1423" s="131" t="s">
        <v>2738</v>
      </c>
      <c r="D1423" s="131" t="s">
        <v>227</v>
      </c>
      <c r="E1423" s="132" t="s">
        <v>2739</v>
      </c>
      <c r="F1423" s="133" t="s">
        <v>2740</v>
      </c>
      <c r="G1423" s="134" t="s">
        <v>414</v>
      </c>
      <c r="H1423" s="135">
        <v>2</v>
      </c>
      <c r="I1423" s="136"/>
      <c r="J1423" s="137">
        <f t="shared" si="170"/>
        <v>0</v>
      </c>
      <c r="K1423" s="133" t="s">
        <v>1</v>
      </c>
      <c r="L1423" s="31"/>
      <c r="M1423" s="138" t="s">
        <v>1</v>
      </c>
      <c r="N1423" s="139" t="s">
        <v>47</v>
      </c>
      <c r="P1423" s="140">
        <f t="shared" si="171"/>
        <v>0</v>
      </c>
      <c r="Q1423" s="140">
        <v>0</v>
      </c>
      <c r="R1423" s="140">
        <f t="shared" si="172"/>
        <v>0</v>
      </c>
      <c r="S1423" s="140">
        <v>0</v>
      </c>
      <c r="T1423" s="141">
        <f t="shared" si="173"/>
        <v>0</v>
      </c>
      <c r="AR1423" s="142" t="s">
        <v>265</v>
      </c>
      <c r="AT1423" s="142" t="s">
        <v>227</v>
      </c>
      <c r="AU1423" s="142" t="s">
        <v>232</v>
      </c>
      <c r="AY1423" s="16" t="s">
        <v>225</v>
      </c>
      <c r="BE1423" s="143">
        <f t="shared" si="174"/>
        <v>0</v>
      </c>
      <c r="BF1423" s="143">
        <f t="shared" si="175"/>
        <v>0</v>
      </c>
      <c r="BG1423" s="143">
        <f t="shared" si="176"/>
        <v>0</v>
      </c>
      <c r="BH1423" s="143">
        <f t="shared" si="177"/>
        <v>0</v>
      </c>
      <c r="BI1423" s="143">
        <f t="shared" si="178"/>
        <v>0</v>
      </c>
      <c r="BJ1423" s="16" t="s">
        <v>90</v>
      </c>
      <c r="BK1423" s="143">
        <f t="shared" si="179"/>
        <v>0</v>
      </c>
      <c r="BL1423" s="16" t="s">
        <v>265</v>
      </c>
      <c r="BM1423" s="142" t="s">
        <v>2741</v>
      </c>
    </row>
    <row r="1424" spans="2:65" s="1" customFormat="1" ht="16.5" customHeight="1">
      <c r="B1424" s="31"/>
      <c r="C1424" s="159" t="s">
        <v>2742</v>
      </c>
      <c r="D1424" s="159" t="s">
        <v>292</v>
      </c>
      <c r="E1424" s="160" t="s">
        <v>2743</v>
      </c>
      <c r="F1424" s="161" t="s">
        <v>2744</v>
      </c>
      <c r="G1424" s="162" t="s">
        <v>414</v>
      </c>
      <c r="H1424" s="163">
        <v>2</v>
      </c>
      <c r="I1424" s="164"/>
      <c r="J1424" s="165">
        <f t="shared" si="170"/>
        <v>0</v>
      </c>
      <c r="K1424" s="161" t="s">
        <v>1</v>
      </c>
      <c r="L1424" s="166"/>
      <c r="M1424" s="167" t="s">
        <v>1</v>
      </c>
      <c r="N1424" s="168" t="s">
        <v>47</v>
      </c>
      <c r="P1424" s="140">
        <f t="shared" si="171"/>
        <v>0</v>
      </c>
      <c r="Q1424" s="140">
        <v>0</v>
      </c>
      <c r="R1424" s="140">
        <f t="shared" si="172"/>
        <v>0</v>
      </c>
      <c r="S1424" s="140">
        <v>0</v>
      </c>
      <c r="T1424" s="141">
        <f t="shared" si="173"/>
        <v>0</v>
      </c>
      <c r="AR1424" s="142" t="s">
        <v>307</v>
      </c>
      <c r="AT1424" s="142" t="s">
        <v>292</v>
      </c>
      <c r="AU1424" s="142" t="s">
        <v>232</v>
      </c>
      <c r="AY1424" s="16" t="s">
        <v>225</v>
      </c>
      <c r="BE1424" s="143">
        <f t="shared" si="174"/>
        <v>0</v>
      </c>
      <c r="BF1424" s="143">
        <f t="shared" si="175"/>
        <v>0</v>
      </c>
      <c r="BG1424" s="143">
        <f t="shared" si="176"/>
        <v>0</v>
      </c>
      <c r="BH1424" s="143">
        <f t="shared" si="177"/>
        <v>0</v>
      </c>
      <c r="BI1424" s="143">
        <f t="shared" si="178"/>
        <v>0</v>
      </c>
      <c r="BJ1424" s="16" t="s">
        <v>90</v>
      </c>
      <c r="BK1424" s="143">
        <f t="shared" si="179"/>
        <v>0</v>
      </c>
      <c r="BL1424" s="16" t="s">
        <v>265</v>
      </c>
      <c r="BM1424" s="142" t="s">
        <v>2745</v>
      </c>
    </row>
    <row r="1425" spans="2:65" s="1" customFormat="1" ht="16.5" customHeight="1">
      <c r="B1425" s="31"/>
      <c r="C1425" s="159" t="s">
        <v>2746</v>
      </c>
      <c r="D1425" s="159" t="s">
        <v>292</v>
      </c>
      <c r="E1425" s="160" t="s">
        <v>2747</v>
      </c>
      <c r="F1425" s="161" t="s">
        <v>2748</v>
      </c>
      <c r="G1425" s="162" t="s">
        <v>414</v>
      </c>
      <c r="H1425" s="163">
        <v>4</v>
      </c>
      <c r="I1425" s="164"/>
      <c r="J1425" s="165">
        <f t="shared" si="170"/>
        <v>0</v>
      </c>
      <c r="K1425" s="161" t="s">
        <v>1</v>
      </c>
      <c r="L1425" s="166"/>
      <c r="M1425" s="167" t="s">
        <v>1</v>
      </c>
      <c r="N1425" s="168" t="s">
        <v>47</v>
      </c>
      <c r="P1425" s="140">
        <f t="shared" si="171"/>
        <v>0</v>
      </c>
      <c r="Q1425" s="140">
        <v>0</v>
      </c>
      <c r="R1425" s="140">
        <f t="shared" si="172"/>
        <v>0</v>
      </c>
      <c r="S1425" s="140">
        <v>0</v>
      </c>
      <c r="T1425" s="141">
        <f t="shared" si="173"/>
        <v>0</v>
      </c>
      <c r="AR1425" s="142" t="s">
        <v>307</v>
      </c>
      <c r="AT1425" s="142" t="s">
        <v>292</v>
      </c>
      <c r="AU1425" s="142" t="s">
        <v>232</v>
      </c>
      <c r="AY1425" s="16" t="s">
        <v>225</v>
      </c>
      <c r="BE1425" s="143">
        <f t="shared" si="174"/>
        <v>0</v>
      </c>
      <c r="BF1425" s="143">
        <f t="shared" si="175"/>
        <v>0</v>
      </c>
      <c r="BG1425" s="143">
        <f t="shared" si="176"/>
        <v>0</v>
      </c>
      <c r="BH1425" s="143">
        <f t="shared" si="177"/>
        <v>0</v>
      </c>
      <c r="BI1425" s="143">
        <f t="shared" si="178"/>
        <v>0</v>
      </c>
      <c r="BJ1425" s="16" t="s">
        <v>90</v>
      </c>
      <c r="BK1425" s="143">
        <f t="shared" si="179"/>
        <v>0</v>
      </c>
      <c r="BL1425" s="16" t="s">
        <v>265</v>
      </c>
      <c r="BM1425" s="142" t="s">
        <v>2749</v>
      </c>
    </row>
    <row r="1426" spans="2:65" s="1" customFormat="1" ht="16.5" customHeight="1">
      <c r="B1426" s="31"/>
      <c r="C1426" s="159" t="s">
        <v>2750</v>
      </c>
      <c r="D1426" s="159" t="s">
        <v>292</v>
      </c>
      <c r="E1426" s="160" t="s">
        <v>2751</v>
      </c>
      <c r="F1426" s="161" t="s">
        <v>2752</v>
      </c>
      <c r="G1426" s="162" t="s">
        <v>414</v>
      </c>
      <c r="H1426" s="163">
        <v>4</v>
      </c>
      <c r="I1426" s="164"/>
      <c r="J1426" s="165">
        <f t="shared" si="170"/>
        <v>0</v>
      </c>
      <c r="K1426" s="161" t="s">
        <v>1</v>
      </c>
      <c r="L1426" s="166"/>
      <c r="M1426" s="167" t="s">
        <v>1</v>
      </c>
      <c r="N1426" s="168" t="s">
        <v>47</v>
      </c>
      <c r="P1426" s="140">
        <f t="shared" si="171"/>
        <v>0</v>
      </c>
      <c r="Q1426" s="140">
        <v>0</v>
      </c>
      <c r="R1426" s="140">
        <f t="shared" si="172"/>
        <v>0</v>
      </c>
      <c r="S1426" s="140">
        <v>0</v>
      </c>
      <c r="T1426" s="141">
        <f t="shared" si="173"/>
        <v>0</v>
      </c>
      <c r="AR1426" s="142" t="s">
        <v>307</v>
      </c>
      <c r="AT1426" s="142" t="s">
        <v>292</v>
      </c>
      <c r="AU1426" s="142" t="s">
        <v>232</v>
      </c>
      <c r="AY1426" s="16" t="s">
        <v>225</v>
      </c>
      <c r="BE1426" s="143">
        <f t="shared" si="174"/>
        <v>0</v>
      </c>
      <c r="BF1426" s="143">
        <f t="shared" si="175"/>
        <v>0</v>
      </c>
      <c r="BG1426" s="143">
        <f t="shared" si="176"/>
        <v>0</v>
      </c>
      <c r="BH1426" s="143">
        <f t="shared" si="177"/>
        <v>0</v>
      </c>
      <c r="BI1426" s="143">
        <f t="shared" si="178"/>
        <v>0</v>
      </c>
      <c r="BJ1426" s="16" t="s">
        <v>90</v>
      </c>
      <c r="BK1426" s="143">
        <f t="shared" si="179"/>
        <v>0</v>
      </c>
      <c r="BL1426" s="16" t="s">
        <v>265</v>
      </c>
      <c r="BM1426" s="142" t="s">
        <v>2753</v>
      </c>
    </row>
    <row r="1427" spans="2:65" s="14" customFormat="1" ht="20.85" customHeight="1">
      <c r="B1427" s="169"/>
      <c r="D1427" s="170" t="s">
        <v>81</v>
      </c>
      <c r="E1427" s="170" t="s">
        <v>2754</v>
      </c>
      <c r="F1427" s="170" t="s">
        <v>2755</v>
      </c>
      <c r="I1427" s="171"/>
      <c r="J1427" s="172">
        <f>BK1427</f>
        <v>0</v>
      </c>
      <c r="L1427" s="169"/>
      <c r="M1427" s="173"/>
      <c r="P1427" s="174">
        <f>SUM(P1428:P1429)</f>
        <v>0</v>
      </c>
      <c r="R1427" s="174">
        <f>SUM(R1428:R1429)</f>
        <v>0</v>
      </c>
      <c r="T1427" s="175">
        <f>SUM(T1428:T1429)</f>
        <v>0</v>
      </c>
      <c r="AR1427" s="170" t="s">
        <v>92</v>
      </c>
      <c r="AT1427" s="176" t="s">
        <v>81</v>
      </c>
      <c r="AU1427" s="176" t="s">
        <v>240</v>
      </c>
      <c r="AY1427" s="170" t="s">
        <v>225</v>
      </c>
      <c r="BK1427" s="177">
        <f>SUM(BK1428:BK1429)</f>
        <v>0</v>
      </c>
    </row>
    <row r="1428" spans="2:65" s="1" customFormat="1" ht="16.5" customHeight="1">
      <c r="B1428" s="31"/>
      <c r="C1428" s="131" t="s">
        <v>2756</v>
      </c>
      <c r="D1428" s="131" t="s">
        <v>227</v>
      </c>
      <c r="E1428" s="132" t="s">
        <v>2757</v>
      </c>
      <c r="F1428" s="133" t="s">
        <v>2758</v>
      </c>
      <c r="G1428" s="134" t="s">
        <v>414</v>
      </c>
      <c r="H1428" s="135">
        <v>2</v>
      </c>
      <c r="I1428" s="136"/>
      <c r="J1428" s="137">
        <f>ROUND(I1428*H1428,2)</f>
        <v>0</v>
      </c>
      <c r="K1428" s="133" t="s">
        <v>1</v>
      </c>
      <c r="L1428" s="31"/>
      <c r="M1428" s="138" t="s">
        <v>1</v>
      </c>
      <c r="N1428" s="139" t="s">
        <v>47</v>
      </c>
      <c r="P1428" s="140">
        <f>O1428*H1428</f>
        <v>0</v>
      </c>
      <c r="Q1428" s="140">
        <v>0</v>
      </c>
      <c r="R1428" s="140">
        <f>Q1428*H1428</f>
        <v>0</v>
      </c>
      <c r="S1428" s="140">
        <v>0</v>
      </c>
      <c r="T1428" s="141">
        <f>S1428*H1428</f>
        <v>0</v>
      </c>
      <c r="AR1428" s="142" t="s">
        <v>265</v>
      </c>
      <c r="AT1428" s="142" t="s">
        <v>227</v>
      </c>
      <c r="AU1428" s="142" t="s">
        <v>232</v>
      </c>
      <c r="AY1428" s="16" t="s">
        <v>225</v>
      </c>
      <c r="BE1428" s="143">
        <f>IF(N1428="základní",J1428,0)</f>
        <v>0</v>
      </c>
      <c r="BF1428" s="143">
        <f>IF(N1428="snížená",J1428,0)</f>
        <v>0</v>
      </c>
      <c r="BG1428" s="143">
        <f>IF(N1428="zákl. přenesená",J1428,0)</f>
        <v>0</v>
      </c>
      <c r="BH1428" s="143">
        <f>IF(N1428="sníž. přenesená",J1428,0)</f>
        <v>0</v>
      </c>
      <c r="BI1428" s="143">
        <f>IF(N1428="nulová",J1428,0)</f>
        <v>0</v>
      </c>
      <c r="BJ1428" s="16" t="s">
        <v>90</v>
      </c>
      <c r="BK1428" s="143">
        <f>ROUND(I1428*H1428,2)</f>
        <v>0</v>
      </c>
      <c r="BL1428" s="16" t="s">
        <v>265</v>
      </c>
      <c r="BM1428" s="142" t="s">
        <v>2759</v>
      </c>
    </row>
    <row r="1429" spans="2:65" s="1" customFormat="1" ht="16.5" customHeight="1">
      <c r="B1429" s="31"/>
      <c r="C1429" s="131" t="s">
        <v>2760</v>
      </c>
      <c r="D1429" s="131" t="s">
        <v>227</v>
      </c>
      <c r="E1429" s="132" t="s">
        <v>2761</v>
      </c>
      <c r="F1429" s="133" t="s">
        <v>1886</v>
      </c>
      <c r="G1429" s="134" t="s">
        <v>414</v>
      </c>
      <c r="H1429" s="135">
        <v>1</v>
      </c>
      <c r="I1429" s="136"/>
      <c r="J1429" s="137">
        <f>ROUND(I1429*H1429,2)</f>
        <v>0</v>
      </c>
      <c r="K1429" s="133" t="s">
        <v>1</v>
      </c>
      <c r="L1429" s="31"/>
      <c r="M1429" s="138" t="s">
        <v>1</v>
      </c>
      <c r="N1429" s="139" t="s">
        <v>47</v>
      </c>
      <c r="P1429" s="140">
        <f>O1429*H1429</f>
        <v>0</v>
      </c>
      <c r="Q1429" s="140">
        <v>0</v>
      </c>
      <c r="R1429" s="140">
        <f>Q1429*H1429</f>
        <v>0</v>
      </c>
      <c r="S1429" s="140">
        <v>0</v>
      </c>
      <c r="T1429" s="141">
        <f>S1429*H1429</f>
        <v>0</v>
      </c>
      <c r="AR1429" s="142" t="s">
        <v>265</v>
      </c>
      <c r="AT1429" s="142" t="s">
        <v>227</v>
      </c>
      <c r="AU1429" s="142" t="s">
        <v>232</v>
      </c>
      <c r="AY1429" s="16" t="s">
        <v>225</v>
      </c>
      <c r="BE1429" s="143">
        <f>IF(N1429="základní",J1429,0)</f>
        <v>0</v>
      </c>
      <c r="BF1429" s="143">
        <f>IF(N1429="snížená",J1429,0)</f>
        <v>0</v>
      </c>
      <c r="BG1429" s="143">
        <f>IF(N1429="zákl. přenesená",J1429,0)</f>
        <v>0</v>
      </c>
      <c r="BH1429" s="143">
        <f>IF(N1429="sníž. přenesená",J1429,0)</f>
        <v>0</v>
      </c>
      <c r="BI1429" s="143">
        <f>IF(N1429="nulová",J1429,0)</f>
        <v>0</v>
      </c>
      <c r="BJ1429" s="16" t="s">
        <v>90</v>
      </c>
      <c r="BK1429" s="143">
        <f>ROUND(I1429*H1429,2)</f>
        <v>0</v>
      </c>
      <c r="BL1429" s="16" t="s">
        <v>265</v>
      </c>
      <c r="BM1429" s="142" t="s">
        <v>2762</v>
      </c>
    </row>
    <row r="1430" spans="2:65" s="11" customFormat="1" ht="20.85" customHeight="1">
      <c r="B1430" s="119"/>
      <c r="D1430" s="120" t="s">
        <v>81</v>
      </c>
      <c r="E1430" s="129" t="s">
        <v>2763</v>
      </c>
      <c r="F1430" s="129" t="s">
        <v>2764</v>
      </c>
      <c r="I1430" s="122"/>
      <c r="J1430" s="130">
        <f>BK1430</f>
        <v>0</v>
      </c>
      <c r="L1430" s="119"/>
      <c r="M1430" s="124"/>
      <c r="P1430" s="125">
        <f>SUM(P1431:P1452)</f>
        <v>0</v>
      </c>
      <c r="R1430" s="125">
        <f>SUM(R1431:R1452)</f>
        <v>0</v>
      </c>
      <c r="T1430" s="126">
        <f>SUM(T1431:T1452)</f>
        <v>0</v>
      </c>
      <c r="AR1430" s="120" t="s">
        <v>92</v>
      </c>
      <c r="AT1430" s="127" t="s">
        <v>81</v>
      </c>
      <c r="AU1430" s="127" t="s">
        <v>92</v>
      </c>
      <c r="AY1430" s="120" t="s">
        <v>225</v>
      </c>
      <c r="BK1430" s="128">
        <f>SUM(BK1431:BK1452)</f>
        <v>0</v>
      </c>
    </row>
    <row r="1431" spans="2:65" s="1" customFormat="1" ht="24.15" customHeight="1">
      <c r="B1431" s="31"/>
      <c r="C1431" s="131" t="s">
        <v>2765</v>
      </c>
      <c r="D1431" s="131" t="s">
        <v>227</v>
      </c>
      <c r="E1431" s="132" t="s">
        <v>2766</v>
      </c>
      <c r="F1431" s="133" t="s">
        <v>2767</v>
      </c>
      <c r="G1431" s="134" t="s">
        <v>1</v>
      </c>
      <c r="H1431" s="135">
        <v>1</v>
      </c>
      <c r="I1431" s="136"/>
      <c r="J1431" s="137">
        <f t="shared" ref="J1431:J1452" si="180">ROUND(I1431*H1431,2)</f>
        <v>0</v>
      </c>
      <c r="K1431" s="133" t="s">
        <v>1</v>
      </c>
      <c r="L1431" s="31"/>
      <c r="M1431" s="138" t="s">
        <v>1</v>
      </c>
      <c r="N1431" s="139" t="s">
        <v>47</v>
      </c>
      <c r="P1431" s="140">
        <f t="shared" ref="P1431:P1452" si="181">O1431*H1431</f>
        <v>0</v>
      </c>
      <c r="Q1431" s="140">
        <v>0</v>
      </c>
      <c r="R1431" s="140">
        <f t="shared" ref="R1431:R1452" si="182">Q1431*H1431</f>
        <v>0</v>
      </c>
      <c r="S1431" s="140">
        <v>0</v>
      </c>
      <c r="T1431" s="141">
        <f t="shared" ref="T1431:T1452" si="183">S1431*H1431</f>
        <v>0</v>
      </c>
      <c r="AR1431" s="142" t="s">
        <v>265</v>
      </c>
      <c r="AT1431" s="142" t="s">
        <v>227</v>
      </c>
      <c r="AU1431" s="142" t="s">
        <v>240</v>
      </c>
      <c r="AY1431" s="16" t="s">
        <v>225</v>
      </c>
      <c r="BE1431" s="143">
        <f t="shared" ref="BE1431:BE1452" si="184">IF(N1431="základní",J1431,0)</f>
        <v>0</v>
      </c>
      <c r="BF1431" s="143">
        <f t="shared" ref="BF1431:BF1452" si="185">IF(N1431="snížená",J1431,0)</f>
        <v>0</v>
      </c>
      <c r="BG1431" s="143">
        <f t="shared" ref="BG1431:BG1452" si="186">IF(N1431="zákl. přenesená",J1431,0)</f>
        <v>0</v>
      </c>
      <c r="BH1431" s="143">
        <f t="shared" ref="BH1431:BH1452" si="187">IF(N1431="sníž. přenesená",J1431,0)</f>
        <v>0</v>
      </c>
      <c r="BI1431" s="143">
        <f t="shared" ref="BI1431:BI1452" si="188">IF(N1431="nulová",J1431,0)</f>
        <v>0</v>
      </c>
      <c r="BJ1431" s="16" t="s">
        <v>90</v>
      </c>
      <c r="BK1431" s="143">
        <f t="shared" ref="BK1431:BK1452" si="189">ROUND(I1431*H1431,2)</f>
        <v>0</v>
      </c>
      <c r="BL1431" s="16" t="s">
        <v>265</v>
      </c>
      <c r="BM1431" s="142" t="s">
        <v>2768</v>
      </c>
    </row>
    <row r="1432" spans="2:65" s="1" customFormat="1" ht="16.5" customHeight="1">
      <c r="B1432" s="31"/>
      <c r="C1432" s="131" t="s">
        <v>2769</v>
      </c>
      <c r="D1432" s="131" t="s">
        <v>227</v>
      </c>
      <c r="E1432" s="132" t="s">
        <v>2770</v>
      </c>
      <c r="F1432" s="133" t="s">
        <v>2771</v>
      </c>
      <c r="G1432" s="134" t="s">
        <v>1</v>
      </c>
      <c r="H1432" s="135">
        <v>7</v>
      </c>
      <c r="I1432" s="136"/>
      <c r="J1432" s="137">
        <f t="shared" si="180"/>
        <v>0</v>
      </c>
      <c r="K1432" s="133" t="s">
        <v>1</v>
      </c>
      <c r="L1432" s="31"/>
      <c r="M1432" s="138" t="s">
        <v>1</v>
      </c>
      <c r="N1432" s="139" t="s">
        <v>47</v>
      </c>
      <c r="P1432" s="140">
        <f t="shared" si="181"/>
        <v>0</v>
      </c>
      <c r="Q1432" s="140">
        <v>0</v>
      </c>
      <c r="R1432" s="140">
        <f t="shared" si="182"/>
        <v>0</v>
      </c>
      <c r="S1432" s="140">
        <v>0</v>
      </c>
      <c r="T1432" s="141">
        <f t="shared" si="183"/>
        <v>0</v>
      </c>
      <c r="AR1432" s="142" t="s">
        <v>265</v>
      </c>
      <c r="AT1432" s="142" t="s">
        <v>227</v>
      </c>
      <c r="AU1432" s="142" t="s">
        <v>240</v>
      </c>
      <c r="AY1432" s="16" t="s">
        <v>225</v>
      </c>
      <c r="BE1432" s="143">
        <f t="shared" si="184"/>
        <v>0</v>
      </c>
      <c r="BF1432" s="143">
        <f t="shared" si="185"/>
        <v>0</v>
      </c>
      <c r="BG1432" s="143">
        <f t="shared" si="186"/>
        <v>0</v>
      </c>
      <c r="BH1432" s="143">
        <f t="shared" si="187"/>
        <v>0</v>
      </c>
      <c r="BI1432" s="143">
        <f t="shared" si="188"/>
        <v>0</v>
      </c>
      <c r="BJ1432" s="16" t="s">
        <v>90</v>
      </c>
      <c r="BK1432" s="143">
        <f t="shared" si="189"/>
        <v>0</v>
      </c>
      <c r="BL1432" s="16" t="s">
        <v>265</v>
      </c>
      <c r="BM1432" s="142" t="s">
        <v>2772</v>
      </c>
    </row>
    <row r="1433" spans="2:65" s="1" customFormat="1" ht="16.5" customHeight="1">
      <c r="B1433" s="31"/>
      <c r="C1433" s="131" t="s">
        <v>2773</v>
      </c>
      <c r="D1433" s="131" t="s">
        <v>227</v>
      </c>
      <c r="E1433" s="132" t="s">
        <v>2774</v>
      </c>
      <c r="F1433" s="133" t="s">
        <v>2775</v>
      </c>
      <c r="G1433" s="134" t="s">
        <v>1</v>
      </c>
      <c r="H1433" s="135">
        <v>4</v>
      </c>
      <c r="I1433" s="136"/>
      <c r="J1433" s="137">
        <f t="shared" si="180"/>
        <v>0</v>
      </c>
      <c r="K1433" s="133" t="s">
        <v>1</v>
      </c>
      <c r="L1433" s="31"/>
      <c r="M1433" s="138" t="s">
        <v>1</v>
      </c>
      <c r="N1433" s="139" t="s">
        <v>47</v>
      </c>
      <c r="P1433" s="140">
        <f t="shared" si="181"/>
        <v>0</v>
      </c>
      <c r="Q1433" s="140">
        <v>0</v>
      </c>
      <c r="R1433" s="140">
        <f t="shared" si="182"/>
        <v>0</v>
      </c>
      <c r="S1433" s="140">
        <v>0</v>
      </c>
      <c r="T1433" s="141">
        <f t="shared" si="183"/>
        <v>0</v>
      </c>
      <c r="AR1433" s="142" t="s">
        <v>265</v>
      </c>
      <c r="AT1433" s="142" t="s">
        <v>227</v>
      </c>
      <c r="AU1433" s="142" t="s">
        <v>240</v>
      </c>
      <c r="AY1433" s="16" t="s">
        <v>225</v>
      </c>
      <c r="BE1433" s="143">
        <f t="shared" si="184"/>
        <v>0</v>
      </c>
      <c r="BF1433" s="143">
        <f t="shared" si="185"/>
        <v>0</v>
      </c>
      <c r="BG1433" s="143">
        <f t="shared" si="186"/>
        <v>0</v>
      </c>
      <c r="BH1433" s="143">
        <f t="shared" si="187"/>
        <v>0</v>
      </c>
      <c r="BI1433" s="143">
        <f t="shared" si="188"/>
        <v>0</v>
      </c>
      <c r="BJ1433" s="16" t="s">
        <v>90</v>
      </c>
      <c r="BK1433" s="143">
        <f t="shared" si="189"/>
        <v>0</v>
      </c>
      <c r="BL1433" s="16" t="s">
        <v>265</v>
      </c>
      <c r="BM1433" s="142" t="s">
        <v>2776</v>
      </c>
    </row>
    <row r="1434" spans="2:65" s="1" customFormat="1" ht="16.5" customHeight="1">
      <c r="B1434" s="31"/>
      <c r="C1434" s="131" t="s">
        <v>2777</v>
      </c>
      <c r="D1434" s="131" t="s">
        <v>227</v>
      </c>
      <c r="E1434" s="132" t="s">
        <v>2778</v>
      </c>
      <c r="F1434" s="133" t="s">
        <v>2779</v>
      </c>
      <c r="G1434" s="134" t="s">
        <v>1</v>
      </c>
      <c r="H1434" s="135">
        <v>5</v>
      </c>
      <c r="I1434" s="136"/>
      <c r="J1434" s="137">
        <f t="shared" si="180"/>
        <v>0</v>
      </c>
      <c r="K1434" s="133" t="s">
        <v>1</v>
      </c>
      <c r="L1434" s="31"/>
      <c r="M1434" s="138" t="s">
        <v>1</v>
      </c>
      <c r="N1434" s="139" t="s">
        <v>47</v>
      </c>
      <c r="P1434" s="140">
        <f t="shared" si="181"/>
        <v>0</v>
      </c>
      <c r="Q1434" s="140">
        <v>0</v>
      </c>
      <c r="R1434" s="140">
        <f t="shared" si="182"/>
        <v>0</v>
      </c>
      <c r="S1434" s="140">
        <v>0</v>
      </c>
      <c r="T1434" s="141">
        <f t="shared" si="183"/>
        <v>0</v>
      </c>
      <c r="AR1434" s="142" t="s">
        <v>265</v>
      </c>
      <c r="AT1434" s="142" t="s">
        <v>227</v>
      </c>
      <c r="AU1434" s="142" t="s">
        <v>240</v>
      </c>
      <c r="AY1434" s="16" t="s">
        <v>225</v>
      </c>
      <c r="BE1434" s="143">
        <f t="shared" si="184"/>
        <v>0</v>
      </c>
      <c r="BF1434" s="143">
        <f t="shared" si="185"/>
        <v>0</v>
      </c>
      <c r="BG1434" s="143">
        <f t="shared" si="186"/>
        <v>0</v>
      </c>
      <c r="BH1434" s="143">
        <f t="shared" si="187"/>
        <v>0</v>
      </c>
      <c r="BI1434" s="143">
        <f t="shared" si="188"/>
        <v>0</v>
      </c>
      <c r="BJ1434" s="16" t="s">
        <v>90</v>
      </c>
      <c r="BK1434" s="143">
        <f t="shared" si="189"/>
        <v>0</v>
      </c>
      <c r="BL1434" s="16" t="s">
        <v>265</v>
      </c>
      <c r="BM1434" s="142" t="s">
        <v>2780</v>
      </c>
    </row>
    <row r="1435" spans="2:65" s="1" customFormat="1" ht="21.75" customHeight="1">
      <c r="B1435" s="31"/>
      <c r="C1435" s="131" t="s">
        <v>2781</v>
      </c>
      <c r="D1435" s="131" t="s">
        <v>227</v>
      </c>
      <c r="E1435" s="132" t="s">
        <v>2782</v>
      </c>
      <c r="F1435" s="133" t="s">
        <v>2783</v>
      </c>
      <c r="G1435" s="134" t="s">
        <v>1</v>
      </c>
      <c r="H1435" s="135">
        <v>1</v>
      </c>
      <c r="I1435" s="136"/>
      <c r="J1435" s="137">
        <f t="shared" si="180"/>
        <v>0</v>
      </c>
      <c r="K1435" s="133" t="s">
        <v>1</v>
      </c>
      <c r="L1435" s="31"/>
      <c r="M1435" s="138" t="s">
        <v>1</v>
      </c>
      <c r="N1435" s="139" t="s">
        <v>47</v>
      </c>
      <c r="P1435" s="140">
        <f t="shared" si="181"/>
        <v>0</v>
      </c>
      <c r="Q1435" s="140">
        <v>0</v>
      </c>
      <c r="R1435" s="140">
        <f t="shared" si="182"/>
        <v>0</v>
      </c>
      <c r="S1435" s="140">
        <v>0</v>
      </c>
      <c r="T1435" s="141">
        <f t="shared" si="183"/>
        <v>0</v>
      </c>
      <c r="AR1435" s="142" t="s">
        <v>265</v>
      </c>
      <c r="AT1435" s="142" t="s">
        <v>227</v>
      </c>
      <c r="AU1435" s="142" t="s">
        <v>240</v>
      </c>
      <c r="AY1435" s="16" t="s">
        <v>225</v>
      </c>
      <c r="BE1435" s="143">
        <f t="shared" si="184"/>
        <v>0</v>
      </c>
      <c r="BF1435" s="143">
        <f t="shared" si="185"/>
        <v>0</v>
      </c>
      <c r="BG1435" s="143">
        <f t="shared" si="186"/>
        <v>0</v>
      </c>
      <c r="BH1435" s="143">
        <f t="shared" si="187"/>
        <v>0</v>
      </c>
      <c r="BI1435" s="143">
        <f t="shared" si="188"/>
        <v>0</v>
      </c>
      <c r="BJ1435" s="16" t="s">
        <v>90</v>
      </c>
      <c r="BK1435" s="143">
        <f t="shared" si="189"/>
        <v>0</v>
      </c>
      <c r="BL1435" s="16" t="s">
        <v>265</v>
      </c>
      <c r="BM1435" s="142" t="s">
        <v>2784</v>
      </c>
    </row>
    <row r="1436" spans="2:65" s="1" customFormat="1" ht="21.75" customHeight="1">
      <c r="B1436" s="31"/>
      <c r="C1436" s="131" t="s">
        <v>2785</v>
      </c>
      <c r="D1436" s="131" t="s">
        <v>227</v>
      </c>
      <c r="E1436" s="132" t="s">
        <v>2786</v>
      </c>
      <c r="F1436" s="133" t="s">
        <v>2787</v>
      </c>
      <c r="G1436" s="134" t="s">
        <v>1</v>
      </c>
      <c r="H1436" s="135">
        <v>1</v>
      </c>
      <c r="I1436" s="136"/>
      <c r="J1436" s="137">
        <f t="shared" si="180"/>
        <v>0</v>
      </c>
      <c r="K1436" s="133" t="s">
        <v>1</v>
      </c>
      <c r="L1436" s="31"/>
      <c r="M1436" s="138" t="s">
        <v>1</v>
      </c>
      <c r="N1436" s="139" t="s">
        <v>47</v>
      </c>
      <c r="P1436" s="140">
        <f t="shared" si="181"/>
        <v>0</v>
      </c>
      <c r="Q1436" s="140">
        <v>0</v>
      </c>
      <c r="R1436" s="140">
        <f t="shared" si="182"/>
        <v>0</v>
      </c>
      <c r="S1436" s="140">
        <v>0</v>
      </c>
      <c r="T1436" s="141">
        <f t="shared" si="183"/>
        <v>0</v>
      </c>
      <c r="AR1436" s="142" t="s">
        <v>265</v>
      </c>
      <c r="AT1436" s="142" t="s">
        <v>227</v>
      </c>
      <c r="AU1436" s="142" t="s">
        <v>240</v>
      </c>
      <c r="AY1436" s="16" t="s">
        <v>225</v>
      </c>
      <c r="BE1436" s="143">
        <f t="shared" si="184"/>
        <v>0</v>
      </c>
      <c r="BF1436" s="143">
        <f t="shared" si="185"/>
        <v>0</v>
      </c>
      <c r="BG1436" s="143">
        <f t="shared" si="186"/>
        <v>0</v>
      </c>
      <c r="BH1436" s="143">
        <f t="shared" si="187"/>
        <v>0</v>
      </c>
      <c r="BI1436" s="143">
        <f t="shared" si="188"/>
        <v>0</v>
      </c>
      <c r="BJ1436" s="16" t="s">
        <v>90</v>
      </c>
      <c r="BK1436" s="143">
        <f t="shared" si="189"/>
        <v>0</v>
      </c>
      <c r="BL1436" s="16" t="s">
        <v>265</v>
      </c>
      <c r="BM1436" s="142" t="s">
        <v>2788</v>
      </c>
    </row>
    <row r="1437" spans="2:65" s="1" customFormat="1" ht="16.5" customHeight="1">
      <c r="B1437" s="31"/>
      <c r="C1437" s="131" t="s">
        <v>2789</v>
      </c>
      <c r="D1437" s="131" t="s">
        <v>227</v>
      </c>
      <c r="E1437" s="132" t="s">
        <v>2790</v>
      </c>
      <c r="F1437" s="133" t="s">
        <v>2791</v>
      </c>
      <c r="G1437" s="134" t="s">
        <v>1</v>
      </c>
      <c r="H1437" s="135">
        <v>1</v>
      </c>
      <c r="I1437" s="136"/>
      <c r="J1437" s="137">
        <f t="shared" si="180"/>
        <v>0</v>
      </c>
      <c r="K1437" s="133" t="s">
        <v>1</v>
      </c>
      <c r="L1437" s="31"/>
      <c r="M1437" s="138" t="s">
        <v>1</v>
      </c>
      <c r="N1437" s="139" t="s">
        <v>47</v>
      </c>
      <c r="P1437" s="140">
        <f t="shared" si="181"/>
        <v>0</v>
      </c>
      <c r="Q1437" s="140">
        <v>0</v>
      </c>
      <c r="R1437" s="140">
        <f t="shared" si="182"/>
        <v>0</v>
      </c>
      <c r="S1437" s="140">
        <v>0</v>
      </c>
      <c r="T1437" s="141">
        <f t="shared" si="183"/>
        <v>0</v>
      </c>
      <c r="AR1437" s="142" t="s">
        <v>265</v>
      </c>
      <c r="AT1437" s="142" t="s">
        <v>227</v>
      </c>
      <c r="AU1437" s="142" t="s">
        <v>240</v>
      </c>
      <c r="AY1437" s="16" t="s">
        <v>225</v>
      </c>
      <c r="BE1437" s="143">
        <f t="shared" si="184"/>
        <v>0</v>
      </c>
      <c r="BF1437" s="143">
        <f t="shared" si="185"/>
        <v>0</v>
      </c>
      <c r="BG1437" s="143">
        <f t="shared" si="186"/>
        <v>0</v>
      </c>
      <c r="BH1437" s="143">
        <f t="shared" si="187"/>
        <v>0</v>
      </c>
      <c r="BI1437" s="143">
        <f t="shared" si="188"/>
        <v>0</v>
      </c>
      <c r="BJ1437" s="16" t="s">
        <v>90</v>
      </c>
      <c r="BK1437" s="143">
        <f t="shared" si="189"/>
        <v>0</v>
      </c>
      <c r="BL1437" s="16" t="s">
        <v>265</v>
      </c>
      <c r="BM1437" s="142" t="s">
        <v>2792</v>
      </c>
    </row>
    <row r="1438" spans="2:65" s="1" customFormat="1" ht="16.5" customHeight="1">
      <c r="B1438" s="31"/>
      <c r="C1438" s="131" t="s">
        <v>2793</v>
      </c>
      <c r="D1438" s="131" t="s">
        <v>227</v>
      </c>
      <c r="E1438" s="132" t="s">
        <v>2794</v>
      </c>
      <c r="F1438" s="133" t="s">
        <v>2795</v>
      </c>
      <c r="G1438" s="134" t="s">
        <v>1</v>
      </c>
      <c r="H1438" s="135">
        <v>2</v>
      </c>
      <c r="I1438" s="136"/>
      <c r="J1438" s="137">
        <f t="shared" si="180"/>
        <v>0</v>
      </c>
      <c r="K1438" s="133" t="s">
        <v>1</v>
      </c>
      <c r="L1438" s="31"/>
      <c r="M1438" s="138" t="s">
        <v>1</v>
      </c>
      <c r="N1438" s="139" t="s">
        <v>47</v>
      </c>
      <c r="P1438" s="140">
        <f t="shared" si="181"/>
        <v>0</v>
      </c>
      <c r="Q1438" s="140">
        <v>0</v>
      </c>
      <c r="R1438" s="140">
        <f t="shared" si="182"/>
        <v>0</v>
      </c>
      <c r="S1438" s="140">
        <v>0</v>
      </c>
      <c r="T1438" s="141">
        <f t="shared" si="183"/>
        <v>0</v>
      </c>
      <c r="AR1438" s="142" t="s">
        <v>265</v>
      </c>
      <c r="AT1438" s="142" t="s">
        <v>227</v>
      </c>
      <c r="AU1438" s="142" t="s">
        <v>240</v>
      </c>
      <c r="AY1438" s="16" t="s">
        <v>225</v>
      </c>
      <c r="BE1438" s="143">
        <f t="shared" si="184"/>
        <v>0</v>
      </c>
      <c r="BF1438" s="143">
        <f t="shared" si="185"/>
        <v>0</v>
      </c>
      <c r="BG1438" s="143">
        <f t="shared" si="186"/>
        <v>0</v>
      </c>
      <c r="BH1438" s="143">
        <f t="shared" si="187"/>
        <v>0</v>
      </c>
      <c r="BI1438" s="143">
        <f t="shared" si="188"/>
        <v>0</v>
      </c>
      <c r="BJ1438" s="16" t="s">
        <v>90</v>
      </c>
      <c r="BK1438" s="143">
        <f t="shared" si="189"/>
        <v>0</v>
      </c>
      <c r="BL1438" s="16" t="s">
        <v>265</v>
      </c>
      <c r="BM1438" s="142" t="s">
        <v>2796</v>
      </c>
    </row>
    <row r="1439" spans="2:65" s="1" customFormat="1" ht="16.5" customHeight="1">
      <c r="B1439" s="31"/>
      <c r="C1439" s="131" t="s">
        <v>2797</v>
      </c>
      <c r="D1439" s="131" t="s">
        <v>227</v>
      </c>
      <c r="E1439" s="132" t="s">
        <v>2798</v>
      </c>
      <c r="F1439" s="133" t="s">
        <v>2799</v>
      </c>
      <c r="G1439" s="134" t="s">
        <v>1</v>
      </c>
      <c r="H1439" s="135">
        <v>1</v>
      </c>
      <c r="I1439" s="136"/>
      <c r="J1439" s="137">
        <f t="shared" si="180"/>
        <v>0</v>
      </c>
      <c r="K1439" s="133" t="s">
        <v>1</v>
      </c>
      <c r="L1439" s="31"/>
      <c r="M1439" s="138" t="s">
        <v>1</v>
      </c>
      <c r="N1439" s="139" t="s">
        <v>47</v>
      </c>
      <c r="P1439" s="140">
        <f t="shared" si="181"/>
        <v>0</v>
      </c>
      <c r="Q1439" s="140">
        <v>0</v>
      </c>
      <c r="R1439" s="140">
        <f t="shared" si="182"/>
        <v>0</v>
      </c>
      <c r="S1439" s="140">
        <v>0</v>
      </c>
      <c r="T1439" s="141">
        <f t="shared" si="183"/>
        <v>0</v>
      </c>
      <c r="AR1439" s="142" t="s">
        <v>265</v>
      </c>
      <c r="AT1439" s="142" t="s">
        <v>227</v>
      </c>
      <c r="AU1439" s="142" t="s">
        <v>240</v>
      </c>
      <c r="AY1439" s="16" t="s">
        <v>225</v>
      </c>
      <c r="BE1439" s="143">
        <f t="shared" si="184"/>
        <v>0</v>
      </c>
      <c r="BF1439" s="143">
        <f t="shared" si="185"/>
        <v>0</v>
      </c>
      <c r="BG1439" s="143">
        <f t="shared" si="186"/>
        <v>0</v>
      </c>
      <c r="BH1439" s="143">
        <f t="shared" si="187"/>
        <v>0</v>
      </c>
      <c r="BI1439" s="143">
        <f t="shared" si="188"/>
        <v>0</v>
      </c>
      <c r="BJ1439" s="16" t="s">
        <v>90</v>
      </c>
      <c r="BK1439" s="143">
        <f t="shared" si="189"/>
        <v>0</v>
      </c>
      <c r="BL1439" s="16" t="s">
        <v>265</v>
      </c>
      <c r="BM1439" s="142" t="s">
        <v>2800</v>
      </c>
    </row>
    <row r="1440" spans="2:65" s="1" customFormat="1" ht="16.5" customHeight="1">
      <c r="B1440" s="31"/>
      <c r="C1440" s="131" t="s">
        <v>2801</v>
      </c>
      <c r="D1440" s="131" t="s">
        <v>227</v>
      </c>
      <c r="E1440" s="132" t="s">
        <v>2802</v>
      </c>
      <c r="F1440" s="133" t="s">
        <v>2803</v>
      </c>
      <c r="G1440" s="134" t="s">
        <v>1</v>
      </c>
      <c r="H1440" s="135">
        <v>200</v>
      </c>
      <c r="I1440" s="136"/>
      <c r="J1440" s="137">
        <f t="shared" si="180"/>
        <v>0</v>
      </c>
      <c r="K1440" s="133" t="s">
        <v>1</v>
      </c>
      <c r="L1440" s="31"/>
      <c r="M1440" s="138" t="s">
        <v>1</v>
      </c>
      <c r="N1440" s="139" t="s">
        <v>47</v>
      </c>
      <c r="P1440" s="140">
        <f t="shared" si="181"/>
        <v>0</v>
      </c>
      <c r="Q1440" s="140">
        <v>0</v>
      </c>
      <c r="R1440" s="140">
        <f t="shared" si="182"/>
        <v>0</v>
      </c>
      <c r="S1440" s="140">
        <v>0</v>
      </c>
      <c r="T1440" s="141">
        <f t="shared" si="183"/>
        <v>0</v>
      </c>
      <c r="AR1440" s="142" t="s">
        <v>265</v>
      </c>
      <c r="AT1440" s="142" t="s">
        <v>227</v>
      </c>
      <c r="AU1440" s="142" t="s">
        <v>240</v>
      </c>
      <c r="AY1440" s="16" t="s">
        <v>225</v>
      </c>
      <c r="BE1440" s="143">
        <f t="shared" si="184"/>
        <v>0</v>
      </c>
      <c r="BF1440" s="143">
        <f t="shared" si="185"/>
        <v>0</v>
      </c>
      <c r="BG1440" s="143">
        <f t="shared" si="186"/>
        <v>0</v>
      </c>
      <c r="BH1440" s="143">
        <f t="shared" si="187"/>
        <v>0</v>
      </c>
      <c r="BI1440" s="143">
        <f t="shared" si="188"/>
        <v>0</v>
      </c>
      <c r="BJ1440" s="16" t="s">
        <v>90</v>
      </c>
      <c r="BK1440" s="143">
        <f t="shared" si="189"/>
        <v>0</v>
      </c>
      <c r="BL1440" s="16" t="s">
        <v>265</v>
      </c>
      <c r="BM1440" s="142" t="s">
        <v>2804</v>
      </c>
    </row>
    <row r="1441" spans="2:65" s="1" customFormat="1" ht="24.15" customHeight="1">
      <c r="B1441" s="31"/>
      <c r="C1441" s="131" t="s">
        <v>2805</v>
      </c>
      <c r="D1441" s="131" t="s">
        <v>227</v>
      </c>
      <c r="E1441" s="132" t="s">
        <v>2806</v>
      </c>
      <c r="F1441" s="133" t="s">
        <v>2807</v>
      </c>
      <c r="G1441" s="134" t="s">
        <v>1</v>
      </c>
      <c r="H1441" s="135">
        <v>300</v>
      </c>
      <c r="I1441" s="136"/>
      <c r="J1441" s="137">
        <f t="shared" si="180"/>
        <v>0</v>
      </c>
      <c r="K1441" s="133" t="s">
        <v>1</v>
      </c>
      <c r="L1441" s="31"/>
      <c r="M1441" s="138" t="s">
        <v>1</v>
      </c>
      <c r="N1441" s="139" t="s">
        <v>47</v>
      </c>
      <c r="P1441" s="140">
        <f t="shared" si="181"/>
        <v>0</v>
      </c>
      <c r="Q1441" s="140">
        <v>0</v>
      </c>
      <c r="R1441" s="140">
        <f t="shared" si="182"/>
        <v>0</v>
      </c>
      <c r="S1441" s="140">
        <v>0</v>
      </c>
      <c r="T1441" s="141">
        <f t="shared" si="183"/>
        <v>0</v>
      </c>
      <c r="AR1441" s="142" t="s">
        <v>265</v>
      </c>
      <c r="AT1441" s="142" t="s">
        <v>227</v>
      </c>
      <c r="AU1441" s="142" t="s">
        <v>240</v>
      </c>
      <c r="AY1441" s="16" t="s">
        <v>225</v>
      </c>
      <c r="BE1441" s="143">
        <f t="shared" si="184"/>
        <v>0</v>
      </c>
      <c r="BF1441" s="143">
        <f t="shared" si="185"/>
        <v>0</v>
      </c>
      <c r="BG1441" s="143">
        <f t="shared" si="186"/>
        <v>0</v>
      </c>
      <c r="BH1441" s="143">
        <f t="shared" si="187"/>
        <v>0</v>
      </c>
      <c r="BI1441" s="143">
        <f t="shared" si="188"/>
        <v>0</v>
      </c>
      <c r="BJ1441" s="16" t="s">
        <v>90</v>
      </c>
      <c r="BK1441" s="143">
        <f t="shared" si="189"/>
        <v>0</v>
      </c>
      <c r="BL1441" s="16" t="s">
        <v>265</v>
      </c>
      <c r="BM1441" s="142" t="s">
        <v>2808</v>
      </c>
    </row>
    <row r="1442" spans="2:65" s="1" customFormat="1" ht="44.25" customHeight="1">
      <c r="B1442" s="31"/>
      <c r="C1442" s="131" t="s">
        <v>2809</v>
      </c>
      <c r="D1442" s="131" t="s">
        <v>227</v>
      </c>
      <c r="E1442" s="132" t="s">
        <v>2810</v>
      </c>
      <c r="F1442" s="133" t="s">
        <v>2811</v>
      </c>
      <c r="G1442" s="134" t="s">
        <v>1</v>
      </c>
      <c r="H1442" s="135">
        <v>25</v>
      </c>
      <c r="I1442" s="136"/>
      <c r="J1442" s="137">
        <f t="shared" si="180"/>
        <v>0</v>
      </c>
      <c r="K1442" s="133" t="s">
        <v>1</v>
      </c>
      <c r="L1442" s="31"/>
      <c r="M1442" s="138" t="s">
        <v>1</v>
      </c>
      <c r="N1442" s="139" t="s">
        <v>47</v>
      </c>
      <c r="P1442" s="140">
        <f t="shared" si="181"/>
        <v>0</v>
      </c>
      <c r="Q1442" s="140">
        <v>0</v>
      </c>
      <c r="R1442" s="140">
        <f t="shared" si="182"/>
        <v>0</v>
      </c>
      <c r="S1442" s="140">
        <v>0</v>
      </c>
      <c r="T1442" s="141">
        <f t="shared" si="183"/>
        <v>0</v>
      </c>
      <c r="AR1442" s="142" t="s">
        <v>265</v>
      </c>
      <c r="AT1442" s="142" t="s">
        <v>227</v>
      </c>
      <c r="AU1442" s="142" t="s">
        <v>240</v>
      </c>
      <c r="AY1442" s="16" t="s">
        <v>225</v>
      </c>
      <c r="BE1442" s="143">
        <f t="shared" si="184"/>
        <v>0</v>
      </c>
      <c r="BF1442" s="143">
        <f t="shared" si="185"/>
        <v>0</v>
      </c>
      <c r="BG1442" s="143">
        <f t="shared" si="186"/>
        <v>0</v>
      </c>
      <c r="BH1442" s="143">
        <f t="shared" si="187"/>
        <v>0</v>
      </c>
      <c r="BI1442" s="143">
        <f t="shared" si="188"/>
        <v>0</v>
      </c>
      <c r="BJ1442" s="16" t="s">
        <v>90</v>
      </c>
      <c r="BK1442" s="143">
        <f t="shared" si="189"/>
        <v>0</v>
      </c>
      <c r="BL1442" s="16" t="s">
        <v>265</v>
      </c>
      <c r="BM1442" s="142" t="s">
        <v>2812</v>
      </c>
    </row>
    <row r="1443" spans="2:65" s="1" customFormat="1" ht="55.5" customHeight="1">
      <c r="B1443" s="31"/>
      <c r="C1443" s="131" t="s">
        <v>2813</v>
      </c>
      <c r="D1443" s="131" t="s">
        <v>227</v>
      </c>
      <c r="E1443" s="132" t="s">
        <v>2814</v>
      </c>
      <c r="F1443" s="133" t="s">
        <v>2815</v>
      </c>
      <c r="G1443" s="134" t="s">
        <v>1</v>
      </c>
      <c r="H1443" s="135">
        <v>40</v>
      </c>
      <c r="I1443" s="136"/>
      <c r="J1443" s="137">
        <f t="shared" si="180"/>
        <v>0</v>
      </c>
      <c r="K1443" s="133" t="s">
        <v>1</v>
      </c>
      <c r="L1443" s="31"/>
      <c r="M1443" s="138" t="s">
        <v>1</v>
      </c>
      <c r="N1443" s="139" t="s">
        <v>47</v>
      </c>
      <c r="P1443" s="140">
        <f t="shared" si="181"/>
        <v>0</v>
      </c>
      <c r="Q1443" s="140">
        <v>0</v>
      </c>
      <c r="R1443" s="140">
        <f t="shared" si="182"/>
        <v>0</v>
      </c>
      <c r="S1443" s="140">
        <v>0</v>
      </c>
      <c r="T1443" s="141">
        <f t="shared" si="183"/>
        <v>0</v>
      </c>
      <c r="AR1443" s="142" t="s">
        <v>265</v>
      </c>
      <c r="AT1443" s="142" t="s">
        <v>227</v>
      </c>
      <c r="AU1443" s="142" t="s">
        <v>240</v>
      </c>
      <c r="AY1443" s="16" t="s">
        <v>225</v>
      </c>
      <c r="BE1443" s="143">
        <f t="shared" si="184"/>
        <v>0</v>
      </c>
      <c r="BF1443" s="143">
        <f t="shared" si="185"/>
        <v>0</v>
      </c>
      <c r="BG1443" s="143">
        <f t="shared" si="186"/>
        <v>0</v>
      </c>
      <c r="BH1443" s="143">
        <f t="shared" si="187"/>
        <v>0</v>
      </c>
      <c r="BI1443" s="143">
        <f t="shared" si="188"/>
        <v>0</v>
      </c>
      <c r="BJ1443" s="16" t="s">
        <v>90</v>
      </c>
      <c r="BK1443" s="143">
        <f t="shared" si="189"/>
        <v>0</v>
      </c>
      <c r="BL1443" s="16" t="s">
        <v>265</v>
      </c>
      <c r="BM1443" s="142" t="s">
        <v>2816</v>
      </c>
    </row>
    <row r="1444" spans="2:65" s="1" customFormat="1" ht="16.5" customHeight="1">
      <c r="B1444" s="31"/>
      <c r="C1444" s="131" t="s">
        <v>2817</v>
      </c>
      <c r="D1444" s="131" t="s">
        <v>227</v>
      </c>
      <c r="E1444" s="132" t="s">
        <v>2818</v>
      </c>
      <c r="F1444" s="133" t="s">
        <v>2819</v>
      </c>
      <c r="G1444" s="134" t="s">
        <v>1</v>
      </c>
      <c r="H1444" s="135">
        <v>1</v>
      </c>
      <c r="I1444" s="136"/>
      <c r="J1444" s="137">
        <f t="shared" si="180"/>
        <v>0</v>
      </c>
      <c r="K1444" s="133" t="s">
        <v>1</v>
      </c>
      <c r="L1444" s="31"/>
      <c r="M1444" s="138" t="s">
        <v>1</v>
      </c>
      <c r="N1444" s="139" t="s">
        <v>47</v>
      </c>
      <c r="P1444" s="140">
        <f t="shared" si="181"/>
        <v>0</v>
      </c>
      <c r="Q1444" s="140">
        <v>0</v>
      </c>
      <c r="R1444" s="140">
        <f t="shared" si="182"/>
        <v>0</v>
      </c>
      <c r="S1444" s="140">
        <v>0</v>
      </c>
      <c r="T1444" s="141">
        <f t="shared" si="183"/>
        <v>0</v>
      </c>
      <c r="AR1444" s="142" t="s">
        <v>265</v>
      </c>
      <c r="AT1444" s="142" t="s">
        <v>227</v>
      </c>
      <c r="AU1444" s="142" t="s">
        <v>240</v>
      </c>
      <c r="AY1444" s="16" t="s">
        <v>225</v>
      </c>
      <c r="BE1444" s="143">
        <f t="shared" si="184"/>
        <v>0</v>
      </c>
      <c r="BF1444" s="143">
        <f t="shared" si="185"/>
        <v>0</v>
      </c>
      <c r="BG1444" s="143">
        <f t="shared" si="186"/>
        <v>0</v>
      </c>
      <c r="BH1444" s="143">
        <f t="shared" si="187"/>
        <v>0</v>
      </c>
      <c r="BI1444" s="143">
        <f t="shared" si="188"/>
        <v>0</v>
      </c>
      <c r="BJ1444" s="16" t="s">
        <v>90</v>
      </c>
      <c r="BK1444" s="143">
        <f t="shared" si="189"/>
        <v>0</v>
      </c>
      <c r="BL1444" s="16" t="s">
        <v>265</v>
      </c>
      <c r="BM1444" s="142" t="s">
        <v>2820</v>
      </c>
    </row>
    <row r="1445" spans="2:65" s="1" customFormat="1" ht="16.5" customHeight="1">
      <c r="B1445" s="31"/>
      <c r="C1445" s="131" t="s">
        <v>2821</v>
      </c>
      <c r="D1445" s="131" t="s">
        <v>227</v>
      </c>
      <c r="E1445" s="132" t="s">
        <v>2822</v>
      </c>
      <c r="F1445" s="133" t="s">
        <v>2823</v>
      </c>
      <c r="G1445" s="134" t="s">
        <v>1</v>
      </c>
      <c r="H1445" s="135">
        <v>1</v>
      </c>
      <c r="I1445" s="136"/>
      <c r="J1445" s="137">
        <f t="shared" si="180"/>
        <v>0</v>
      </c>
      <c r="K1445" s="133" t="s">
        <v>1</v>
      </c>
      <c r="L1445" s="31"/>
      <c r="M1445" s="138" t="s">
        <v>1</v>
      </c>
      <c r="N1445" s="139" t="s">
        <v>47</v>
      </c>
      <c r="P1445" s="140">
        <f t="shared" si="181"/>
        <v>0</v>
      </c>
      <c r="Q1445" s="140">
        <v>0</v>
      </c>
      <c r="R1445" s="140">
        <f t="shared" si="182"/>
        <v>0</v>
      </c>
      <c r="S1445" s="140">
        <v>0</v>
      </c>
      <c r="T1445" s="141">
        <f t="shared" si="183"/>
        <v>0</v>
      </c>
      <c r="AR1445" s="142" t="s">
        <v>265</v>
      </c>
      <c r="AT1445" s="142" t="s">
        <v>227</v>
      </c>
      <c r="AU1445" s="142" t="s">
        <v>240</v>
      </c>
      <c r="AY1445" s="16" t="s">
        <v>225</v>
      </c>
      <c r="BE1445" s="143">
        <f t="shared" si="184"/>
        <v>0</v>
      </c>
      <c r="BF1445" s="143">
        <f t="shared" si="185"/>
        <v>0</v>
      </c>
      <c r="BG1445" s="143">
        <f t="shared" si="186"/>
        <v>0</v>
      </c>
      <c r="BH1445" s="143">
        <f t="shared" si="187"/>
        <v>0</v>
      </c>
      <c r="BI1445" s="143">
        <f t="shared" si="188"/>
        <v>0</v>
      </c>
      <c r="BJ1445" s="16" t="s">
        <v>90</v>
      </c>
      <c r="BK1445" s="143">
        <f t="shared" si="189"/>
        <v>0</v>
      </c>
      <c r="BL1445" s="16" t="s">
        <v>265</v>
      </c>
      <c r="BM1445" s="142" t="s">
        <v>2824</v>
      </c>
    </row>
    <row r="1446" spans="2:65" s="1" customFormat="1" ht="16.5" customHeight="1">
      <c r="B1446" s="31"/>
      <c r="C1446" s="131" t="s">
        <v>2825</v>
      </c>
      <c r="D1446" s="131" t="s">
        <v>227</v>
      </c>
      <c r="E1446" s="132" t="s">
        <v>2826</v>
      </c>
      <c r="F1446" s="133" t="s">
        <v>2827</v>
      </c>
      <c r="G1446" s="134" t="s">
        <v>1</v>
      </c>
      <c r="H1446" s="135">
        <v>1</v>
      </c>
      <c r="I1446" s="136"/>
      <c r="J1446" s="137">
        <f t="shared" si="180"/>
        <v>0</v>
      </c>
      <c r="K1446" s="133" t="s">
        <v>1</v>
      </c>
      <c r="L1446" s="31"/>
      <c r="M1446" s="138" t="s">
        <v>1</v>
      </c>
      <c r="N1446" s="139" t="s">
        <v>47</v>
      </c>
      <c r="P1446" s="140">
        <f t="shared" si="181"/>
        <v>0</v>
      </c>
      <c r="Q1446" s="140">
        <v>0</v>
      </c>
      <c r="R1446" s="140">
        <f t="shared" si="182"/>
        <v>0</v>
      </c>
      <c r="S1446" s="140">
        <v>0</v>
      </c>
      <c r="T1446" s="141">
        <f t="shared" si="183"/>
        <v>0</v>
      </c>
      <c r="AR1446" s="142" t="s">
        <v>265</v>
      </c>
      <c r="AT1446" s="142" t="s">
        <v>227</v>
      </c>
      <c r="AU1446" s="142" t="s">
        <v>240</v>
      </c>
      <c r="AY1446" s="16" t="s">
        <v>225</v>
      </c>
      <c r="BE1446" s="143">
        <f t="shared" si="184"/>
        <v>0</v>
      </c>
      <c r="BF1446" s="143">
        <f t="shared" si="185"/>
        <v>0</v>
      </c>
      <c r="BG1446" s="143">
        <f t="shared" si="186"/>
        <v>0</v>
      </c>
      <c r="BH1446" s="143">
        <f t="shared" si="187"/>
        <v>0</v>
      </c>
      <c r="BI1446" s="143">
        <f t="shared" si="188"/>
        <v>0</v>
      </c>
      <c r="BJ1446" s="16" t="s">
        <v>90</v>
      </c>
      <c r="BK1446" s="143">
        <f t="shared" si="189"/>
        <v>0</v>
      </c>
      <c r="BL1446" s="16" t="s">
        <v>265</v>
      </c>
      <c r="BM1446" s="142" t="s">
        <v>2828</v>
      </c>
    </row>
    <row r="1447" spans="2:65" s="1" customFormat="1" ht="16.5" customHeight="1">
      <c r="B1447" s="31"/>
      <c r="C1447" s="131" t="s">
        <v>2829</v>
      </c>
      <c r="D1447" s="131" t="s">
        <v>227</v>
      </c>
      <c r="E1447" s="132" t="s">
        <v>2830</v>
      </c>
      <c r="F1447" s="133" t="s">
        <v>2831</v>
      </c>
      <c r="G1447" s="134" t="s">
        <v>1</v>
      </c>
      <c r="H1447" s="135">
        <v>1</v>
      </c>
      <c r="I1447" s="136"/>
      <c r="J1447" s="137">
        <f t="shared" si="180"/>
        <v>0</v>
      </c>
      <c r="K1447" s="133" t="s">
        <v>1</v>
      </c>
      <c r="L1447" s="31"/>
      <c r="M1447" s="138" t="s">
        <v>1</v>
      </c>
      <c r="N1447" s="139" t="s">
        <v>47</v>
      </c>
      <c r="P1447" s="140">
        <f t="shared" si="181"/>
        <v>0</v>
      </c>
      <c r="Q1447" s="140">
        <v>0</v>
      </c>
      <c r="R1447" s="140">
        <f t="shared" si="182"/>
        <v>0</v>
      </c>
      <c r="S1447" s="140">
        <v>0</v>
      </c>
      <c r="T1447" s="141">
        <f t="shared" si="183"/>
        <v>0</v>
      </c>
      <c r="AR1447" s="142" t="s">
        <v>265</v>
      </c>
      <c r="AT1447" s="142" t="s">
        <v>227</v>
      </c>
      <c r="AU1447" s="142" t="s">
        <v>240</v>
      </c>
      <c r="AY1447" s="16" t="s">
        <v>225</v>
      </c>
      <c r="BE1447" s="143">
        <f t="shared" si="184"/>
        <v>0</v>
      </c>
      <c r="BF1447" s="143">
        <f t="shared" si="185"/>
        <v>0</v>
      </c>
      <c r="BG1447" s="143">
        <f t="shared" si="186"/>
        <v>0</v>
      </c>
      <c r="BH1447" s="143">
        <f t="shared" si="187"/>
        <v>0</v>
      </c>
      <c r="BI1447" s="143">
        <f t="shared" si="188"/>
        <v>0</v>
      </c>
      <c r="BJ1447" s="16" t="s">
        <v>90</v>
      </c>
      <c r="BK1447" s="143">
        <f t="shared" si="189"/>
        <v>0</v>
      </c>
      <c r="BL1447" s="16" t="s">
        <v>265</v>
      </c>
      <c r="BM1447" s="142" t="s">
        <v>2832</v>
      </c>
    </row>
    <row r="1448" spans="2:65" s="1" customFormat="1" ht="24.15" customHeight="1">
      <c r="B1448" s="31"/>
      <c r="C1448" s="131" t="s">
        <v>2833</v>
      </c>
      <c r="D1448" s="131" t="s">
        <v>227</v>
      </c>
      <c r="E1448" s="132" t="s">
        <v>2834</v>
      </c>
      <c r="F1448" s="133" t="s">
        <v>2835</v>
      </c>
      <c r="G1448" s="134" t="s">
        <v>1</v>
      </c>
      <c r="H1448" s="135">
        <v>1</v>
      </c>
      <c r="I1448" s="136"/>
      <c r="J1448" s="137">
        <f t="shared" si="180"/>
        <v>0</v>
      </c>
      <c r="K1448" s="133" t="s">
        <v>1</v>
      </c>
      <c r="L1448" s="31"/>
      <c r="M1448" s="138" t="s">
        <v>1</v>
      </c>
      <c r="N1448" s="139" t="s">
        <v>47</v>
      </c>
      <c r="P1448" s="140">
        <f t="shared" si="181"/>
        <v>0</v>
      </c>
      <c r="Q1448" s="140">
        <v>0</v>
      </c>
      <c r="R1448" s="140">
        <f t="shared" si="182"/>
        <v>0</v>
      </c>
      <c r="S1448" s="140">
        <v>0</v>
      </c>
      <c r="T1448" s="141">
        <f t="shared" si="183"/>
        <v>0</v>
      </c>
      <c r="AR1448" s="142" t="s">
        <v>265</v>
      </c>
      <c r="AT1448" s="142" t="s">
        <v>227</v>
      </c>
      <c r="AU1448" s="142" t="s">
        <v>240</v>
      </c>
      <c r="AY1448" s="16" t="s">
        <v>225</v>
      </c>
      <c r="BE1448" s="143">
        <f t="shared" si="184"/>
        <v>0</v>
      </c>
      <c r="BF1448" s="143">
        <f t="shared" si="185"/>
        <v>0</v>
      </c>
      <c r="BG1448" s="143">
        <f t="shared" si="186"/>
        <v>0</v>
      </c>
      <c r="BH1448" s="143">
        <f t="shared" si="187"/>
        <v>0</v>
      </c>
      <c r="BI1448" s="143">
        <f t="shared" si="188"/>
        <v>0</v>
      </c>
      <c r="BJ1448" s="16" t="s">
        <v>90</v>
      </c>
      <c r="BK1448" s="143">
        <f t="shared" si="189"/>
        <v>0</v>
      </c>
      <c r="BL1448" s="16" t="s">
        <v>265</v>
      </c>
      <c r="BM1448" s="142" t="s">
        <v>2836</v>
      </c>
    </row>
    <row r="1449" spans="2:65" s="1" customFormat="1" ht="16.5" customHeight="1">
      <c r="B1449" s="31"/>
      <c r="C1449" s="131" t="s">
        <v>2837</v>
      </c>
      <c r="D1449" s="131" t="s">
        <v>227</v>
      </c>
      <c r="E1449" s="132" t="s">
        <v>2838</v>
      </c>
      <c r="F1449" s="133" t="s">
        <v>2839</v>
      </c>
      <c r="G1449" s="134" t="s">
        <v>1</v>
      </c>
      <c r="H1449" s="135">
        <v>1</v>
      </c>
      <c r="I1449" s="136"/>
      <c r="J1449" s="137">
        <f t="shared" si="180"/>
        <v>0</v>
      </c>
      <c r="K1449" s="133" t="s">
        <v>1</v>
      </c>
      <c r="L1449" s="31"/>
      <c r="M1449" s="138" t="s">
        <v>1</v>
      </c>
      <c r="N1449" s="139" t="s">
        <v>47</v>
      </c>
      <c r="P1449" s="140">
        <f t="shared" si="181"/>
        <v>0</v>
      </c>
      <c r="Q1449" s="140">
        <v>0</v>
      </c>
      <c r="R1449" s="140">
        <f t="shared" si="182"/>
        <v>0</v>
      </c>
      <c r="S1449" s="140">
        <v>0</v>
      </c>
      <c r="T1449" s="141">
        <f t="shared" si="183"/>
        <v>0</v>
      </c>
      <c r="AR1449" s="142" t="s">
        <v>265</v>
      </c>
      <c r="AT1449" s="142" t="s">
        <v>227</v>
      </c>
      <c r="AU1449" s="142" t="s">
        <v>240</v>
      </c>
      <c r="AY1449" s="16" t="s">
        <v>225</v>
      </c>
      <c r="BE1449" s="143">
        <f t="shared" si="184"/>
        <v>0</v>
      </c>
      <c r="BF1449" s="143">
        <f t="shared" si="185"/>
        <v>0</v>
      </c>
      <c r="BG1449" s="143">
        <f t="shared" si="186"/>
        <v>0</v>
      </c>
      <c r="BH1449" s="143">
        <f t="shared" si="187"/>
        <v>0</v>
      </c>
      <c r="BI1449" s="143">
        <f t="shared" si="188"/>
        <v>0</v>
      </c>
      <c r="BJ1449" s="16" t="s">
        <v>90</v>
      </c>
      <c r="BK1449" s="143">
        <f t="shared" si="189"/>
        <v>0</v>
      </c>
      <c r="BL1449" s="16" t="s">
        <v>265</v>
      </c>
      <c r="BM1449" s="142" t="s">
        <v>2840</v>
      </c>
    </row>
    <row r="1450" spans="2:65" s="1" customFormat="1" ht="16.5" customHeight="1">
      <c r="B1450" s="31"/>
      <c r="C1450" s="131" t="s">
        <v>2841</v>
      </c>
      <c r="D1450" s="131" t="s">
        <v>227</v>
      </c>
      <c r="E1450" s="132" t="s">
        <v>2842</v>
      </c>
      <c r="F1450" s="133" t="s">
        <v>2843</v>
      </c>
      <c r="G1450" s="134" t="s">
        <v>1</v>
      </c>
      <c r="H1450" s="135">
        <v>1</v>
      </c>
      <c r="I1450" s="136"/>
      <c r="J1450" s="137">
        <f t="shared" si="180"/>
        <v>0</v>
      </c>
      <c r="K1450" s="133" t="s">
        <v>1</v>
      </c>
      <c r="L1450" s="31"/>
      <c r="M1450" s="138" t="s">
        <v>1</v>
      </c>
      <c r="N1450" s="139" t="s">
        <v>47</v>
      </c>
      <c r="P1450" s="140">
        <f t="shared" si="181"/>
        <v>0</v>
      </c>
      <c r="Q1450" s="140">
        <v>0</v>
      </c>
      <c r="R1450" s="140">
        <f t="shared" si="182"/>
        <v>0</v>
      </c>
      <c r="S1450" s="140">
        <v>0</v>
      </c>
      <c r="T1450" s="141">
        <f t="shared" si="183"/>
        <v>0</v>
      </c>
      <c r="AR1450" s="142" t="s">
        <v>265</v>
      </c>
      <c r="AT1450" s="142" t="s">
        <v>227</v>
      </c>
      <c r="AU1450" s="142" t="s">
        <v>240</v>
      </c>
      <c r="AY1450" s="16" t="s">
        <v>225</v>
      </c>
      <c r="BE1450" s="143">
        <f t="shared" si="184"/>
        <v>0</v>
      </c>
      <c r="BF1450" s="143">
        <f t="shared" si="185"/>
        <v>0</v>
      </c>
      <c r="BG1450" s="143">
        <f t="shared" si="186"/>
        <v>0</v>
      </c>
      <c r="BH1450" s="143">
        <f t="shared" si="187"/>
        <v>0</v>
      </c>
      <c r="BI1450" s="143">
        <f t="shared" si="188"/>
        <v>0</v>
      </c>
      <c r="BJ1450" s="16" t="s">
        <v>90</v>
      </c>
      <c r="BK1450" s="143">
        <f t="shared" si="189"/>
        <v>0</v>
      </c>
      <c r="BL1450" s="16" t="s">
        <v>265</v>
      </c>
      <c r="BM1450" s="142" t="s">
        <v>2844</v>
      </c>
    </row>
    <row r="1451" spans="2:65" s="1" customFormat="1" ht="16.5" customHeight="1">
      <c r="B1451" s="31"/>
      <c r="C1451" s="131" t="s">
        <v>2845</v>
      </c>
      <c r="D1451" s="131" t="s">
        <v>227</v>
      </c>
      <c r="E1451" s="132" t="s">
        <v>2846</v>
      </c>
      <c r="F1451" s="133" t="s">
        <v>2847</v>
      </c>
      <c r="G1451" s="134" t="s">
        <v>1</v>
      </c>
      <c r="H1451" s="135">
        <v>1</v>
      </c>
      <c r="I1451" s="136"/>
      <c r="J1451" s="137">
        <f t="shared" si="180"/>
        <v>0</v>
      </c>
      <c r="K1451" s="133" t="s">
        <v>1</v>
      </c>
      <c r="L1451" s="31"/>
      <c r="M1451" s="138" t="s">
        <v>1</v>
      </c>
      <c r="N1451" s="139" t="s">
        <v>47</v>
      </c>
      <c r="P1451" s="140">
        <f t="shared" si="181"/>
        <v>0</v>
      </c>
      <c r="Q1451" s="140">
        <v>0</v>
      </c>
      <c r="R1451" s="140">
        <f t="shared" si="182"/>
        <v>0</v>
      </c>
      <c r="S1451" s="140">
        <v>0</v>
      </c>
      <c r="T1451" s="141">
        <f t="shared" si="183"/>
        <v>0</v>
      </c>
      <c r="AR1451" s="142" t="s">
        <v>265</v>
      </c>
      <c r="AT1451" s="142" t="s">
        <v>227</v>
      </c>
      <c r="AU1451" s="142" t="s">
        <v>240</v>
      </c>
      <c r="AY1451" s="16" t="s">
        <v>225</v>
      </c>
      <c r="BE1451" s="143">
        <f t="shared" si="184"/>
        <v>0</v>
      </c>
      <c r="BF1451" s="143">
        <f t="shared" si="185"/>
        <v>0</v>
      </c>
      <c r="BG1451" s="143">
        <f t="shared" si="186"/>
        <v>0</v>
      </c>
      <c r="BH1451" s="143">
        <f t="shared" si="187"/>
        <v>0</v>
      </c>
      <c r="BI1451" s="143">
        <f t="shared" si="188"/>
        <v>0</v>
      </c>
      <c r="BJ1451" s="16" t="s">
        <v>90</v>
      </c>
      <c r="BK1451" s="143">
        <f t="shared" si="189"/>
        <v>0</v>
      </c>
      <c r="BL1451" s="16" t="s">
        <v>265</v>
      </c>
      <c r="BM1451" s="142" t="s">
        <v>2848</v>
      </c>
    </row>
    <row r="1452" spans="2:65" s="1" customFormat="1" ht="16.5" customHeight="1">
      <c r="B1452" s="31"/>
      <c r="C1452" s="131" t="s">
        <v>2849</v>
      </c>
      <c r="D1452" s="131" t="s">
        <v>227</v>
      </c>
      <c r="E1452" s="132" t="s">
        <v>2850</v>
      </c>
      <c r="F1452" s="133" t="s">
        <v>2851</v>
      </c>
      <c r="G1452" s="134" t="s">
        <v>1</v>
      </c>
      <c r="H1452" s="135">
        <v>1</v>
      </c>
      <c r="I1452" s="136"/>
      <c r="J1452" s="137">
        <f t="shared" si="180"/>
        <v>0</v>
      </c>
      <c r="K1452" s="133" t="s">
        <v>1</v>
      </c>
      <c r="L1452" s="31"/>
      <c r="M1452" s="138" t="s">
        <v>1</v>
      </c>
      <c r="N1452" s="139" t="s">
        <v>47</v>
      </c>
      <c r="P1452" s="140">
        <f t="shared" si="181"/>
        <v>0</v>
      </c>
      <c r="Q1452" s="140">
        <v>0</v>
      </c>
      <c r="R1452" s="140">
        <f t="shared" si="182"/>
        <v>0</v>
      </c>
      <c r="S1452" s="140">
        <v>0</v>
      </c>
      <c r="T1452" s="141">
        <f t="shared" si="183"/>
        <v>0</v>
      </c>
      <c r="AR1452" s="142" t="s">
        <v>265</v>
      </c>
      <c r="AT1452" s="142" t="s">
        <v>227</v>
      </c>
      <c r="AU1452" s="142" t="s">
        <v>240</v>
      </c>
      <c r="AY1452" s="16" t="s">
        <v>225</v>
      </c>
      <c r="BE1452" s="143">
        <f t="shared" si="184"/>
        <v>0</v>
      </c>
      <c r="BF1452" s="143">
        <f t="shared" si="185"/>
        <v>0</v>
      </c>
      <c r="BG1452" s="143">
        <f t="shared" si="186"/>
        <v>0</v>
      </c>
      <c r="BH1452" s="143">
        <f t="shared" si="187"/>
        <v>0</v>
      </c>
      <c r="BI1452" s="143">
        <f t="shared" si="188"/>
        <v>0</v>
      </c>
      <c r="BJ1452" s="16" t="s">
        <v>90</v>
      </c>
      <c r="BK1452" s="143">
        <f t="shared" si="189"/>
        <v>0</v>
      </c>
      <c r="BL1452" s="16" t="s">
        <v>265</v>
      </c>
      <c r="BM1452" s="142" t="s">
        <v>2852</v>
      </c>
    </row>
    <row r="1453" spans="2:65" s="11" customFormat="1" ht="20.85" customHeight="1">
      <c r="B1453" s="119"/>
      <c r="D1453" s="120" t="s">
        <v>81</v>
      </c>
      <c r="E1453" s="129" t="s">
        <v>2853</v>
      </c>
      <c r="F1453" s="129" t="s">
        <v>2854</v>
      </c>
      <c r="I1453" s="122"/>
      <c r="J1453" s="130">
        <f>BK1453</f>
        <v>0</v>
      </c>
      <c r="L1453" s="119"/>
      <c r="M1453" s="124"/>
      <c r="P1453" s="125">
        <f>SUM(P1454:P1493)</f>
        <v>0</v>
      </c>
      <c r="R1453" s="125">
        <f>SUM(R1454:R1493)</f>
        <v>0</v>
      </c>
      <c r="T1453" s="126">
        <f>SUM(T1454:T1493)</f>
        <v>0</v>
      </c>
      <c r="AR1453" s="120" t="s">
        <v>92</v>
      </c>
      <c r="AT1453" s="127" t="s">
        <v>81</v>
      </c>
      <c r="AU1453" s="127" t="s">
        <v>92</v>
      </c>
      <c r="AY1453" s="120" t="s">
        <v>225</v>
      </c>
      <c r="BK1453" s="128">
        <f>SUM(BK1454:BK1493)</f>
        <v>0</v>
      </c>
    </row>
    <row r="1454" spans="2:65" s="1" customFormat="1" ht="24.15" customHeight="1">
      <c r="B1454" s="31"/>
      <c r="C1454" s="131" t="s">
        <v>2855</v>
      </c>
      <c r="D1454" s="131" t="s">
        <v>227</v>
      </c>
      <c r="E1454" s="132" t="s">
        <v>2856</v>
      </c>
      <c r="F1454" s="133" t="s">
        <v>2857</v>
      </c>
      <c r="G1454" s="134" t="s">
        <v>1</v>
      </c>
      <c r="H1454" s="135">
        <v>1</v>
      </c>
      <c r="I1454" s="136"/>
      <c r="J1454" s="137">
        <f t="shared" ref="J1454:J1493" si="190">ROUND(I1454*H1454,2)</f>
        <v>0</v>
      </c>
      <c r="K1454" s="133" t="s">
        <v>1</v>
      </c>
      <c r="L1454" s="31"/>
      <c r="M1454" s="138" t="s">
        <v>1</v>
      </c>
      <c r="N1454" s="139" t="s">
        <v>47</v>
      </c>
      <c r="P1454" s="140">
        <f t="shared" ref="P1454:P1493" si="191">O1454*H1454</f>
        <v>0</v>
      </c>
      <c r="Q1454" s="140">
        <v>0</v>
      </c>
      <c r="R1454" s="140">
        <f t="shared" ref="R1454:R1493" si="192">Q1454*H1454</f>
        <v>0</v>
      </c>
      <c r="S1454" s="140">
        <v>0</v>
      </c>
      <c r="T1454" s="141">
        <f t="shared" ref="T1454:T1493" si="193">S1454*H1454</f>
        <v>0</v>
      </c>
      <c r="AR1454" s="142" t="s">
        <v>265</v>
      </c>
      <c r="AT1454" s="142" t="s">
        <v>227</v>
      </c>
      <c r="AU1454" s="142" t="s">
        <v>240</v>
      </c>
      <c r="AY1454" s="16" t="s">
        <v>225</v>
      </c>
      <c r="BE1454" s="143">
        <f t="shared" ref="BE1454:BE1493" si="194">IF(N1454="základní",J1454,0)</f>
        <v>0</v>
      </c>
      <c r="BF1454" s="143">
        <f t="shared" ref="BF1454:BF1493" si="195">IF(N1454="snížená",J1454,0)</f>
        <v>0</v>
      </c>
      <c r="BG1454" s="143">
        <f t="shared" ref="BG1454:BG1493" si="196">IF(N1454="zákl. přenesená",J1454,0)</f>
        <v>0</v>
      </c>
      <c r="BH1454" s="143">
        <f t="shared" ref="BH1454:BH1493" si="197">IF(N1454="sníž. přenesená",J1454,0)</f>
        <v>0</v>
      </c>
      <c r="BI1454" s="143">
        <f t="shared" ref="BI1454:BI1493" si="198">IF(N1454="nulová",J1454,0)</f>
        <v>0</v>
      </c>
      <c r="BJ1454" s="16" t="s">
        <v>90</v>
      </c>
      <c r="BK1454" s="143">
        <f t="shared" ref="BK1454:BK1493" si="199">ROUND(I1454*H1454,2)</f>
        <v>0</v>
      </c>
      <c r="BL1454" s="16" t="s">
        <v>265</v>
      </c>
      <c r="BM1454" s="142" t="s">
        <v>2858</v>
      </c>
    </row>
    <row r="1455" spans="2:65" s="1" customFormat="1" ht="24.15" customHeight="1">
      <c r="B1455" s="31"/>
      <c r="C1455" s="131" t="s">
        <v>2859</v>
      </c>
      <c r="D1455" s="131" t="s">
        <v>227</v>
      </c>
      <c r="E1455" s="132" t="s">
        <v>2860</v>
      </c>
      <c r="F1455" s="133" t="s">
        <v>2861</v>
      </c>
      <c r="G1455" s="134" t="s">
        <v>1</v>
      </c>
      <c r="H1455" s="135">
        <v>5</v>
      </c>
      <c r="I1455" s="136"/>
      <c r="J1455" s="137">
        <f t="shared" si="190"/>
        <v>0</v>
      </c>
      <c r="K1455" s="133" t="s">
        <v>1</v>
      </c>
      <c r="L1455" s="31"/>
      <c r="M1455" s="138" t="s">
        <v>1</v>
      </c>
      <c r="N1455" s="139" t="s">
        <v>47</v>
      </c>
      <c r="P1455" s="140">
        <f t="shared" si="191"/>
        <v>0</v>
      </c>
      <c r="Q1455" s="140">
        <v>0</v>
      </c>
      <c r="R1455" s="140">
        <f t="shared" si="192"/>
        <v>0</v>
      </c>
      <c r="S1455" s="140">
        <v>0</v>
      </c>
      <c r="T1455" s="141">
        <f t="shared" si="193"/>
        <v>0</v>
      </c>
      <c r="AR1455" s="142" t="s">
        <v>265</v>
      </c>
      <c r="AT1455" s="142" t="s">
        <v>227</v>
      </c>
      <c r="AU1455" s="142" t="s">
        <v>240</v>
      </c>
      <c r="AY1455" s="16" t="s">
        <v>225</v>
      </c>
      <c r="BE1455" s="143">
        <f t="shared" si="194"/>
        <v>0</v>
      </c>
      <c r="BF1455" s="143">
        <f t="shared" si="195"/>
        <v>0</v>
      </c>
      <c r="BG1455" s="143">
        <f t="shared" si="196"/>
        <v>0</v>
      </c>
      <c r="BH1455" s="143">
        <f t="shared" si="197"/>
        <v>0</v>
      </c>
      <c r="BI1455" s="143">
        <f t="shared" si="198"/>
        <v>0</v>
      </c>
      <c r="BJ1455" s="16" t="s">
        <v>90</v>
      </c>
      <c r="BK1455" s="143">
        <f t="shared" si="199"/>
        <v>0</v>
      </c>
      <c r="BL1455" s="16" t="s">
        <v>265</v>
      </c>
      <c r="BM1455" s="142" t="s">
        <v>2862</v>
      </c>
    </row>
    <row r="1456" spans="2:65" s="1" customFormat="1" ht="76.349999999999994" customHeight="1">
      <c r="B1456" s="31"/>
      <c r="C1456" s="131" t="s">
        <v>2863</v>
      </c>
      <c r="D1456" s="131" t="s">
        <v>227</v>
      </c>
      <c r="E1456" s="132" t="s">
        <v>2864</v>
      </c>
      <c r="F1456" s="133" t="s">
        <v>2865</v>
      </c>
      <c r="G1456" s="134" t="s">
        <v>1</v>
      </c>
      <c r="H1456" s="135">
        <v>1</v>
      </c>
      <c r="I1456" s="136"/>
      <c r="J1456" s="137">
        <f t="shared" si="190"/>
        <v>0</v>
      </c>
      <c r="K1456" s="133" t="s">
        <v>1</v>
      </c>
      <c r="L1456" s="31"/>
      <c r="M1456" s="138" t="s">
        <v>1</v>
      </c>
      <c r="N1456" s="139" t="s">
        <v>47</v>
      </c>
      <c r="P1456" s="140">
        <f t="shared" si="191"/>
        <v>0</v>
      </c>
      <c r="Q1456" s="140">
        <v>0</v>
      </c>
      <c r="R1456" s="140">
        <f t="shared" si="192"/>
        <v>0</v>
      </c>
      <c r="S1456" s="140">
        <v>0</v>
      </c>
      <c r="T1456" s="141">
        <f t="shared" si="193"/>
        <v>0</v>
      </c>
      <c r="AR1456" s="142" t="s">
        <v>265</v>
      </c>
      <c r="AT1456" s="142" t="s">
        <v>227</v>
      </c>
      <c r="AU1456" s="142" t="s">
        <v>240</v>
      </c>
      <c r="AY1456" s="16" t="s">
        <v>225</v>
      </c>
      <c r="BE1456" s="143">
        <f t="shared" si="194"/>
        <v>0</v>
      </c>
      <c r="BF1456" s="143">
        <f t="shared" si="195"/>
        <v>0</v>
      </c>
      <c r="BG1456" s="143">
        <f t="shared" si="196"/>
        <v>0</v>
      </c>
      <c r="BH1456" s="143">
        <f t="shared" si="197"/>
        <v>0</v>
      </c>
      <c r="BI1456" s="143">
        <f t="shared" si="198"/>
        <v>0</v>
      </c>
      <c r="BJ1456" s="16" t="s">
        <v>90</v>
      </c>
      <c r="BK1456" s="143">
        <f t="shared" si="199"/>
        <v>0</v>
      </c>
      <c r="BL1456" s="16" t="s">
        <v>265</v>
      </c>
      <c r="BM1456" s="142" t="s">
        <v>2866</v>
      </c>
    </row>
    <row r="1457" spans="2:65" s="1" customFormat="1" ht="66.75" customHeight="1">
      <c r="B1457" s="31"/>
      <c r="C1457" s="131" t="s">
        <v>2867</v>
      </c>
      <c r="D1457" s="131" t="s">
        <v>227</v>
      </c>
      <c r="E1457" s="132" t="s">
        <v>2868</v>
      </c>
      <c r="F1457" s="133" t="s">
        <v>2869</v>
      </c>
      <c r="G1457" s="134" t="s">
        <v>1</v>
      </c>
      <c r="H1457" s="135">
        <v>1</v>
      </c>
      <c r="I1457" s="136"/>
      <c r="J1457" s="137">
        <f t="shared" si="190"/>
        <v>0</v>
      </c>
      <c r="K1457" s="133" t="s">
        <v>1</v>
      </c>
      <c r="L1457" s="31"/>
      <c r="M1457" s="138" t="s">
        <v>1</v>
      </c>
      <c r="N1457" s="139" t="s">
        <v>47</v>
      </c>
      <c r="P1457" s="140">
        <f t="shared" si="191"/>
        <v>0</v>
      </c>
      <c r="Q1457" s="140">
        <v>0</v>
      </c>
      <c r="R1457" s="140">
        <f t="shared" si="192"/>
        <v>0</v>
      </c>
      <c r="S1457" s="140">
        <v>0</v>
      </c>
      <c r="T1457" s="141">
        <f t="shared" si="193"/>
        <v>0</v>
      </c>
      <c r="AR1457" s="142" t="s">
        <v>265</v>
      </c>
      <c r="AT1457" s="142" t="s">
        <v>227</v>
      </c>
      <c r="AU1457" s="142" t="s">
        <v>240</v>
      </c>
      <c r="AY1457" s="16" t="s">
        <v>225</v>
      </c>
      <c r="BE1457" s="143">
        <f t="shared" si="194"/>
        <v>0</v>
      </c>
      <c r="BF1457" s="143">
        <f t="shared" si="195"/>
        <v>0</v>
      </c>
      <c r="BG1457" s="143">
        <f t="shared" si="196"/>
        <v>0</v>
      </c>
      <c r="BH1457" s="143">
        <f t="shared" si="197"/>
        <v>0</v>
      </c>
      <c r="BI1457" s="143">
        <f t="shared" si="198"/>
        <v>0</v>
      </c>
      <c r="BJ1457" s="16" t="s">
        <v>90</v>
      </c>
      <c r="BK1457" s="143">
        <f t="shared" si="199"/>
        <v>0</v>
      </c>
      <c r="BL1457" s="16" t="s">
        <v>265</v>
      </c>
      <c r="BM1457" s="142" t="s">
        <v>2870</v>
      </c>
    </row>
    <row r="1458" spans="2:65" s="1" customFormat="1" ht="16.5" customHeight="1">
      <c r="B1458" s="31"/>
      <c r="C1458" s="131" t="s">
        <v>2871</v>
      </c>
      <c r="D1458" s="131" t="s">
        <v>227</v>
      </c>
      <c r="E1458" s="132" t="s">
        <v>2872</v>
      </c>
      <c r="F1458" s="133" t="s">
        <v>2873</v>
      </c>
      <c r="G1458" s="134" t="s">
        <v>1</v>
      </c>
      <c r="H1458" s="135">
        <v>300</v>
      </c>
      <c r="I1458" s="136"/>
      <c r="J1458" s="137">
        <f t="shared" si="190"/>
        <v>0</v>
      </c>
      <c r="K1458" s="133" t="s">
        <v>1</v>
      </c>
      <c r="L1458" s="31"/>
      <c r="M1458" s="138" t="s">
        <v>1</v>
      </c>
      <c r="N1458" s="139" t="s">
        <v>47</v>
      </c>
      <c r="P1458" s="140">
        <f t="shared" si="191"/>
        <v>0</v>
      </c>
      <c r="Q1458" s="140">
        <v>0</v>
      </c>
      <c r="R1458" s="140">
        <f t="shared" si="192"/>
        <v>0</v>
      </c>
      <c r="S1458" s="140">
        <v>0</v>
      </c>
      <c r="T1458" s="141">
        <f t="shared" si="193"/>
        <v>0</v>
      </c>
      <c r="AR1458" s="142" t="s">
        <v>265</v>
      </c>
      <c r="AT1458" s="142" t="s">
        <v>227</v>
      </c>
      <c r="AU1458" s="142" t="s">
        <v>240</v>
      </c>
      <c r="AY1458" s="16" t="s">
        <v>225</v>
      </c>
      <c r="BE1458" s="143">
        <f t="shared" si="194"/>
        <v>0</v>
      </c>
      <c r="BF1458" s="143">
        <f t="shared" si="195"/>
        <v>0</v>
      </c>
      <c r="BG1458" s="143">
        <f t="shared" si="196"/>
        <v>0</v>
      </c>
      <c r="BH1458" s="143">
        <f t="shared" si="197"/>
        <v>0</v>
      </c>
      <c r="BI1458" s="143">
        <f t="shared" si="198"/>
        <v>0</v>
      </c>
      <c r="BJ1458" s="16" t="s">
        <v>90</v>
      </c>
      <c r="BK1458" s="143">
        <f t="shared" si="199"/>
        <v>0</v>
      </c>
      <c r="BL1458" s="16" t="s">
        <v>265</v>
      </c>
      <c r="BM1458" s="142" t="s">
        <v>2874</v>
      </c>
    </row>
    <row r="1459" spans="2:65" s="1" customFormat="1" ht="66.75" customHeight="1">
      <c r="B1459" s="31"/>
      <c r="C1459" s="131" t="s">
        <v>2875</v>
      </c>
      <c r="D1459" s="131" t="s">
        <v>227</v>
      </c>
      <c r="E1459" s="132" t="s">
        <v>2876</v>
      </c>
      <c r="F1459" s="133" t="s">
        <v>2877</v>
      </c>
      <c r="G1459" s="134" t="s">
        <v>1</v>
      </c>
      <c r="H1459" s="135">
        <v>1</v>
      </c>
      <c r="I1459" s="136"/>
      <c r="J1459" s="137">
        <f t="shared" si="190"/>
        <v>0</v>
      </c>
      <c r="K1459" s="133" t="s">
        <v>1</v>
      </c>
      <c r="L1459" s="31"/>
      <c r="M1459" s="138" t="s">
        <v>1</v>
      </c>
      <c r="N1459" s="139" t="s">
        <v>47</v>
      </c>
      <c r="P1459" s="140">
        <f t="shared" si="191"/>
        <v>0</v>
      </c>
      <c r="Q1459" s="140">
        <v>0</v>
      </c>
      <c r="R1459" s="140">
        <f t="shared" si="192"/>
        <v>0</v>
      </c>
      <c r="S1459" s="140">
        <v>0</v>
      </c>
      <c r="T1459" s="141">
        <f t="shared" si="193"/>
        <v>0</v>
      </c>
      <c r="AR1459" s="142" t="s">
        <v>265</v>
      </c>
      <c r="AT1459" s="142" t="s">
        <v>227</v>
      </c>
      <c r="AU1459" s="142" t="s">
        <v>240</v>
      </c>
      <c r="AY1459" s="16" t="s">
        <v>225</v>
      </c>
      <c r="BE1459" s="143">
        <f t="shared" si="194"/>
        <v>0</v>
      </c>
      <c r="BF1459" s="143">
        <f t="shared" si="195"/>
        <v>0</v>
      </c>
      <c r="BG1459" s="143">
        <f t="shared" si="196"/>
        <v>0</v>
      </c>
      <c r="BH1459" s="143">
        <f t="shared" si="197"/>
        <v>0</v>
      </c>
      <c r="BI1459" s="143">
        <f t="shared" si="198"/>
        <v>0</v>
      </c>
      <c r="BJ1459" s="16" t="s">
        <v>90</v>
      </c>
      <c r="BK1459" s="143">
        <f t="shared" si="199"/>
        <v>0</v>
      </c>
      <c r="BL1459" s="16" t="s">
        <v>265</v>
      </c>
      <c r="BM1459" s="142" t="s">
        <v>2878</v>
      </c>
    </row>
    <row r="1460" spans="2:65" s="1" customFormat="1" ht="66.75" customHeight="1">
      <c r="B1460" s="31"/>
      <c r="C1460" s="131" t="s">
        <v>2879</v>
      </c>
      <c r="D1460" s="131" t="s">
        <v>227</v>
      </c>
      <c r="E1460" s="132" t="s">
        <v>2880</v>
      </c>
      <c r="F1460" s="133" t="s">
        <v>2881</v>
      </c>
      <c r="G1460" s="134" t="s">
        <v>1</v>
      </c>
      <c r="H1460" s="135">
        <v>1</v>
      </c>
      <c r="I1460" s="136"/>
      <c r="J1460" s="137">
        <f t="shared" si="190"/>
        <v>0</v>
      </c>
      <c r="K1460" s="133" t="s">
        <v>1</v>
      </c>
      <c r="L1460" s="31"/>
      <c r="M1460" s="138" t="s">
        <v>1</v>
      </c>
      <c r="N1460" s="139" t="s">
        <v>47</v>
      </c>
      <c r="P1460" s="140">
        <f t="shared" si="191"/>
        <v>0</v>
      </c>
      <c r="Q1460" s="140">
        <v>0</v>
      </c>
      <c r="R1460" s="140">
        <f t="shared" si="192"/>
        <v>0</v>
      </c>
      <c r="S1460" s="140">
        <v>0</v>
      </c>
      <c r="T1460" s="141">
        <f t="shared" si="193"/>
        <v>0</v>
      </c>
      <c r="AR1460" s="142" t="s">
        <v>265</v>
      </c>
      <c r="AT1460" s="142" t="s">
        <v>227</v>
      </c>
      <c r="AU1460" s="142" t="s">
        <v>240</v>
      </c>
      <c r="AY1460" s="16" t="s">
        <v>225</v>
      </c>
      <c r="BE1460" s="143">
        <f t="shared" si="194"/>
        <v>0</v>
      </c>
      <c r="BF1460" s="143">
        <f t="shared" si="195"/>
        <v>0</v>
      </c>
      <c r="BG1460" s="143">
        <f t="shared" si="196"/>
        <v>0</v>
      </c>
      <c r="BH1460" s="143">
        <f t="shared" si="197"/>
        <v>0</v>
      </c>
      <c r="BI1460" s="143">
        <f t="shared" si="198"/>
        <v>0</v>
      </c>
      <c r="BJ1460" s="16" t="s">
        <v>90</v>
      </c>
      <c r="BK1460" s="143">
        <f t="shared" si="199"/>
        <v>0</v>
      </c>
      <c r="BL1460" s="16" t="s">
        <v>265</v>
      </c>
      <c r="BM1460" s="142" t="s">
        <v>2882</v>
      </c>
    </row>
    <row r="1461" spans="2:65" s="1" customFormat="1" ht="24.15" customHeight="1">
      <c r="B1461" s="31"/>
      <c r="C1461" s="131" t="s">
        <v>2883</v>
      </c>
      <c r="D1461" s="131" t="s">
        <v>227</v>
      </c>
      <c r="E1461" s="132" t="s">
        <v>2884</v>
      </c>
      <c r="F1461" s="133" t="s">
        <v>2885</v>
      </c>
      <c r="G1461" s="134" t="s">
        <v>1</v>
      </c>
      <c r="H1461" s="135">
        <v>1</v>
      </c>
      <c r="I1461" s="136"/>
      <c r="J1461" s="137">
        <f t="shared" si="190"/>
        <v>0</v>
      </c>
      <c r="K1461" s="133" t="s">
        <v>1</v>
      </c>
      <c r="L1461" s="31"/>
      <c r="M1461" s="138" t="s">
        <v>1</v>
      </c>
      <c r="N1461" s="139" t="s">
        <v>47</v>
      </c>
      <c r="P1461" s="140">
        <f t="shared" si="191"/>
        <v>0</v>
      </c>
      <c r="Q1461" s="140">
        <v>0</v>
      </c>
      <c r="R1461" s="140">
        <f t="shared" si="192"/>
        <v>0</v>
      </c>
      <c r="S1461" s="140">
        <v>0</v>
      </c>
      <c r="T1461" s="141">
        <f t="shared" si="193"/>
        <v>0</v>
      </c>
      <c r="AR1461" s="142" t="s">
        <v>265</v>
      </c>
      <c r="AT1461" s="142" t="s">
        <v>227</v>
      </c>
      <c r="AU1461" s="142" t="s">
        <v>240</v>
      </c>
      <c r="AY1461" s="16" t="s">
        <v>225</v>
      </c>
      <c r="BE1461" s="143">
        <f t="shared" si="194"/>
        <v>0</v>
      </c>
      <c r="BF1461" s="143">
        <f t="shared" si="195"/>
        <v>0</v>
      </c>
      <c r="BG1461" s="143">
        <f t="shared" si="196"/>
        <v>0</v>
      </c>
      <c r="BH1461" s="143">
        <f t="shared" si="197"/>
        <v>0</v>
      </c>
      <c r="BI1461" s="143">
        <f t="shared" si="198"/>
        <v>0</v>
      </c>
      <c r="BJ1461" s="16" t="s">
        <v>90</v>
      </c>
      <c r="BK1461" s="143">
        <f t="shared" si="199"/>
        <v>0</v>
      </c>
      <c r="BL1461" s="16" t="s">
        <v>265</v>
      </c>
      <c r="BM1461" s="142" t="s">
        <v>2886</v>
      </c>
    </row>
    <row r="1462" spans="2:65" s="1" customFormat="1" ht="24.15" customHeight="1">
      <c r="B1462" s="31"/>
      <c r="C1462" s="131" t="s">
        <v>2887</v>
      </c>
      <c r="D1462" s="131" t="s">
        <v>227</v>
      </c>
      <c r="E1462" s="132" t="s">
        <v>2888</v>
      </c>
      <c r="F1462" s="133" t="s">
        <v>2889</v>
      </c>
      <c r="G1462" s="134" t="s">
        <v>1</v>
      </c>
      <c r="H1462" s="135">
        <v>1</v>
      </c>
      <c r="I1462" s="136"/>
      <c r="J1462" s="137">
        <f t="shared" si="190"/>
        <v>0</v>
      </c>
      <c r="K1462" s="133" t="s">
        <v>1</v>
      </c>
      <c r="L1462" s="31"/>
      <c r="M1462" s="138" t="s">
        <v>1</v>
      </c>
      <c r="N1462" s="139" t="s">
        <v>47</v>
      </c>
      <c r="P1462" s="140">
        <f t="shared" si="191"/>
        <v>0</v>
      </c>
      <c r="Q1462" s="140">
        <v>0</v>
      </c>
      <c r="R1462" s="140">
        <f t="shared" si="192"/>
        <v>0</v>
      </c>
      <c r="S1462" s="140">
        <v>0</v>
      </c>
      <c r="T1462" s="141">
        <f t="shared" si="193"/>
        <v>0</v>
      </c>
      <c r="AR1462" s="142" t="s">
        <v>265</v>
      </c>
      <c r="AT1462" s="142" t="s">
        <v>227</v>
      </c>
      <c r="AU1462" s="142" t="s">
        <v>240</v>
      </c>
      <c r="AY1462" s="16" t="s">
        <v>225</v>
      </c>
      <c r="BE1462" s="143">
        <f t="shared" si="194"/>
        <v>0</v>
      </c>
      <c r="BF1462" s="143">
        <f t="shared" si="195"/>
        <v>0</v>
      </c>
      <c r="BG1462" s="143">
        <f t="shared" si="196"/>
        <v>0</v>
      </c>
      <c r="BH1462" s="143">
        <f t="shared" si="197"/>
        <v>0</v>
      </c>
      <c r="BI1462" s="143">
        <f t="shared" si="198"/>
        <v>0</v>
      </c>
      <c r="BJ1462" s="16" t="s">
        <v>90</v>
      </c>
      <c r="BK1462" s="143">
        <f t="shared" si="199"/>
        <v>0</v>
      </c>
      <c r="BL1462" s="16" t="s">
        <v>265</v>
      </c>
      <c r="BM1462" s="142" t="s">
        <v>2890</v>
      </c>
    </row>
    <row r="1463" spans="2:65" s="1" customFormat="1" ht="21.75" customHeight="1">
      <c r="B1463" s="31"/>
      <c r="C1463" s="131" t="s">
        <v>2891</v>
      </c>
      <c r="D1463" s="131" t="s">
        <v>227</v>
      </c>
      <c r="E1463" s="132" t="s">
        <v>2892</v>
      </c>
      <c r="F1463" s="133" t="s">
        <v>2893</v>
      </c>
      <c r="G1463" s="134" t="s">
        <v>1</v>
      </c>
      <c r="H1463" s="135">
        <v>1</v>
      </c>
      <c r="I1463" s="136"/>
      <c r="J1463" s="137">
        <f t="shared" si="190"/>
        <v>0</v>
      </c>
      <c r="K1463" s="133" t="s">
        <v>1</v>
      </c>
      <c r="L1463" s="31"/>
      <c r="M1463" s="138" t="s">
        <v>1</v>
      </c>
      <c r="N1463" s="139" t="s">
        <v>47</v>
      </c>
      <c r="P1463" s="140">
        <f t="shared" si="191"/>
        <v>0</v>
      </c>
      <c r="Q1463" s="140">
        <v>0</v>
      </c>
      <c r="R1463" s="140">
        <f t="shared" si="192"/>
        <v>0</v>
      </c>
      <c r="S1463" s="140">
        <v>0</v>
      </c>
      <c r="T1463" s="141">
        <f t="shared" si="193"/>
        <v>0</v>
      </c>
      <c r="AR1463" s="142" t="s">
        <v>265</v>
      </c>
      <c r="AT1463" s="142" t="s">
        <v>227</v>
      </c>
      <c r="AU1463" s="142" t="s">
        <v>240</v>
      </c>
      <c r="AY1463" s="16" t="s">
        <v>225</v>
      </c>
      <c r="BE1463" s="143">
        <f t="shared" si="194"/>
        <v>0</v>
      </c>
      <c r="BF1463" s="143">
        <f t="shared" si="195"/>
        <v>0</v>
      </c>
      <c r="BG1463" s="143">
        <f t="shared" si="196"/>
        <v>0</v>
      </c>
      <c r="BH1463" s="143">
        <f t="shared" si="197"/>
        <v>0</v>
      </c>
      <c r="BI1463" s="143">
        <f t="shared" si="198"/>
        <v>0</v>
      </c>
      <c r="BJ1463" s="16" t="s">
        <v>90</v>
      </c>
      <c r="BK1463" s="143">
        <f t="shared" si="199"/>
        <v>0</v>
      </c>
      <c r="BL1463" s="16" t="s">
        <v>265</v>
      </c>
      <c r="BM1463" s="142" t="s">
        <v>2894</v>
      </c>
    </row>
    <row r="1464" spans="2:65" s="1" customFormat="1" ht="33" customHeight="1">
      <c r="B1464" s="31"/>
      <c r="C1464" s="131" t="s">
        <v>2895</v>
      </c>
      <c r="D1464" s="131" t="s">
        <v>227</v>
      </c>
      <c r="E1464" s="132" t="s">
        <v>2896</v>
      </c>
      <c r="F1464" s="133" t="s">
        <v>2897</v>
      </c>
      <c r="G1464" s="134" t="s">
        <v>1</v>
      </c>
      <c r="H1464" s="135">
        <v>1</v>
      </c>
      <c r="I1464" s="136"/>
      <c r="J1464" s="137">
        <f t="shared" si="190"/>
        <v>0</v>
      </c>
      <c r="K1464" s="133" t="s">
        <v>1</v>
      </c>
      <c r="L1464" s="31"/>
      <c r="M1464" s="138" t="s">
        <v>1</v>
      </c>
      <c r="N1464" s="139" t="s">
        <v>47</v>
      </c>
      <c r="P1464" s="140">
        <f t="shared" si="191"/>
        <v>0</v>
      </c>
      <c r="Q1464" s="140">
        <v>0</v>
      </c>
      <c r="R1464" s="140">
        <f t="shared" si="192"/>
        <v>0</v>
      </c>
      <c r="S1464" s="140">
        <v>0</v>
      </c>
      <c r="T1464" s="141">
        <f t="shared" si="193"/>
        <v>0</v>
      </c>
      <c r="AR1464" s="142" t="s">
        <v>265</v>
      </c>
      <c r="AT1464" s="142" t="s">
        <v>227</v>
      </c>
      <c r="AU1464" s="142" t="s">
        <v>240</v>
      </c>
      <c r="AY1464" s="16" t="s">
        <v>225</v>
      </c>
      <c r="BE1464" s="143">
        <f t="shared" si="194"/>
        <v>0</v>
      </c>
      <c r="BF1464" s="143">
        <f t="shared" si="195"/>
        <v>0</v>
      </c>
      <c r="BG1464" s="143">
        <f t="shared" si="196"/>
        <v>0</v>
      </c>
      <c r="BH1464" s="143">
        <f t="shared" si="197"/>
        <v>0</v>
      </c>
      <c r="BI1464" s="143">
        <f t="shared" si="198"/>
        <v>0</v>
      </c>
      <c r="BJ1464" s="16" t="s">
        <v>90</v>
      </c>
      <c r="BK1464" s="143">
        <f t="shared" si="199"/>
        <v>0</v>
      </c>
      <c r="BL1464" s="16" t="s">
        <v>265</v>
      </c>
      <c r="BM1464" s="142" t="s">
        <v>2898</v>
      </c>
    </row>
    <row r="1465" spans="2:65" s="1" customFormat="1" ht="24.15" customHeight="1">
      <c r="B1465" s="31"/>
      <c r="C1465" s="131" t="s">
        <v>2899</v>
      </c>
      <c r="D1465" s="131" t="s">
        <v>227</v>
      </c>
      <c r="E1465" s="132" t="s">
        <v>2900</v>
      </c>
      <c r="F1465" s="133" t="s">
        <v>2901</v>
      </c>
      <c r="G1465" s="134" t="s">
        <v>1</v>
      </c>
      <c r="H1465" s="135">
        <v>1</v>
      </c>
      <c r="I1465" s="136"/>
      <c r="J1465" s="137">
        <f t="shared" si="190"/>
        <v>0</v>
      </c>
      <c r="K1465" s="133" t="s">
        <v>1</v>
      </c>
      <c r="L1465" s="31"/>
      <c r="M1465" s="138" t="s">
        <v>1</v>
      </c>
      <c r="N1465" s="139" t="s">
        <v>47</v>
      </c>
      <c r="P1465" s="140">
        <f t="shared" si="191"/>
        <v>0</v>
      </c>
      <c r="Q1465" s="140">
        <v>0</v>
      </c>
      <c r="R1465" s="140">
        <f t="shared" si="192"/>
        <v>0</v>
      </c>
      <c r="S1465" s="140">
        <v>0</v>
      </c>
      <c r="T1465" s="141">
        <f t="shared" si="193"/>
        <v>0</v>
      </c>
      <c r="AR1465" s="142" t="s">
        <v>265</v>
      </c>
      <c r="AT1465" s="142" t="s">
        <v>227</v>
      </c>
      <c r="AU1465" s="142" t="s">
        <v>240</v>
      </c>
      <c r="AY1465" s="16" t="s">
        <v>225</v>
      </c>
      <c r="BE1465" s="143">
        <f t="shared" si="194"/>
        <v>0</v>
      </c>
      <c r="BF1465" s="143">
        <f t="shared" si="195"/>
        <v>0</v>
      </c>
      <c r="BG1465" s="143">
        <f t="shared" si="196"/>
        <v>0</v>
      </c>
      <c r="BH1465" s="143">
        <f t="shared" si="197"/>
        <v>0</v>
      </c>
      <c r="BI1465" s="143">
        <f t="shared" si="198"/>
        <v>0</v>
      </c>
      <c r="BJ1465" s="16" t="s">
        <v>90</v>
      </c>
      <c r="BK1465" s="143">
        <f t="shared" si="199"/>
        <v>0</v>
      </c>
      <c r="BL1465" s="16" t="s">
        <v>265</v>
      </c>
      <c r="BM1465" s="142" t="s">
        <v>2902</v>
      </c>
    </row>
    <row r="1466" spans="2:65" s="1" customFormat="1" ht="24.15" customHeight="1">
      <c r="B1466" s="31"/>
      <c r="C1466" s="131" t="s">
        <v>2903</v>
      </c>
      <c r="D1466" s="131" t="s">
        <v>227</v>
      </c>
      <c r="E1466" s="132" t="s">
        <v>2904</v>
      </c>
      <c r="F1466" s="133" t="s">
        <v>2905</v>
      </c>
      <c r="G1466" s="134" t="s">
        <v>1</v>
      </c>
      <c r="H1466" s="135">
        <v>1</v>
      </c>
      <c r="I1466" s="136"/>
      <c r="J1466" s="137">
        <f t="shared" si="190"/>
        <v>0</v>
      </c>
      <c r="K1466" s="133" t="s">
        <v>1</v>
      </c>
      <c r="L1466" s="31"/>
      <c r="M1466" s="138" t="s">
        <v>1</v>
      </c>
      <c r="N1466" s="139" t="s">
        <v>47</v>
      </c>
      <c r="P1466" s="140">
        <f t="shared" si="191"/>
        <v>0</v>
      </c>
      <c r="Q1466" s="140">
        <v>0</v>
      </c>
      <c r="R1466" s="140">
        <f t="shared" si="192"/>
        <v>0</v>
      </c>
      <c r="S1466" s="140">
        <v>0</v>
      </c>
      <c r="T1466" s="141">
        <f t="shared" si="193"/>
        <v>0</v>
      </c>
      <c r="AR1466" s="142" t="s">
        <v>265</v>
      </c>
      <c r="AT1466" s="142" t="s">
        <v>227</v>
      </c>
      <c r="AU1466" s="142" t="s">
        <v>240</v>
      </c>
      <c r="AY1466" s="16" t="s">
        <v>225</v>
      </c>
      <c r="BE1466" s="143">
        <f t="shared" si="194"/>
        <v>0</v>
      </c>
      <c r="BF1466" s="143">
        <f t="shared" si="195"/>
        <v>0</v>
      </c>
      <c r="BG1466" s="143">
        <f t="shared" si="196"/>
        <v>0</v>
      </c>
      <c r="BH1466" s="143">
        <f t="shared" si="197"/>
        <v>0</v>
      </c>
      <c r="BI1466" s="143">
        <f t="shared" si="198"/>
        <v>0</v>
      </c>
      <c r="BJ1466" s="16" t="s">
        <v>90</v>
      </c>
      <c r="BK1466" s="143">
        <f t="shared" si="199"/>
        <v>0</v>
      </c>
      <c r="BL1466" s="16" t="s">
        <v>265</v>
      </c>
      <c r="BM1466" s="142" t="s">
        <v>2906</v>
      </c>
    </row>
    <row r="1467" spans="2:65" s="1" customFormat="1" ht="24.15" customHeight="1">
      <c r="B1467" s="31"/>
      <c r="C1467" s="131" t="s">
        <v>2907</v>
      </c>
      <c r="D1467" s="131" t="s">
        <v>227</v>
      </c>
      <c r="E1467" s="132" t="s">
        <v>2908</v>
      </c>
      <c r="F1467" s="133" t="s">
        <v>2909</v>
      </c>
      <c r="G1467" s="134" t="s">
        <v>1</v>
      </c>
      <c r="H1467" s="135">
        <v>1</v>
      </c>
      <c r="I1467" s="136"/>
      <c r="J1467" s="137">
        <f t="shared" si="190"/>
        <v>0</v>
      </c>
      <c r="K1467" s="133" t="s">
        <v>1</v>
      </c>
      <c r="L1467" s="31"/>
      <c r="M1467" s="138" t="s">
        <v>1</v>
      </c>
      <c r="N1467" s="139" t="s">
        <v>47</v>
      </c>
      <c r="P1467" s="140">
        <f t="shared" si="191"/>
        <v>0</v>
      </c>
      <c r="Q1467" s="140">
        <v>0</v>
      </c>
      <c r="R1467" s="140">
        <f t="shared" si="192"/>
        <v>0</v>
      </c>
      <c r="S1467" s="140">
        <v>0</v>
      </c>
      <c r="T1467" s="141">
        <f t="shared" si="193"/>
        <v>0</v>
      </c>
      <c r="AR1467" s="142" t="s">
        <v>265</v>
      </c>
      <c r="AT1467" s="142" t="s">
        <v>227</v>
      </c>
      <c r="AU1467" s="142" t="s">
        <v>240</v>
      </c>
      <c r="AY1467" s="16" t="s">
        <v>225</v>
      </c>
      <c r="BE1467" s="143">
        <f t="shared" si="194"/>
        <v>0</v>
      </c>
      <c r="BF1467" s="143">
        <f t="shared" si="195"/>
        <v>0</v>
      </c>
      <c r="BG1467" s="143">
        <f t="shared" si="196"/>
        <v>0</v>
      </c>
      <c r="BH1467" s="143">
        <f t="shared" si="197"/>
        <v>0</v>
      </c>
      <c r="BI1467" s="143">
        <f t="shared" si="198"/>
        <v>0</v>
      </c>
      <c r="BJ1467" s="16" t="s">
        <v>90</v>
      </c>
      <c r="BK1467" s="143">
        <f t="shared" si="199"/>
        <v>0</v>
      </c>
      <c r="BL1467" s="16" t="s">
        <v>265</v>
      </c>
      <c r="BM1467" s="142" t="s">
        <v>2910</v>
      </c>
    </row>
    <row r="1468" spans="2:65" s="1" customFormat="1" ht="66.75" customHeight="1">
      <c r="B1468" s="31"/>
      <c r="C1468" s="131" t="s">
        <v>2911</v>
      </c>
      <c r="D1468" s="131" t="s">
        <v>227</v>
      </c>
      <c r="E1468" s="132" t="s">
        <v>2912</v>
      </c>
      <c r="F1468" s="133" t="s">
        <v>2913</v>
      </c>
      <c r="G1468" s="134" t="s">
        <v>1</v>
      </c>
      <c r="H1468" s="135">
        <v>1</v>
      </c>
      <c r="I1468" s="136"/>
      <c r="J1468" s="137">
        <f t="shared" si="190"/>
        <v>0</v>
      </c>
      <c r="K1468" s="133" t="s">
        <v>1</v>
      </c>
      <c r="L1468" s="31"/>
      <c r="M1468" s="138" t="s">
        <v>1</v>
      </c>
      <c r="N1468" s="139" t="s">
        <v>47</v>
      </c>
      <c r="P1468" s="140">
        <f t="shared" si="191"/>
        <v>0</v>
      </c>
      <c r="Q1468" s="140">
        <v>0</v>
      </c>
      <c r="R1468" s="140">
        <f t="shared" si="192"/>
        <v>0</v>
      </c>
      <c r="S1468" s="140">
        <v>0</v>
      </c>
      <c r="T1468" s="141">
        <f t="shared" si="193"/>
        <v>0</v>
      </c>
      <c r="AR1468" s="142" t="s">
        <v>265</v>
      </c>
      <c r="AT1468" s="142" t="s">
        <v>227</v>
      </c>
      <c r="AU1468" s="142" t="s">
        <v>240</v>
      </c>
      <c r="AY1468" s="16" t="s">
        <v>225</v>
      </c>
      <c r="BE1468" s="143">
        <f t="shared" si="194"/>
        <v>0</v>
      </c>
      <c r="BF1468" s="143">
        <f t="shared" si="195"/>
        <v>0</v>
      </c>
      <c r="BG1468" s="143">
        <f t="shared" si="196"/>
        <v>0</v>
      </c>
      <c r="BH1468" s="143">
        <f t="shared" si="197"/>
        <v>0</v>
      </c>
      <c r="BI1468" s="143">
        <f t="shared" si="198"/>
        <v>0</v>
      </c>
      <c r="BJ1468" s="16" t="s">
        <v>90</v>
      </c>
      <c r="BK1468" s="143">
        <f t="shared" si="199"/>
        <v>0</v>
      </c>
      <c r="BL1468" s="16" t="s">
        <v>265</v>
      </c>
      <c r="BM1468" s="142" t="s">
        <v>2914</v>
      </c>
    </row>
    <row r="1469" spans="2:65" s="1" customFormat="1" ht="49.05" customHeight="1">
      <c r="B1469" s="31"/>
      <c r="C1469" s="131" t="s">
        <v>2915</v>
      </c>
      <c r="D1469" s="131" t="s">
        <v>227</v>
      </c>
      <c r="E1469" s="132" t="s">
        <v>2916</v>
      </c>
      <c r="F1469" s="133" t="s">
        <v>2917</v>
      </c>
      <c r="G1469" s="134" t="s">
        <v>1</v>
      </c>
      <c r="H1469" s="135">
        <v>1</v>
      </c>
      <c r="I1469" s="136"/>
      <c r="J1469" s="137">
        <f t="shared" si="190"/>
        <v>0</v>
      </c>
      <c r="K1469" s="133" t="s">
        <v>1</v>
      </c>
      <c r="L1469" s="31"/>
      <c r="M1469" s="138" t="s">
        <v>1</v>
      </c>
      <c r="N1469" s="139" t="s">
        <v>47</v>
      </c>
      <c r="P1469" s="140">
        <f t="shared" si="191"/>
        <v>0</v>
      </c>
      <c r="Q1469" s="140">
        <v>0</v>
      </c>
      <c r="R1469" s="140">
        <f t="shared" si="192"/>
        <v>0</v>
      </c>
      <c r="S1469" s="140">
        <v>0</v>
      </c>
      <c r="T1469" s="141">
        <f t="shared" si="193"/>
        <v>0</v>
      </c>
      <c r="AR1469" s="142" t="s">
        <v>265</v>
      </c>
      <c r="AT1469" s="142" t="s">
        <v>227</v>
      </c>
      <c r="AU1469" s="142" t="s">
        <v>240</v>
      </c>
      <c r="AY1469" s="16" t="s">
        <v>225</v>
      </c>
      <c r="BE1469" s="143">
        <f t="shared" si="194"/>
        <v>0</v>
      </c>
      <c r="BF1469" s="143">
        <f t="shared" si="195"/>
        <v>0</v>
      </c>
      <c r="BG1469" s="143">
        <f t="shared" si="196"/>
        <v>0</v>
      </c>
      <c r="BH1469" s="143">
        <f t="shared" si="197"/>
        <v>0</v>
      </c>
      <c r="BI1469" s="143">
        <f t="shared" si="198"/>
        <v>0</v>
      </c>
      <c r="BJ1469" s="16" t="s">
        <v>90</v>
      </c>
      <c r="BK1469" s="143">
        <f t="shared" si="199"/>
        <v>0</v>
      </c>
      <c r="BL1469" s="16" t="s">
        <v>265</v>
      </c>
      <c r="BM1469" s="142" t="s">
        <v>2918</v>
      </c>
    </row>
    <row r="1470" spans="2:65" s="1" customFormat="1" ht="66.75" customHeight="1">
      <c r="B1470" s="31"/>
      <c r="C1470" s="131" t="s">
        <v>2919</v>
      </c>
      <c r="D1470" s="131" t="s">
        <v>227</v>
      </c>
      <c r="E1470" s="132" t="s">
        <v>2920</v>
      </c>
      <c r="F1470" s="133" t="s">
        <v>2921</v>
      </c>
      <c r="G1470" s="134" t="s">
        <v>1</v>
      </c>
      <c r="H1470" s="135">
        <v>1</v>
      </c>
      <c r="I1470" s="136"/>
      <c r="J1470" s="137">
        <f t="shared" si="190"/>
        <v>0</v>
      </c>
      <c r="K1470" s="133" t="s">
        <v>1</v>
      </c>
      <c r="L1470" s="31"/>
      <c r="M1470" s="138" t="s">
        <v>1</v>
      </c>
      <c r="N1470" s="139" t="s">
        <v>47</v>
      </c>
      <c r="P1470" s="140">
        <f t="shared" si="191"/>
        <v>0</v>
      </c>
      <c r="Q1470" s="140">
        <v>0</v>
      </c>
      <c r="R1470" s="140">
        <f t="shared" si="192"/>
        <v>0</v>
      </c>
      <c r="S1470" s="140">
        <v>0</v>
      </c>
      <c r="T1470" s="141">
        <f t="shared" si="193"/>
        <v>0</v>
      </c>
      <c r="AR1470" s="142" t="s">
        <v>265</v>
      </c>
      <c r="AT1470" s="142" t="s">
        <v>227</v>
      </c>
      <c r="AU1470" s="142" t="s">
        <v>240</v>
      </c>
      <c r="AY1470" s="16" t="s">
        <v>225</v>
      </c>
      <c r="BE1470" s="143">
        <f t="shared" si="194"/>
        <v>0</v>
      </c>
      <c r="BF1470" s="143">
        <f t="shared" si="195"/>
        <v>0</v>
      </c>
      <c r="BG1470" s="143">
        <f t="shared" si="196"/>
        <v>0</v>
      </c>
      <c r="BH1470" s="143">
        <f t="shared" si="197"/>
        <v>0</v>
      </c>
      <c r="BI1470" s="143">
        <f t="shared" si="198"/>
        <v>0</v>
      </c>
      <c r="BJ1470" s="16" t="s">
        <v>90</v>
      </c>
      <c r="BK1470" s="143">
        <f t="shared" si="199"/>
        <v>0</v>
      </c>
      <c r="BL1470" s="16" t="s">
        <v>265</v>
      </c>
      <c r="BM1470" s="142" t="s">
        <v>2922</v>
      </c>
    </row>
    <row r="1471" spans="2:65" s="1" customFormat="1" ht="55.5" customHeight="1">
      <c r="B1471" s="31"/>
      <c r="C1471" s="131" t="s">
        <v>2923</v>
      </c>
      <c r="D1471" s="131" t="s">
        <v>227</v>
      </c>
      <c r="E1471" s="132" t="s">
        <v>2924</v>
      </c>
      <c r="F1471" s="133" t="s">
        <v>2925</v>
      </c>
      <c r="G1471" s="134" t="s">
        <v>1</v>
      </c>
      <c r="H1471" s="135">
        <v>1</v>
      </c>
      <c r="I1471" s="136"/>
      <c r="J1471" s="137">
        <f t="shared" si="190"/>
        <v>0</v>
      </c>
      <c r="K1471" s="133" t="s">
        <v>1</v>
      </c>
      <c r="L1471" s="31"/>
      <c r="M1471" s="138" t="s">
        <v>1</v>
      </c>
      <c r="N1471" s="139" t="s">
        <v>47</v>
      </c>
      <c r="P1471" s="140">
        <f t="shared" si="191"/>
        <v>0</v>
      </c>
      <c r="Q1471" s="140">
        <v>0</v>
      </c>
      <c r="R1471" s="140">
        <f t="shared" si="192"/>
        <v>0</v>
      </c>
      <c r="S1471" s="140">
        <v>0</v>
      </c>
      <c r="T1471" s="141">
        <f t="shared" si="193"/>
        <v>0</v>
      </c>
      <c r="AR1471" s="142" t="s">
        <v>265</v>
      </c>
      <c r="AT1471" s="142" t="s">
        <v>227</v>
      </c>
      <c r="AU1471" s="142" t="s">
        <v>240</v>
      </c>
      <c r="AY1471" s="16" t="s">
        <v>225</v>
      </c>
      <c r="BE1471" s="143">
        <f t="shared" si="194"/>
        <v>0</v>
      </c>
      <c r="BF1471" s="143">
        <f t="shared" si="195"/>
        <v>0</v>
      </c>
      <c r="BG1471" s="143">
        <f t="shared" si="196"/>
        <v>0</v>
      </c>
      <c r="BH1471" s="143">
        <f t="shared" si="197"/>
        <v>0</v>
      </c>
      <c r="BI1471" s="143">
        <f t="shared" si="198"/>
        <v>0</v>
      </c>
      <c r="BJ1471" s="16" t="s">
        <v>90</v>
      </c>
      <c r="BK1471" s="143">
        <f t="shared" si="199"/>
        <v>0</v>
      </c>
      <c r="BL1471" s="16" t="s">
        <v>265</v>
      </c>
      <c r="BM1471" s="142" t="s">
        <v>2926</v>
      </c>
    </row>
    <row r="1472" spans="2:65" s="1" customFormat="1" ht="24.15" customHeight="1">
      <c r="B1472" s="31"/>
      <c r="C1472" s="131" t="s">
        <v>2927</v>
      </c>
      <c r="D1472" s="131" t="s">
        <v>227</v>
      </c>
      <c r="E1472" s="132" t="s">
        <v>2928</v>
      </c>
      <c r="F1472" s="133" t="s">
        <v>2929</v>
      </c>
      <c r="G1472" s="134" t="s">
        <v>1</v>
      </c>
      <c r="H1472" s="135">
        <v>1</v>
      </c>
      <c r="I1472" s="136"/>
      <c r="J1472" s="137">
        <f t="shared" si="190"/>
        <v>0</v>
      </c>
      <c r="K1472" s="133" t="s">
        <v>1</v>
      </c>
      <c r="L1472" s="31"/>
      <c r="M1472" s="138" t="s">
        <v>1</v>
      </c>
      <c r="N1472" s="139" t="s">
        <v>47</v>
      </c>
      <c r="P1472" s="140">
        <f t="shared" si="191"/>
        <v>0</v>
      </c>
      <c r="Q1472" s="140">
        <v>0</v>
      </c>
      <c r="R1472" s="140">
        <f t="shared" si="192"/>
        <v>0</v>
      </c>
      <c r="S1472" s="140">
        <v>0</v>
      </c>
      <c r="T1472" s="141">
        <f t="shared" si="193"/>
        <v>0</v>
      </c>
      <c r="AR1472" s="142" t="s">
        <v>265</v>
      </c>
      <c r="AT1472" s="142" t="s">
        <v>227</v>
      </c>
      <c r="AU1472" s="142" t="s">
        <v>240</v>
      </c>
      <c r="AY1472" s="16" t="s">
        <v>225</v>
      </c>
      <c r="BE1472" s="143">
        <f t="shared" si="194"/>
        <v>0</v>
      </c>
      <c r="BF1472" s="143">
        <f t="shared" si="195"/>
        <v>0</v>
      </c>
      <c r="BG1472" s="143">
        <f t="shared" si="196"/>
        <v>0</v>
      </c>
      <c r="BH1472" s="143">
        <f t="shared" si="197"/>
        <v>0</v>
      </c>
      <c r="BI1472" s="143">
        <f t="shared" si="198"/>
        <v>0</v>
      </c>
      <c r="BJ1472" s="16" t="s">
        <v>90</v>
      </c>
      <c r="BK1472" s="143">
        <f t="shared" si="199"/>
        <v>0</v>
      </c>
      <c r="BL1472" s="16" t="s">
        <v>265</v>
      </c>
      <c r="BM1472" s="142" t="s">
        <v>2930</v>
      </c>
    </row>
    <row r="1473" spans="2:65" s="1" customFormat="1" ht="66.75" customHeight="1">
      <c r="B1473" s="31"/>
      <c r="C1473" s="131" t="s">
        <v>2931</v>
      </c>
      <c r="D1473" s="131" t="s">
        <v>227</v>
      </c>
      <c r="E1473" s="132" t="s">
        <v>2932</v>
      </c>
      <c r="F1473" s="133" t="s">
        <v>2933</v>
      </c>
      <c r="G1473" s="134" t="s">
        <v>1</v>
      </c>
      <c r="H1473" s="135">
        <v>1</v>
      </c>
      <c r="I1473" s="136"/>
      <c r="J1473" s="137">
        <f t="shared" si="190"/>
        <v>0</v>
      </c>
      <c r="K1473" s="133" t="s">
        <v>1</v>
      </c>
      <c r="L1473" s="31"/>
      <c r="M1473" s="138" t="s">
        <v>1</v>
      </c>
      <c r="N1473" s="139" t="s">
        <v>47</v>
      </c>
      <c r="P1473" s="140">
        <f t="shared" si="191"/>
        <v>0</v>
      </c>
      <c r="Q1473" s="140">
        <v>0</v>
      </c>
      <c r="R1473" s="140">
        <f t="shared" si="192"/>
        <v>0</v>
      </c>
      <c r="S1473" s="140">
        <v>0</v>
      </c>
      <c r="T1473" s="141">
        <f t="shared" si="193"/>
        <v>0</v>
      </c>
      <c r="AR1473" s="142" t="s">
        <v>265</v>
      </c>
      <c r="AT1473" s="142" t="s">
        <v>227</v>
      </c>
      <c r="AU1473" s="142" t="s">
        <v>240</v>
      </c>
      <c r="AY1473" s="16" t="s">
        <v>225</v>
      </c>
      <c r="BE1473" s="143">
        <f t="shared" si="194"/>
        <v>0</v>
      </c>
      <c r="BF1473" s="143">
        <f t="shared" si="195"/>
        <v>0</v>
      </c>
      <c r="BG1473" s="143">
        <f t="shared" si="196"/>
        <v>0</v>
      </c>
      <c r="BH1473" s="143">
        <f t="shared" si="197"/>
        <v>0</v>
      </c>
      <c r="BI1473" s="143">
        <f t="shared" si="198"/>
        <v>0</v>
      </c>
      <c r="BJ1473" s="16" t="s">
        <v>90</v>
      </c>
      <c r="BK1473" s="143">
        <f t="shared" si="199"/>
        <v>0</v>
      </c>
      <c r="BL1473" s="16" t="s">
        <v>265</v>
      </c>
      <c r="BM1473" s="142" t="s">
        <v>2934</v>
      </c>
    </row>
    <row r="1474" spans="2:65" s="1" customFormat="1" ht="66.75" customHeight="1">
      <c r="B1474" s="31"/>
      <c r="C1474" s="131" t="s">
        <v>2935</v>
      </c>
      <c r="D1474" s="131" t="s">
        <v>227</v>
      </c>
      <c r="E1474" s="132" t="s">
        <v>2936</v>
      </c>
      <c r="F1474" s="133" t="s">
        <v>2937</v>
      </c>
      <c r="G1474" s="134" t="s">
        <v>1</v>
      </c>
      <c r="H1474" s="135">
        <v>1</v>
      </c>
      <c r="I1474" s="136"/>
      <c r="J1474" s="137">
        <f t="shared" si="190"/>
        <v>0</v>
      </c>
      <c r="K1474" s="133" t="s">
        <v>1</v>
      </c>
      <c r="L1474" s="31"/>
      <c r="M1474" s="138" t="s">
        <v>1</v>
      </c>
      <c r="N1474" s="139" t="s">
        <v>47</v>
      </c>
      <c r="P1474" s="140">
        <f t="shared" si="191"/>
        <v>0</v>
      </c>
      <c r="Q1474" s="140">
        <v>0</v>
      </c>
      <c r="R1474" s="140">
        <f t="shared" si="192"/>
        <v>0</v>
      </c>
      <c r="S1474" s="140">
        <v>0</v>
      </c>
      <c r="T1474" s="141">
        <f t="shared" si="193"/>
        <v>0</v>
      </c>
      <c r="AR1474" s="142" t="s">
        <v>265</v>
      </c>
      <c r="AT1474" s="142" t="s">
        <v>227</v>
      </c>
      <c r="AU1474" s="142" t="s">
        <v>240</v>
      </c>
      <c r="AY1474" s="16" t="s">
        <v>225</v>
      </c>
      <c r="BE1474" s="143">
        <f t="shared" si="194"/>
        <v>0</v>
      </c>
      <c r="BF1474" s="143">
        <f t="shared" si="195"/>
        <v>0</v>
      </c>
      <c r="BG1474" s="143">
        <f t="shared" si="196"/>
        <v>0</v>
      </c>
      <c r="BH1474" s="143">
        <f t="shared" si="197"/>
        <v>0</v>
      </c>
      <c r="BI1474" s="143">
        <f t="shared" si="198"/>
        <v>0</v>
      </c>
      <c r="BJ1474" s="16" t="s">
        <v>90</v>
      </c>
      <c r="BK1474" s="143">
        <f t="shared" si="199"/>
        <v>0</v>
      </c>
      <c r="BL1474" s="16" t="s">
        <v>265</v>
      </c>
      <c r="BM1474" s="142" t="s">
        <v>2938</v>
      </c>
    </row>
    <row r="1475" spans="2:65" s="1" customFormat="1" ht="24.15" customHeight="1">
      <c r="B1475" s="31"/>
      <c r="C1475" s="131" t="s">
        <v>2939</v>
      </c>
      <c r="D1475" s="131" t="s">
        <v>227</v>
      </c>
      <c r="E1475" s="132" t="s">
        <v>2940</v>
      </c>
      <c r="F1475" s="133" t="s">
        <v>2941</v>
      </c>
      <c r="G1475" s="134" t="s">
        <v>1</v>
      </c>
      <c r="H1475" s="135">
        <v>1</v>
      </c>
      <c r="I1475" s="136"/>
      <c r="J1475" s="137">
        <f t="shared" si="190"/>
        <v>0</v>
      </c>
      <c r="K1475" s="133" t="s">
        <v>1</v>
      </c>
      <c r="L1475" s="31"/>
      <c r="M1475" s="138" t="s">
        <v>1</v>
      </c>
      <c r="N1475" s="139" t="s">
        <v>47</v>
      </c>
      <c r="P1475" s="140">
        <f t="shared" si="191"/>
        <v>0</v>
      </c>
      <c r="Q1475" s="140">
        <v>0</v>
      </c>
      <c r="R1475" s="140">
        <f t="shared" si="192"/>
        <v>0</v>
      </c>
      <c r="S1475" s="140">
        <v>0</v>
      </c>
      <c r="T1475" s="141">
        <f t="shared" si="193"/>
        <v>0</v>
      </c>
      <c r="AR1475" s="142" t="s">
        <v>265</v>
      </c>
      <c r="AT1475" s="142" t="s">
        <v>227</v>
      </c>
      <c r="AU1475" s="142" t="s">
        <v>240</v>
      </c>
      <c r="AY1475" s="16" t="s">
        <v>225</v>
      </c>
      <c r="BE1475" s="143">
        <f t="shared" si="194"/>
        <v>0</v>
      </c>
      <c r="BF1475" s="143">
        <f t="shared" si="195"/>
        <v>0</v>
      </c>
      <c r="BG1475" s="143">
        <f t="shared" si="196"/>
        <v>0</v>
      </c>
      <c r="BH1475" s="143">
        <f t="shared" si="197"/>
        <v>0</v>
      </c>
      <c r="BI1475" s="143">
        <f t="shared" si="198"/>
        <v>0</v>
      </c>
      <c r="BJ1475" s="16" t="s">
        <v>90</v>
      </c>
      <c r="BK1475" s="143">
        <f t="shared" si="199"/>
        <v>0</v>
      </c>
      <c r="BL1475" s="16" t="s">
        <v>265</v>
      </c>
      <c r="BM1475" s="142" t="s">
        <v>2942</v>
      </c>
    </row>
    <row r="1476" spans="2:65" s="1" customFormat="1" ht="21.75" customHeight="1">
      <c r="B1476" s="31"/>
      <c r="C1476" s="131" t="s">
        <v>2943</v>
      </c>
      <c r="D1476" s="131" t="s">
        <v>227</v>
      </c>
      <c r="E1476" s="132" t="s">
        <v>2944</v>
      </c>
      <c r="F1476" s="133" t="s">
        <v>2945</v>
      </c>
      <c r="G1476" s="134" t="s">
        <v>1</v>
      </c>
      <c r="H1476" s="135">
        <v>1</v>
      </c>
      <c r="I1476" s="136"/>
      <c r="J1476" s="137">
        <f t="shared" si="190"/>
        <v>0</v>
      </c>
      <c r="K1476" s="133" t="s">
        <v>1</v>
      </c>
      <c r="L1476" s="31"/>
      <c r="M1476" s="138" t="s">
        <v>1</v>
      </c>
      <c r="N1476" s="139" t="s">
        <v>47</v>
      </c>
      <c r="P1476" s="140">
        <f t="shared" si="191"/>
        <v>0</v>
      </c>
      <c r="Q1476" s="140">
        <v>0</v>
      </c>
      <c r="R1476" s="140">
        <f t="shared" si="192"/>
        <v>0</v>
      </c>
      <c r="S1476" s="140">
        <v>0</v>
      </c>
      <c r="T1476" s="141">
        <f t="shared" si="193"/>
        <v>0</v>
      </c>
      <c r="AR1476" s="142" t="s">
        <v>265</v>
      </c>
      <c r="AT1476" s="142" t="s">
        <v>227</v>
      </c>
      <c r="AU1476" s="142" t="s">
        <v>240</v>
      </c>
      <c r="AY1476" s="16" t="s">
        <v>225</v>
      </c>
      <c r="BE1476" s="143">
        <f t="shared" si="194"/>
        <v>0</v>
      </c>
      <c r="BF1476" s="143">
        <f t="shared" si="195"/>
        <v>0</v>
      </c>
      <c r="BG1476" s="143">
        <f t="shared" si="196"/>
        <v>0</v>
      </c>
      <c r="BH1476" s="143">
        <f t="shared" si="197"/>
        <v>0</v>
      </c>
      <c r="BI1476" s="143">
        <f t="shared" si="198"/>
        <v>0</v>
      </c>
      <c r="BJ1476" s="16" t="s">
        <v>90</v>
      </c>
      <c r="BK1476" s="143">
        <f t="shared" si="199"/>
        <v>0</v>
      </c>
      <c r="BL1476" s="16" t="s">
        <v>265</v>
      </c>
      <c r="BM1476" s="142" t="s">
        <v>2946</v>
      </c>
    </row>
    <row r="1477" spans="2:65" s="1" customFormat="1" ht="24.15" customHeight="1">
      <c r="B1477" s="31"/>
      <c r="C1477" s="131" t="s">
        <v>2947</v>
      </c>
      <c r="D1477" s="131" t="s">
        <v>227</v>
      </c>
      <c r="E1477" s="132" t="s">
        <v>2948</v>
      </c>
      <c r="F1477" s="133" t="s">
        <v>2949</v>
      </c>
      <c r="G1477" s="134" t="s">
        <v>1</v>
      </c>
      <c r="H1477" s="135">
        <v>1</v>
      </c>
      <c r="I1477" s="136"/>
      <c r="J1477" s="137">
        <f t="shared" si="190"/>
        <v>0</v>
      </c>
      <c r="K1477" s="133" t="s">
        <v>1</v>
      </c>
      <c r="L1477" s="31"/>
      <c r="M1477" s="138" t="s">
        <v>1</v>
      </c>
      <c r="N1477" s="139" t="s">
        <v>47</v>
      </c>
      <c r="P1477" s="140">
        <f t="shared" si="191"/>
        <v>0</v>
      </c>
      <c r="Q1477" s="140">
        <v>0</v>
      </c>
      <c r="R1477" s="140">
        <f t="shared" si="192"/>
        <v>0</v>
      </c>
      <c r="S1477" s="140">
        <v>0</v>
      </c>
      <c r="T1477" s="141">
        <f t="shared" si="193"/>
        <v>0</v>
      </c>
      <c r="AR1477" s="142" t="s">
        <v>265</v>
      </c>
      <c r="AT1477" s="142" t="s">
        <v>227</v>
      </c>
      <c r="AU1477" s="142" t="s">
        <v>240</v>
      </c>
      <c r="AY1477" s="16" t="s">
        <v>225</v>
      </c>
      <c r="BE1477" s="143">
        <f t="shared" si="194"/>
        <v>0</v>
      </c>
      <c r="BF1477" s="143">
        <f t="shared" si="195"/>
        <v>0</v>
      </c>
      <c r="BG1477" s="143">
        <f t="shared" si="196"/>
        <v>0</v>
      </c>
      <c r="BH1477" s="143">
        <f t="shared" si="197"/>
        <v>0</v>
      </c>
      <c r="BI1477" s="143">
        <f t="shared" si="198"/>
        <v>0</v>
      </c>
      <c r="BJ1477" s="16" t="s">
        <v>90</v>
      </c>
      <c r="BK1477" s="143">
        <f t="shared" si="199"/>
        <v>0</v>
      </c>
      <c r="BL1477" s="16" t="s">
        <v>265</v>
      </c>
      <c r="BM1477" s="142" t="s">
        <v>2950</v>
      </c>
    </row>
    <row r="1478" spans="2:65" s="1" customFormat="1" ht="24.15" customHeight="1">
      <c r="B1478" s="31"/>
      <c r="C1478" s="131" t="s">
        <v>2951</v>
      </c>
      <c r="D1478" s="131" t="s">
        <v>227</v>
      </c>
      <c r="E1478" s="132" t="s">
        <v>2952</v>
      </c>
      <c r="F1478" s="133" t="s">
        <v>2953</v>
      </c>
      <c r="G1478" s="134" t="s">
        <v>1</v>
      </c>
      <c r="H1478" s="135">
        <v>1</v>
      </c>
      <c r="I1478" s="136"/>
      <c r="J1478" s="137">
        <f t="shared" si="190"/>
        <v>0</v>
      </c>
      <c r="K1478" s="133" t="s">
        <v>1</v>
      </c>
      <c r="L1478" s="31"/>
      <c r="M1478" s="138" t="s">
        <v>1</v>
      </c>
      <c r="N1478" s="139" t="s">
        <v>47</v>
      </c>
      <c r="P1478" s="140">
        <f t="shared" si="191"/>
        <v>0</v>
      </c>
      <c r="Q1478" s="140">
        <v>0</v>
      </c>
      <c r="R1478" s="140">
        <f t="shared" si="192"/>
        <v>0</v>
      </c>
      <c r="S1478" s="140">
        <v>0</v>
      </c>
      <c r="T1478" s="141">
        <f t="shared" si="193"/>
        <v>0</v>
      </c>
      <c r="AR1478" s="142" t="s">
        <v>265</v>
      </c>
      <c r="AT1478" s="142" t="s">
        <v>227</v>
      </c>
      <c r="AU1478" s="142" t="s">
        <v>240</v>
      </c>
      <c r="AY1478" s="16" t="s">
        <v>225</v>
      </c>
      <c r="BE1478" s="143">
        <f t="shared" si="194"/>
        <v>0</v>
      </c>
      <c r="BF1478" s="143">
        <f t="shared" si="195"/>
        <v>0</v>
      </c>
      <c r="BG1478" s="143">
        <f t="shared" si="196"/>
        <v>0</v>
      </c>
      <c r="BH1478" s="143">
        <f t="shared" si="197"/>
        <v>0</v>
      </c>
      <c r="BI1478" s="143">
        <f t="shared" si="198"/>
        <v>0</v>
      </c>
      <c r="BJ1478" s="16" t="s">
        <v>90</v>
      </c>
      <c r="BK1478" s="143">
        <f t="shared" si="199"/>
        <v>0</v>
      </c>
      <c r="BL1478" s="16" t="s">
        <v>265</v>
      </c>
      <c r="BM1478" s="142" t="s">
        <v>2954</v>
      </c>
    </row>
    <row r="1479" spans="2:65" s="1" customFormat="1" ht="24.15" customHeight="1">
      <c r="B1479" s="31"/>
      <c r="C1479" s="131" t="s">
        <v>2955</v>
      </c>
      <c r="D1479" s="131" t="s">
        <v>227</v>
      </c>
      <c r="E1479" s="132" t="s">
        <v>2956</v>
      </c>
      <c r="F1479" s="133" t="s">
        <v>2957</v>
      </c>
      <c r="G1479" s="134" t="s">
        <v>1</v>
      </c>
      <c r="H1479" s="135">
        <v>1</v>
      </c>
      <c r="I1479" s="136"/>
      <c r="J1479" s="137">
        <f t="shared" si="190"/>
        <v>0</v>
      </c>
      <c r="K1479" s="133" t="s">
        <v>1</v>
      </c>
      <c r="L1479" s="31"/>
      <c r="M1479" s="138" t="s">
        <v>1</v>
      </c>
      <c r="N1479" s="139" t="s">
        <v>47</v>
      </c>
      <c r="P1479" s="140">
        <f t="shared" si="191"/>
        <v>0</v>
      </c>
      <c r="Q1479" s="140">
        <v>0</v>
      </c>
      <c r="R1479" s="140">
        <f t="shared" si="192"/>
        <v>0</v>
      </c>
      <c r="S1479" s="140">
        <v>0</v>
      </c>
      <c r="T1479" s="141">
        <f t="shared" si="193"/>
        <v>0</v>
      </c>
      <c r="AR1479" s="142" t="s">
        <v>265</v>
      </c>
      <c r="AT1479" s="142" t="s">
        <v>227</v>
      </c>
      <c r="AU1479" s="142" t="s">
        <v>240</v>
      </c>
      <c r="AY1479" s="16" t="s">
        <v>225</v>
      </c>
      <c r="BE1479" s="143">
        <f t="shared" si="194"/>
        <v>0</v>
      </c>
      <c r="BF1479" s="143">
        <f t="shared" si="195"/>
        <v>0</v>
      </c>
      <c r="BG1479" s="143">
        <f t="shared" si="196"/>
        <v>0</v>
      </c>
      <c r="BH1479" s="143">
        <f t="shared" si="197"/>
        <v>0</v>
      </c>
      <c r="BI1479" s="143">
        <f t="shared" si="198"/>
        <v>0</v>
      </c>
      <c r="BJ1479" s="16" t="s">
        <v>90</v>
      </c>
      <c r="BK1479" s="143">
        <f t="shared" si="199"/>
        <v>0</v>
      </c>
      <c r="BL1479" s="16" t="s">
        <v>265</v>
      </c>
      <c r="BM1479" s="142" t="s">
        <v>2958</v>
      </c>
    </row>
    <row r="1480" spans="2:65" s="1" customFormat="1" ht="24.15" customHeight="1">
      <c r="B1480" s="31"/>
      <c r="C1480" s="131" t="s">
        <v>2959</v>
      </c>
      <c r="D1480" s="131" t="s">
        <v>227</v>
      </c>
      <c r="E1480" s="132" t="s">
        <v>2960</v>
      </c>
      <c r="F1480" s="133" t="s">
        <v>2961</v>
      </c>
      <c r="G1480" s="134" t="s">
        <v>1</v>
      </c>
      <c r="H1480" s="135">
        <v>1</v>
      </c>
      <c r="I1480" s="136"/>
      <c r="J1480" s="137">
        <f t="shared" si="190"/>
        <v>0</v>
      </c>
      <c r="K1480" s="133" t="s">
        <v>1</v>
      </c>
      <c r="L1480" s="31"/>
      <c r="M1480" s="138" t="s">
        <v>1</v>
      </c>
      <c r="N1480" s="139" t="s">
        <v>47</v>
      </c>
      <c r="P1480" s="140">
        <f t="shared" si="191"/>
        <v>0</v>
      </c>
      <c r="Q1480" s="140">
        <v>0</v>
      </c>
      <c r="R1480" s="140">
        <f t="shared" si="192"/>
        <v>0</v>
      </c>
      <c r="S1480" s="140">
        <v>0</v>
      </c>
      <c r="T1480" s="141">
        <f t="shared" si="193"/>
        <v>0</v>
      </c>
      <c r="AR1480" s="142" t="s">
        <v>265</v>
      </c>
      <c r="AT1480" s="142" t="s">
        <v>227</v>
      </c>
      <c r="AU1480" s="142" t="s">
        <v>240</v>
      </c>
      <c r="AY1480" s="16" t="s">
        <v>225</v>
      </c>
      <c r="BE1480" s="143">
        <f t="shared" si="194"/>
        <v>0</v>
      </c>
      <c r="BF1480" s="143">
        <f t="shared" si="195"/>
        <v>0</v>
      </c>
      <c r="BG1480" s="143">
        <f t="shared" si="196"/>
        <v>0</v>
      </c>
      <c r="BH1480" s="143">
        <f t="shared" si="197"/>
        <v>0</v>
      </c>
      <c r="BI1480" s="143">
        <f t="shared" si="198"/>
        <v>0</v>
      </c>
      <c r="BJ1480" s="16" t="s">
        <v>90</v>
      </c>
      <c r="BK1480" s="143">
        <f t="shared" si="199"/>
        <v>0</v>
      </c>
      <c r="BL1480" s="16" t="s">
        <v>265</v>
      </c>
      <c r="BM1480" s="142" t="s">
        <v>2962</v>
      </c>
    </row>
    <row r="1481" spans="2:65" s="1" customFormat="1" ht="16.5" customHeight="1">
      <c r="B1481" s="31"/>
      <c r="C1481" s="131" t="s">
        <v>2963</v>
      </c>
      <c r="D1481" s="131" t="s">
        <v>227</v>
      </c>
      <c r="E1481" s="132" t="s">
        <v>2964</v>
      </c>
      <c r="F1481" s="133" t="s">
        <v>2965</v>
      </c>
      <c r="G1481" s="134" t="s">
        <v>1</v>
      </c>
      <c r="H1481" s="135">
        <v>1</v>
      </c>
      <c r="I1481" s="136"/>
      <c r="J1481" s="137">
        <f t="shared" si="190"/>
        <v>0</v>
      </c>
      <c r="K1481" s="133" t="s">
        <v>1</v>
      </c>
      <c r="L1481" s="31"/>
      <c r="M1481" s="138" t="s">
        <v>1</v>
      </c>
      <c r="N1481" s="139" t="s">
        <v>47</v>
      </c>
      <c r="P1481" s="140">
        <f t="shared" si="191"/>
        <v>0</v>
      </c>
      <c r="Q1481" s="140">
        <v>0</v>
      </c>
      <c r="R1481" s="140">
        <f t="shared" si="192"/>
        <v>0</v>
      </c>
      <c r="S1481" s="140">
        <v>0</v>
      </c>
      <c r="T1481" s="141">
        <f t="shared" si="193"/>
        <v>0</v>
      </c>
      <c r="AR1481" s="142" t="s">
        <v>265</v>
      </c>
      <c r="AT1481" s="142" t="s">
        <v>227</v>
      </c>
      <c r="AU1481" s="142" t="s">
        <v>240</v>
      </c>
      <c r="AY1481" s="16" t="s">
        <v>225</v>
      </c>
      <c r="BE1481" s="143">
        <f t="shared" si="194"/>
        <v>0</v>
      </c>
      <c r="BF1481" s="143">
        <f t="shared" si="195"/>
        <v>0</v>
      </c>
      <c r="BG1481" s="143">
        <f t="shared" si="196"/>
        <v>0</v>
      </c>
      <c r="BH1481" s="143">
        <f t="shared" si="197"/>
        <v>0</v>
      </c>
      <c r="BI1481" s="143">
        <f t="shared" si="198"/>
        <v>0</v>
      </c>
      <c r="BJ1481" s="16" t="s">
        <v>90</v>
      </c>
      <c r="BK1481" s="143">
        <f t="shared" si="199"/>
        <v>0</v>
      </c>
      <c r="BL1481" s="16" t="s">
        <v>265</v>
      </c>
      <c r="BM1481" s="142" t="s">
        <v>2966</v>
      </c>
    </row>
    <row r="1482" spans="2:65" s="1" customFormat="1" ht="24.15" customHeight="1">
      <c r="B1482" s="31"/>
      <c r="C1482" s="131" t="s">
        <v>2967</v>
      </c>
      <c r="D1482" s="131" t="s">
        <v>227</v>
      </c>
      <c r="E1482" s="132" t="s">
        <v>2968</v>
      </c>
      <c r="F1482" s="133" t="s">
        <v>2969</v>
      </c>
      <c r="G1482" s="134" t="s">
        <v>1</v>
      </c>
      <c r="H1482" s="135">
        <v>1</v>
      </c>
      <c r="I1482" s="136"/>
      <c r="J1482" s="137">
        <f t="shared" si="190"/>
        <v>0</v>
      </c>
      <c r="K1482" s="133" t="s">
        <v>1</v>
      </c>
      <c r="L1482" s="31"/>
      <c r="M1482" s="138" t="s">
        <v>1</v>
      </c>
      <c r="N1482" s="139" t="s">
        <v>47</v>
      </c>
      <c r="P1482" s="140">
        <f t="shared" si="191"/>
        <v>0</v>
      </c>
      <c r="Q1482" s="140">
        <v>0</v>
      </c>
      <c r="R1482" s="140">
        <f t="shared" si="192"/>
        <v>0</v>
      </c>
      <c r="S1482" s="140">
        <v>0</v>
      </c>
      <c r="T1482" s="141">
        <f t="shared" si="193"/>
        <v>0</v>
      </c>
      <c r="AR1482" s="142" t="s">
        <v>265</v>
      </c>
      <c r="AT1482" s="142" t="s">
        <v>227</v>
      </c>
      <c r="AU1482" s="142" t="s">
        <v>240</v>
      </c>
      <c r="AY1482" s="16" t="s">
        <v>225</v>
      </c>
      <c r="BE1482" s="143">
        <f t="shared" si="194"/>
        <v>0</v>
      </c>
      <c r="BF1482" s="143">
        <f t="shared" si="195"/>
        <v>0</v>
      </c>
      <c r="BG1482" s="143">
        <f t="shared" si="196"/>
        <v>0</v>
      </c>
      <c r="BH1482" s="143">
        <f t="shared" si="197"/>
        <v>0</v>
      </c>
      <c r="BI1482" s="143">
        <f t="shared" si="198"/>
        <v>0</v>
      </c>
      <c r="BJ1482" s="16" t="s">
        <v>90</v>
      </c>
      <c r="BK1482" s="143">
        <f t="shared" si="199"/>
        <v>0</v>
      </c>
      <c r="BL1482" s="16" t="s">
        <v>265</v>
      </c>
      <c r="BM1482" s="142" t="s">
        <v>2970</v>
      </c>
    </row>
    <row r="1483" spans="2:65" s="1" customFormat="1" ht="16.5" customHeight="1">
      <c r="B1483" s="31"/>
      <c r="C1483" s="131" t="s">
        <v>2971</v>
      </c>
      <c r="D1483" s="131" t="s">
        <v>227</v>
      </c>
      <c r="E1483" s="132" t="s">
        <v>2972</v>
      </c>
      <c r="F1483" s="133" t="s">
        <v>2973</v>
      </c>
      <c r="G1483" s="134" t="s">
        <v>1</v>
      </c>
      <c r="H1483" s="135">
        <v>1</v>
      </c>
      <c r="I1483" s="136"/>
      <c r="J1483" s="137">
        <f t="shared" si="190"/>
        <v>0</v>
      </c>
      <c r="K1483" s="133" t="s">
        <v>1</v>
      </c>
      <c r="L1483" s="31"/>
      <c r="M1483" s="138" t="s">
        <v>1</v>
      </c>
      <c r="N1483" s="139" t="s">
        <v>47</v>
      </c>
      <c r="P1483" s="140">
        <f t="shared" si="191"/>
        <v>0</v>
      </c>
      <c r="Q1483" s="140">
        <v>0</v>
      </c>
      <c r="R1483" s="140">
        <f t="shared" si="192"/>
        <v>0</v>
      </c>
      <c r="S1483" s="140">
        <v>0</v>
      </c>
      <c r="T1483" s="141">
        <f t="shared" si="193"/>
        <v>0</v>
      </c>
      <c r="AR1483" s="142" t="s">
        <v>265</v>
      </c>
      <c r="AT1483" s="142" t="s">
        <v>227</v>
      </c>
      <c r="AU1483" s="142" t="s">
        <v>240</v>
      </c>
      <c r="AY1483" s="16" t="s">
        <v>225</v>
      </c>
      <c r="BE1483" s="143">
        <f t="shared" si="194"/>
        <v>0</v>
      </c>
      <c r="BF1483" s="143">
        <f t="shared" si="195"/>
        <v>0</v>
      </c>
      <c r="BG1483" s="143">
        <f t="shared" si="196"/>
        <v>0</v>
      </c>
      <c r="BH1483" s="143">
        <f t="shared" si="197"/>
        <v>0</v>
      </c>
      <c r="BI1483" s="143">
        <f t="shared" si="198"/>
        <v>0</v>
      </c>
      <c r="BJ1483" s="16" t="s">
        <v>90</v>
      </c>
      <c r="BK1483" s="143">
        <f t="shared" si="199"/>
        <v>0</v>
      </c>
      <c r="BL1483" s="16" t="s">
        <v>265</v>
      </c>
      <c r="BM1483" s="142" t="s">
        <v>2974</v>
      </c>
    </row>
    <row r="1484" spans="2:65" s="1" customFormat="1" ht="16.5" customHeight="1">
      <c r="B1484" s="31"/>
      <c r="C1484" s="131" t="s">
        <v>2975</v>
      </c>
      <c r="D1484" s="131" t="s">
        <v>227</v>
      </c>
      <c r="E1484" s="132" t="s">
        <v>2976</v>
      </c>
      <c r="F1484" s="133" t="s">
        <v>2977</v>
      </c>
      <c r="G1484" s="134" t="s">
        <v>1</v>
      </c>
      <c r="H1484" s="135">
        <v>1</v>
      </c>
      <c r="I1484" s="136"/>
      <c r="J1484" s="137">
        <f t="shared" si="190"/>
        <v>0</v>
      </c>
      <c r="K1484" s="133" t="s">
        <v>1</v>
      </c>
      <c r="L1484" s="31"/>
      <c r="M1484" s="138" t="s">
        <v>1</v>
      </c>
      <c r="N1484" s="139" t="s">
        <v>47</v>
      </c>
      <c r="P1484" s="140">
        <f t="shared" si="191"/>
        <v>0</v>
      </c>
      <c r="Q1484" s="140">
        <v>0</v>
      </c>
      <c r="R1484" s="140">
        <f t="shared" si="192"/>
        <v>0</v>
      </c>
      <c r="S1484" s="140">
        <v>0</v>
      </c>
      <c r="T1484" s="141">
        <f t="shared" si="193"/>
        <v>0</v>
      </c>
      <c r="AR1484" s="142" t="s">
        <v>265</v>
      </c>
      <c r="AT1484" s="142" t="s">
        <v>227</v>
      </c>
      <c r="AU1484" s="142" t="s">
        <v>240</v>
      </c>
      <c r="AY1484" s="16" t="s">
        <v>225</v>
      </c>
      <c r="BE1484" s="143">
        <f t="shared" si="194"/>
        <v>0</v>
      </c>
      <c r="BF1484" s="143">
        <f t="shared" si="195"/>
        <v>0</v>
      </c>
      <c r="BG1484" s="143">
        <f t="shared" si="196"/>
        <v>0</v>
      </c>
      <c r="BH1484" s="143">
        <f t="shared" si="197"/>
        <v>0</v>
      </c>
      <c r="BI1484" s="143">
        <f t="shared" si="198"/>
        <v>0</v>
      </c>
      <c r="BJ1484" s="16" t="s">
        <v>90</v>
      </c>
      <c r="BK1484" s="143">
        <f t="shared" si="199"/>
        <v>0</v>
      </c>
      <c r="BL1484" s="16" t="s">
        <v>265</v>
      </c>
      <c r="BM1484" s="142" t="s">
        <v>2978</v>
      </c>
    </row>
    <row r="1485" spans="2:65" s="1" customFormat="1" ht="24.15" customHeight="1">
      <c r="B1485" s="31"/>
      <c r="C1485" s="131" t="s">
        <v>2979</v>
      </c>
      <c r="D1485" s="131" t="s">
        <v>227</v>
      </c>
      <c r="E1485" s="132" t="s">
        <v>2980</v>
      </c>
      <c r="F1485" s="133" t="s">
        <v>2981</v>
      </c>
      <c r="G1485" s="134" t="s">
        <v>1</v>
      </c>
      <c r="H1485" s="135">
        <v>1</v>
      </c>
      <c r="I1485" s="136"/>
      <c r="J1485" s="137">
        <f t="shared" si="190"/>
        <v>0</v>
      </c>
      <c r="K1485" s="133" t="s">
        <v>1</v>
      </c>
      <c r="L1485" s="31"/>
      <c r="M1485" s="138" t="s">
        <v>1</v>
      </c>
      <c r="N1485" s="139" t="s">
        <v>47</v>
      </c>
      <c r="P1485" s="140">
        <f t="shared" si="191"/>
        <v>0</v>
      </c>
      <c r="Q1485" s="140">
        <v>0</v>
      </c>
      <c r="R1485" s="140">
        <f t="shared" si="192"/>
        <v>0</v>
      </c>
      <c r="S1485" s="140">
        <v>0</v>
      </c>
      <c r="T1485" s="141">
        <f t="shared" si="193"/>
        <v>0</v>
      </c>
      <c r="AR1485" s="142" t="s">
        <v>265</v>
      </c>
      <c r="AT1485" s="142" t="s">
        <v>227</v>
      </c>
      <c r="AU1485" s="142" t="s">
        <v>240</v>
      </c>
      <c r="AY1485" s="16" t="s">
        <v>225</v>
      </c>
      <c r="BE1485" s="143">
        <f t="shared" si="194"/>
        <v>0</v>
      </c>
      <c r="BF1485" s="143">
        <f t="shared" si="195"/>
        <v>0</v>
      </c>
      <c r="BG1485" s="143">
        <f t="shared" si="196"/>
        <v>0</v>
      </c>
      <c r="BH1485" s="143">
        <f t="shared" si="197"/>
        <v>0</v>
      </c>
      <c r="BI1485" s="143">
        <f t="shared" si="198"/>
        <v>0</v>
      </c>
      <c r="BJ1485" s="16" t="s">
        <v>90</v>
      </c>
      <c r="BK1485" s="143">
        <f t="shared" si="199"/>
        <v>0</v>
      </c>
      <c r="BL1485" s="16" t="s">
        <v>265</v>
      </c>
      <c r="BM1485" s="142" t="s">
        <v>2982</v>
      </c>
    </row>
    <row r="1486" spans="2:65" s="1" customFormat="1" ht="24.15" customHeight="1">
      <c r="B1486" s="31"/>
      <c r="C1486" s="131" t="s">
        <v>2983</v>
      </c>
      <c r="D1486" s="131" t="s">
        <v>227</v>
      </c>
      <c r="E1486" s="132" t="s">
        <v>2984</v>
      </c>
      <c r="F1486" s="133" t="s">
        <v>2985</v>
      </c>
      <c r="G1486" s="134" t="s">
        <v>1</v>
      </c>
      <c r="H1486" s="135">
        <v>1</v>
      </c>
      <c r="I1486" s="136"/>
      <c r="J1486" s="137">
        <f t="shared" si="190"/>
        <v>0</v>
      </c>
      <c r="K1486" s="133" t="s">
        <v>1</v>
      </c>
      <c r="L1486" s="31"/>
      <c r="M1486" s="138" t="s">
        <v>1</v>
      </c>
      <c r="N1486" s="139" t="s">
        <v>47</v>
      </c>
      <c r="P1486" s="140">
        <f t="shared" si="191"/>
        <v>0</v>
      </c>
      <c r="Q1486" s="140">
        <v>0</v>
      </c>
      <c r="R1486" s="140">
        <f t="shared" si="192"/>
        <v>0</v>
      </c>
      <c r="S1486" s="140">
        <v>0</v>
      </c>
      <c r="T1486" s="141">
        <f t="shared" si="193"/>
        <v>0</v>
      </c>
      <c r="AR1486" s="142" t="s">
        <v>265</v>
      </c>
      <c r="AT1486" s="142" t="s">
        <v>227</v>
      </c>
      <c r="AU1486" s="142" t="s">
        <v>240</v>
      </c>
      <c r="AY1486" s="16" t="s">
        <v>225</v>
      </c>
      <c r="BE1486" s="143">
        <f t="shared" si="194"/>
        <v>0</v>
      </c>
      <c r="BF1486" s="143">
        <f t="shared" si="195"/>
        <v>0</v>
      </c>
      <c r="BG1486" s="143">
        <f t="shared" si="196"/>
        <v>0</v>
      </c>
      <c r="BH1486" s="143">
        <f t="shared" si="197"/>
        <v>0</v>
      </c>
      <c r="BI1486" s="143">
        <f t="shared" si="198"/>
        <v>0</v>
      </c>
      <c r="BJ1486" s="16" t="s">
        <v>90</v>
      </c>
      <c r="BK1486" s="143">
        <f t="shared" si="199"/>
        <v>0</v>
      </c>
      <c r="BL1486" s="16" t="s">
        <v>265</v>
      </c>
      <c r="BM1486" s="142" t="s">
        <v>2986</v>
      </c>
    </row>
    <row r="1487" spans="2:65" s="1" customFormat="1" ht="24.15" customHeight="1">
      <c r="B1487" s="31"/>
      <c r="C1487" s="131" t="s">
        <v>2987</v>
      </c>
      <c r="D1487" s="131" t="s">
        <v>227</v>
      </c>
      <c r="E1487" s="132" t="s">
        <v>2988</v>
      </c>
      <c r="F1487" s="133" t="s">
        <v>2989</v>
      </c>
      <c r="G1487" s="134" t="s">
        <v>1</v>
      </c>
      <c r="H1487" s="135">
        <v>1</v>
      </c>
      <c r="I1487" s="136"/>
      <c r="J1487" s="137">
        <f t="shared" si="190"/>
        <v>0</v>
      </c>
      <c r="K1487" s="133" t="s">
        <v>1</v>
      </c>
      <c r="L1487" s="31"/>
      <c r="M1487" s="138" t="s">
        <v>1</v>
      </c>
      <c r="N1487" s="139" t="s">
        <v>47</v>
      </c>
      <c r="P1487" s="140">
        <f t="shared" si="191"/>
        <v>0</v>
      </c>
      <c r="Q1487" s="140">
        <v>0</v>
      </c>
      <c r="R1487" s="140">
        <f t="shared" si="192"/>
        <v>0</v>
      </c>
      <c r="S1487" s="140">
        <v>0</v>
      </c>
      <c r="T1487" s="141">
        <f t="shared" si="193"/>
        <v>0</v>
      </c>
      <c r="AR1487" s="142" t="s">
        <v>265</v>
      </c>
      <c r="AT1487" s="142" t="s">
        <v>227</v>
      </c>
      <c r="AU1487" s="142" t="s">
        <v>240</v>
      </c>
      <c r="AY1487" s="16" t="s">
        <v>225</v>
      </c>
      <c r="BE1487" s="143">
        <f t="shared" si="194"/>
        <v>0</v>
      </c>
      <c r="BF1487" s="143">
        <f t="shared" si="195"/>
        <v>0</v>
      </c>
      <c r="BG1487" s="143">
        <f t="shared" si="196"/>
        <v>0</v>
      </c>
      <c r="BH1487" s="143">
        <f t="shared" si="197"/>
        <v>0</v>
      </c>
      <c r="BI1487" s="143">
        <f t="shared" si="198"/>
        <v>0</v>
      </c>
      <c r="BJ1487" s="16" t="s">
        <v>90</v>
      </c>
      <c r="BK1487" s="143">
        <f t="shared" si="199"/>
        <v>0</v>
      </c>
      <c r="BL1487" s="16" t="s">
        <v>265</v>
      </c>
      <c r="BM1487" s="142" t="s">
        <v>2990</v>
      </c>
    </row>
    <row r="1488" spans="2:65" s="1" customFormat="1" ht="24.15" customHeight="1">
      <c r="B1488" s="31"/>
      <c r="C1488" s="131" t="s">
        <v>2991</v>
      </c>
      <c r="D1488" s="131" t="s">
        <v>227</v>
      </c>
      <c r="E1488" s="132" t="s">
        <v>2992</v>
      </c>
      <c r="F1488" s="133" t="s">
        <v>2993</v>
      </c>
      <c r="G1488" s="134" t="s">
        <v>1</v>
      </c>
      <c r="H1488" s="135">
        <v>1</v>
      </c>
      <c r="I1488" s="136"/>
      <c r="J1488" s="137">
        <f t="shared" si="190"/>
        <v>0</v>
      </c>
      <c r="K1488" s="133" t="s">
        <v>1</v>
      </c>
      <c r="L1488" s="31"/>
      <c r="M1488" s="138" t="s">
        <v>1</v>
      </c>
      <c r="N1488" s="139" t="s">
        <v>47</v>
      </c>
      <c r="P1488" s="140">
        <f t="shared" si="191"/>
        <v>0</v>
      </c>
      <c r="Q1488" s="140">
        <v>0</v>
      </c>
      <c r="R1488" s="140">
        <f t="shared" si="192"/>
        <v>0</v>
      </c>
      <c r="S1488" s="140">
        <v>0</v>
      </c>
      <c r="T1488" s="141">
        <f t="shared" si="193"/>
        <v>0</v>
      </c>
      <c r="AR1488" s="142" t="s">
        <v>265</v>
      </c>
      <c r="AT1488" s="142" t="s">
        <v>227</v>
      </c>
      <c r="AU1488" s="142" t="s">
        <v>240</v>
      </c>
      <c r="AY1488" s="16" t="s">
        <v>225</v>
      </c>
      <c r="BE1488" s="143">
        <f t="shared" si="194"/>
        <v>0</v>
      </c>
      <c r="BF1488" s="143">
        <f t="shared" si="195"/>
        <v>0</v>
      </c>
      <c r="BG1488" s="143">
        <f t="shared" si="196"/>
        <v>0</v>
      </c>
      <c r="BH1488" s="143">
        <f t="shared" si="197"/>
        <v>0</v>
      </c>
      <c r="BI1488" s="143">
        <f t="shared" si="198"/>
        <v>0</v>
      </c>
      <c r="BJ1488" s="16" t="s">
        <v>90</v>
      </c>
      <c r="BK1488" s="143">
        <f t="shared" si="199"/>
        <v>0</v>
      </c>
      <c r="BL1488" s="16" t="s">
        <v>265</v>
      </c>
      <c r="BM1488" s="142" t="s">
        <v>2994</v>
      </c>
    </row>
    <row r="1489" spans="2:65" s="1" customFormat="1" ht="24.15" customHeight="1">
      <c r="B1489" s="31"/>
      <c r="C1489" s="131" t="s">
        <v>2995</v>
      </c>
      <c r="D1489" s="131" t="s">
        <v>227</v>
      </c>
      <c r="E1489" s="132" t="s">
        <v>2996</v>
      </c>
      <c r="F1489" s="133" t="s">
        <v>2997</v>
      </c>
      <c r="G1489" s="134" t="s">
        <v>1</v>
      </c>
      <c r="H1489" s="135">
        <v>1</v>
      </c>
      <c r="I1489" s="136"/>
      <c r="J1489" s="137">
        <f t="shared" si="190"/>
        <v>0</v>
      </c>
      <c r="K1489" s="133" t="s">
        <v>1</v>
      </c>
      <c r="L1489" s="31"/>
      <c r="M1489" s="138" t="s">
        <v>1</v>
      </c>
      <c r="N1489" s="139" t="s">
        <v>47</v>
      </c>
      <c r="P1489" s="140">
        <f t="shared" si="191"/>
        <v>0</v>
      </c>
      <c r="Q1489" s="140">
        <v>0</v>
      </c>
      <c r="R1489" s="140">
        <f t="shared" si="192"/>
        <v>0</v>
      </c>
      <c r="S1489" s="140">
        <v>0</v>
      </c>
      <c r="T1489" s="141">
        <f t="shared" si="193"/>
        <v>0</v>
      </c>
      <c r="AR1489" s="142" t="s">
        <v>265</v>
      </c>
      <c r="AT1489" s="142" t="s">
        <v>227</v>
      </c>
      <c r="AU1489" s="142" t="s">
        <v>240</v>
      </c>
      <c r="AY1489" s="16" t="s">
        <v>225</v>
      </c>
      <c r="BE1489" s="143">
        <f t="shared" si="194"/>
        <v>0</v>
      </c>
      <c r="BF1489" s="143">
        <f t="shared" si="195"/>
        <v>0</v>
      </c>
      <c r="BG1489" s="143">
        <f t="shared" si="196"/>
        <v>0</v>
      </c>
      <c r="BH1489" s="143">
        <f t="shared" si="197"/>
        <v>0</v>
      </c>
      <c r="BI1489" s="143">
        <f t="shared" si="198"/>
        <v>0</v>
      </c>
      <c r="BJ1489" s="16" t="s">
        <v>90</v>
      </c>
      <c r="BK1489" s="143">
        <f t="shared" si="199"/>
        <v>0</v>
      </c>
      <c r="BL1489" s="16" t="s">
        <v>265</v>
      </c>
      <c r="BM1489" s="142" t="s">
        <v>2998</v>
      </c>
    </row>
    <row r="1490" spans="2:65" s="1" customFormat="1" ht="16.5" customHeight="1">
      <c r="B1490" s="31"/>
      <c r="C1490" s="131" t="s">
        <v>2999</v>
      </c>
      <c r="D1490" s="131" t="s">
        <v>227</v>
      </c>
      <c r="E1490" s="132" t="s">
        <v>3000</v>
      </c>
      <c r="F1490" s="133" t="s">
        <v>3001</v>
      </c>
      <c r="G1490" s="134" t="s">
        <v>1</v>
      </c>
      <c r="H1490" s="135">
        <v>1</v>
      </c>
      <c r="I1490" s="136"/>
      <c r="J1490" s="137">
        <f t="shared" si="190"/>
        <v>0</v>
      </c>
      <c r="K1490" s="133" t="s">
        <v>1</v>
      </c>
      <c r="L1490" s="31"/>
      <c r="M1490" s="138" t="s">
        <v>1</v>
      </c>
      <c r="N1490" s="139" t="s">
        <v>47</v>
      </c>
      <c r="P1490" s="140">
        <f t="shared" si="191"/>
        <v>0</v>
      </c>
      <c r="Q1490" s="140">
        <v>0</v>
      </c>
      <c r="R1490" s="140">
        <f t="shared" si="192"/>
        <v>0</v>
      </c>
      <c r="S1490" s="140">
        <v>0</v>
      </c>
      <c r="T1490" s="141">
        <f t="shared" si="193"/>
        <v>0</v>
      </c>
      <c r="AR1490" s="142" t="s">
        <v>265</v>
      </c>
      <c r="AT1490" s="142" t="s">
        <v>227</v>
      </c>
      <c r="AU1490" s="142" t="s">
        <v>240</v>
      </c>
      <c r="AY1490" s="16" t="s">
        <v>225</v>
      </c>
      <c r="BE1490" s="143">
        <f t="shared" si="194"/>
        <v>0</v>
      </c>
      <c r="BF1490" s="143">
        <f t="shared" si="195"/>
        <v>0</v>
      </c>
      <c r="BG1490" s="143">
        <f t="shared" si="196"/>
        <v>0</v>
      </c>
      <c r="BH1490" s="143">
        <f t="shared" si="197"/>
        <v>0</v>
      </c>
      <c r="BI1490" s="143">
        <f t="shared" si="198"/>
        <v>0</v>
      </c>
      <c r="BJ1490" s="16" t="s">
        <v>90</v>
      </c>
      <c r="BK1490" s="143">
        <f t="shared" si="199"/>
        <v>0</v>
      </c>
      <c r="BL1490" s="16" t="s">
        <v>265</v>
      </c>
      <c r="BM1490" s="142" t="s">
        <v>3002</v>
      </c>
    </row>
    <row r="1491" spans="2:65" s="1" customFormat="1" ht="24.15" customHeight="1">
      <c r="B1491" s="31"/>
      <c r="C1491" s="131" t="s">
        <v>3003</v>
      </c>
      <c r="D1491" s="131" t="s">
        <v>227</v>
      </c>
      <c r="E1491" s="132" t="s">
        <v>3004</v>
      </c>
      <c r="F1491" s="133" t="s">
        <v>3005</v>
      </c>
      <c r="G1491" s="134" t="s">
        <v>1</v>
      </c>
      <c r="H1491" s="135">
        <v>4</v>
      </c>
      <c r="I1491" s="136"/>
      <c r="J1491" s="137">
        <f t="shared" si="190"/>
        <v>0</v>
      </c>
      <c r="K1491" s="133" t="s">
        <v>1</v>
      </c>
      <c r="L1491" s="31"/>
      <c r="M1491" s="138" t="s">
        <v>1</v>
      </c>
      <c r="N1491" s="139" t="s">
        <v>47</v>
      </c>
      <c r="P1491" s="140">
        <f t="shared" si="191"/>
        <v>0</v>
      </c>
      <c r="Q1491" s="140">
        <v>0</v>
      </c>
      <c r="R1491" s="140">
        <f t="shared" si="192"/>
        <v>0</v>
      </c>
      <c r="S1491" s="140">
        <v>0</v>
      </c>
      <c r="T1491" s="141">
        <f t="shared" si="193"/>
        <v>0</v>
      </c>
      <c r="AR1491" s="142" t="s">
        <v>265</v>
      </c>
      <c r="AT1491" s="142" t="s">
        <v>227</v>
      </c>
      <c r="AU1491" s="142" t="s">
        <v>240</v>
      </c>
      <c r="AY1491" s="16" t="s">
        <v>225</v>
      </c>
      <c r="BE1491" s="143">
        <f t="shared" si="194"/>
        <v>0</v>
      </c>
      <c r="BF1491" s="143">
        <f t="shared" si="195"/>
        <v>0</v>
      </c>
      <c r="BG1491" s="143">
        <f t="shared" si="196"/>
        <v>0</v>
      </c>
      <c r="BH1491" s="143">
        <f t="shared" si="197"/>
        <v>0</v>
      </c>
      <c r="BI1491" s="143">
        <f t="shared" si="198"/>
        <v>0</v>
      </c>
      <c r="BJ1491" s="16" t="s">
        <v>90</v>
      </c>
      <c r="BK1491" s="143">
        <f t="shared" si="199"/>
        <v>0</v>
      </c>
      <c r="BL1491" s="16" t="s">
        <v>265</v>
      </c>
      <c r="BM1491" s="142" t="s">
        <v>3006</v>
      </c>
    </row>
    <row r="1492" spans="2:65" s="1" customFormat="1" ht="62.7" customHeight="1">
      <c r="B1492" s="31"/>
      <c r="C1492" s="131" t="s">
        <v>3007</v>
      </c>
      <c r="D1492" s="131" t="s">
        <v>227</v>
      </c>
      <c r="E1492" s="132" t="s">
        <v>3008</v>
      </c>
      <c r="F1492" s="133" t="s">
        <v>3009</v>
      </c>
      <c r="G1492" s="134" t="s">
        <v>1</v>
      </c>
      <c r="H1492" s="135">
        <v>1</v>
      </c>
      <c r="I1492" s="136"/>
      <c r="J1492" s="137">
        <f t="shared" si="190"/>
        <v>0</v>
      </c>
      <c r="K1492" s="133" t="s">
        <v>1</v>
      </c>
      <c r="L1492" s="31"/>
      <c r="M1492" s="138" t="s">
        <v>1</v>
      </c>
      <c r="N1492" s="139" t="s">
        <v>47</v>
      </c>
      <c r="P1492" s="140">
        <f t="shared" si="191"/>
        <v>0</v>
      </c>
      <c r="Q1492" s="140">
        <v>0</v>
      </c>
      <c r="R1492" s="140">
        <f t="shared" si="192"/>
        <v>0</v>
      </c>
      <c r="S1492" s="140">
        <v>0</v>
      </c>
      <c r="T1492" s="141">
        <f t="shared" si="193"/>
        <v>0</v>
      </c>
      <c r="AR1492" s="142" t="s">
        <v>265</v>
      </c>
      <c r="AT1492" s="142" t="s">
        <v>227</v>
      </c>
      <c r="AU1492" s="142" t="s">
        <v>240</v>
      </c>
      <c r="AY1492" s="16" t="s">
        <v>225</v>
      </c>
      <c r="BE1492" s="143">
        <f t="shared" si="194"/>
        <v>0</v>
      </c>
      <c r="BF1492" s="143">
        <f t="shared" si="195"/>
        <v>0</v>
      </c>
      <c r="BG1492" s="143">
        <f t="shared" si="196"/>
        <v>0</v>
      </c>
      <c r="BH1492" s="143">
        <f t="shared" si="197"/>
        <v>0</v>
      </c>
      <c r="BI1492" s="143">
        <f t="shared" si="198"/>
        <v>0</v>
      </c>
      <c r="BJ1492" s="16" t="s">
        <v>90</v>
      </c>
      <c r="BK1492" s="143">
        <f t="shared" si="199"/>
        <v>0</v>
      </c>
      <c r="BL1492" s="16" t="s">
        <v>265</v>
      </c>
      <c r="BM1492" s="142" t="s">
        <v>3010</v>
      </c>
    </row>
    <row r="1493" spans="2:65" s="1" customFormat="1" ht="66.75" customHeight="1">
      <c r="B1493" s="31"/>
      <c r="C1493" s="131" t="s">
        <v>3011</v>
      </c>
      <c r="D1493" s="131" t="s">
        <v>227</v>
      </c>
      <c r="E1493" s="132" t="s">
        <v>3012</v>
      </c>
      <c r="F1493" s="133" t="s">
        <v>3013</v>
      </c>
      <c r="G1493" s="134" t="s">
        <v>1</v>
      </c>
      <c r="H1493" s="135">
        <v>1</v>
      </c>
      <c r="I1493" s="136"/>
      <c r="J1493" s="137">
        <f t="shared" si="190"/>
        <v>0</v>
      </c>
      <c r="K1493" s="133" t="s">
        <v>1</v>
      </c>
      <c r="L1493" s="31"/>
      <c r="M1493" s="138" t="s">
        <v>1</v>
      </c>
      <c r="N1493" s="139" t="s">
        <v>47</v>
      </c>
      <c r="P1493" s="140">
        <f t="shared" si="191"/>
        <v>0</v>
      </c>
      <c r="Q1493" s="140">
        <v>0</v>
      </c>
      <c r="R1493" s="140">
        <f t="shared" si="192"/>
        <v>0</v>
      </c>
      <c r="S1493" s="140">
        <v>0</v>
      </c>
      <c r="T1493" s="141">
        <f t="shared" si="193"/>
        <v>0</v>
      </c>
      <c r="AR1493" s="142" t="s">
        <v>265</v>
      </c>
      <c r="AT1493" s="142" t="s">
        <v>227</v>
      </c>
      <c r="AU1493" s="142" t="s">
        <v>240</v>
      </c>
      <c r="AY1493" s="16" t="s">
        <v>225</v>
      </c>
      <c r="BE1493" s="143">
        <f t="shared" si="194"/>
        <v>0</v>
      </c>
      <c r="BF1493" s="143">
        <f t="shared" si="195"/>
        <v>0</v>
      </c>
      <c r="BG1493" s="143">
        <f t="shared" si="196"/>
        <v>0</v>
      </c>
      <c r="BH1493" s="143">
        <f t="shared" si="197"/>
        <v>0</v>
      </c>
      <c r="BI1493" s="143">
        <f t="shared" si="198"/>
        <v>0</v>
      </c>
      <c r="BJ1493" s="16" t="s">
        <v>90</v>
      </c>
      <c r="BK1493" s="143">
        <f t="shared" si="199"/>
        <v>0</v>
      </c>
      <c r="BL1493" s="16" t="s">
        <v>265</v>
      </c>
      <c r="BM1493" s="142" t="s">
        <v>3014</v>
      </c>
    </row>
    <row r="1494" spans="2:65" s="11" customFormat="1" ht="20.85" customHeight="1">
      <c r="B1494" s="119"/>
      <c r="D1494" s="120" t="s">
        <v>81</v>
      </c>
      <c r="E1494" s="129" t="s">
        <v>3015</v>
      </c>
      <c r="F1494" s="129" t="s">
        <v>3016</v>
      </c>
      <c r="I1494" s="122"/>
      <c r="J1494" s="130">
        <f>BK1494</f>
        <v>0</v>
      </c>
      <c r="L1494" s="119"/>
      <c r="M1494" s="124"/>
      <c r="P1494" s="125">
        <f>SUM(P1495:P1529)</f>
        <v>0</v>
      </c>
      <c r="R1494" s="125">
        <f>SUM(R1495:R1529)</f>
        <v>0</v>
      </c>
      <c r="T1494" s="126">
        <f>SUM(T1495:T1529)</f>
        <v>0</v>
      </c>
      <c r="AR1494" s="120" t="s">
        <v>92</v>
      </c>
      <c r="AT1494" s="127" t="s">
        <v>81</v>
      </c>
      <c r="AU1494" s="127" t="s">
        <v>92</v>
      </c>
      <c r="AY1494" s="120" t="s">
        <v>225</v>
      </c>
      <c r="BK1494" s="128">
        <f>SUM(BK1495:BK1529)</f>
        <v>0</v>
      </c>
    </row>
    <row r="1495" spans="2:65" s="1" customFormat="1" ht="24.15" customHeight="1">
      <c r="B1495" s="31"/>
      <c r="C1495" s="131" t="s">
        <v>3017</v>
      </c>
      <c r="D1495" s="131" t="s">
        <v>227</v>
      </c>
      <c r="E1495" s="132" t="s">
        <v>3018</v>
      </c>
      <c r="F1495" s="133" t="s">
        <v>3019</v>
      </c>
      <c r="G1495" s="134" t="s">
        <v>1</v>
      </c>
      <c r="H1495" s="135">
        <v>3</v>
      </c>
      <c r="I1495" s="136"/>
      <c r="J1495" s="137">
        <f t="shared" ref="J1495:J1529" si="200">ROUND(I1495*H1495,2)</f>
        <v>0</v>
      </c>
      <c r="K1495" s="133" t="s">
        <v>1</v>
      </c>
      <c r="L1495" s="31"/>
      <c r="M1495" s="138" t="s">
        <v>1</v>
      </c>
      <c r="N1495" s="139" t="s">
        <v>47</v>
      </c>
      <c r="P1495" s="140">
        <f t="shared" ref="P1495:P1529" si="201">O1495*H1495</f>
        <v>0</v>
      </c>
      <c r="Q1495" s="140">
        <v>0</v>
      </c>
      <c r="R1495" s="140">
        <f t="shared" ref="R1495:R1529" si="202">Q1495*H1495</f>
        <v>0</v>
      </c>
      <c r="S1495" s="140">
        <v>0</v>
      </c>
      <c r="T1495" s="141">
        <f t="shared" ref="T1495:T1529" si="203">S1495*H1495</f>
        <v>0</v>
      </c>
      <c r="AR1495" s="142" t="s">
        <v>265</v>
      </c>
      <c r="AT1495" s="142" t="s">
        <v>227</v>
      </c>
      <c r="AU1495" s="142" t="s">
        <v>240</v>
      </c>
      <c r="AY1495" s="16" t="s">
        <v>225</v>
      </c>
      <c r="BE1495" s="143">
        <f t="shared" ref="BE1495:BE1529" si="204">IF(N1495="základní",J1495,0)</f>
        <v>0</v>
      </c>
      <c r="BF1495" s="143">
        <f t="shared" ref="BF1495:BF1529" si="205">IF(N1495="snížená",J1495,0)</f>
        <v>0</v>
      </c>
      <c r="BG1495" s="143">
        <f t="shared" ref="BG1495:BG1529" si="206">IF(N1495="zákl. přenesená",J1495,0)</f>
        <v>0</v>
      </c>
      <c r="BH1495" s="143">
        <f t="shared" ref="BH1495:BH1529" si="207">IF(N1495="sníž. přenesená",J1495,0)</f>
        <v>0</v>
      </c>
      <c r="BI1495" s="143">
        <f t="shared" ref="BI1495:BI1529" si="208">IF(N1495="nulová",J1495,0)</f>
        <v>0</v>
      </c>
      <c r="BJ1495" s="16" t="s">
        <v>90</v>
      </c>
      <c r="BK1495" s="143">
        <f t="shared" ref="BK1495:BK1529" si="209">ROUND(I1495*H1495,2)</f>
        <v>0</v>
      </c>
      <c r="BL1495" s="16" t="s">
        <v>265</v>
      </c>
      <c r="BM1495" s="142" t="s">
        <v>3020</v>
      </c>
    </row>
    <row r="1496" spans="2:65" s="1" customFormat="1" ht="16.5" customHeight="1">
      <c r="B1496" s="31"/>
      <c r="C1496" s="131" t="s">
        <v>3021</v>
      </c>
      <c r="D1496" s="131" t="s">
        <v>227</v>
      </c>
      <c r="E1496" s="132" t="s">
        <v>3022</v>
      </c>
      <c r="F1496" s="133" t="s">
        <v>3023</v>
      </c>
      <c r="G1496" s="134" t="s">
        <v>1</v>
      </c>
      <c r="H1496" s="135">
        <v>1</v>
      </c>
      <c r="I1496" s="136"/>
      <c r="J1496" s="137">
        <f t="shared" si="200"/>
        <v>0</v>
      </c>
      <c r="K1496" s="133" t="s">
        <v>1</v>
      </c>
      <c r="L1496" s="31"/>
      <c r="M1496" s="138" t="s">
        <v>1</v>
      </c>
      <c r="N1496" s="139" t="s">
        <v>47</v>
      </c>
      <c r="P1496" s="140">
        <f t="shared" si="201"/>
        <v>0</v>
      </c>
      <c r="Q1496" s="140">
        <v>0</v>
      </c>
      <c r="R1496" s="140">
        <f t="shared" si="202"/>
        <v>0</v>
      </c>
      <c r="S1496" s="140">
        <v>0</v>
      </c>
      <c r="T1496" s="141">
        <f t="shared" si="203"/>
        <v>0</v>
      </c>
      <c r="AR1496" s="142" t="s">
        <v>265</v>
      </c>
      <c r="AT1496" s="142" t="s">
        <v>227</v>
      </c>
      <c r="AU1496" s="142" t="s">
        <v>240</v>
      </c>
      <c r="AY1496" s="16" t="s">
        <v>225</v>
      </c>
      <c r="BE1496" s="143">
        <f t="shared" si="204"/>
        <v>0</v>
      </c>
      <c r="BF1496" s="143">
        <f t="shared" si="205"/>
        <v>0</v>
      </c>
      <c r="BG1496" s="143">
        <f t="shared" si="206"/>
        <v>0</v>
      </c>
      <c r="BH1496" s="143">
        <f t="shared" si="207"/>
        <v>0</v>
      </c>
      <c r="BI1496" s="143">
        <f t="shared" si="208"/>
        <v>0</v>
      </c>
      <c r="BJ1496" s="16" t="s">
        <v>90</v>
      </c>
      <c r="BK1496" s="143">
        <f t="shared" si="209"/>
        <v>0</v>
      </c>
      <c r="BL1496" s="16" t="s">
        <v>265</v>
      </c>
      <c r="BM1496" s="142" t="s">
        <v>3024</v>
      </c>
    </row>
    <row r="1497" spans="2:65" s="1" customFormat="1" ht="16.5" customHeight="1">
      <c r="B1497" s="31"/>
      <c r="C1497" s="131" t="s">
        <v>3025</v>
      </c>
      <c r="D1497" s="131" t="s">
        <v>227</v>
      </c>
      <c r="E1497" s="132" t="s">
        <v>3026</v>
      </c>
      <c r="F1497" s="133" t="s">
        <v>3027</v>
      </c>
      <c r="G1497" s="134" t="s">
        <v>1</v>
      </c>
      <c r="H1497" s="135">
        <v>1</v>
      </c>
      <c r="I1497" s="136"/>
      <c r="J1497" s="137">
        <f t="shared" si="200"/>
        <v>0</v>
      </c>
      <c r="K1497" s="133" t="s">
        <v>1</v>
      </c>
      <c r="L1497" s="31"/>
      <c r="M1497" s="138" t="s">
        <v>1</v>
      </c>
      <c r="N1497" s="139" t="s">
        <v>47</v>
      </c>
      <c r="P1497" s="140">
        <f t="shared" si="201"/>
        <v>0</v>
      </c>
      <c r="Q1497" s="140">
        <v>0</v>
      </c>
      <c r="R1497" s="140">
        <f t="shared" si="202"/>
        <v>0</v>
      </c>
      <c r="S1497" s="140">
        <v>0</v>
      </c>
      <c r="T1497" s="141">
        <f t="shared" si="203"/>
        <v>0</v>
      </c>
      <c r="AR1497" s="142" t="s">
        <v>265</v>
      </c>
      <c r="AT1497" s="142" t="s">
        <v>227</v>
      </c>
      <c r="AU1497" s="142" t="s">
        <v>240</v>
      </c>
      <c r="AY1497" s="16" t="s">
        <v>225</v>
      </c>
      <c r="BE1497" s="143">
        <f t="shared" si="204"/>
        <v>0</v>
      </c>
      <c r="BF1497" s="143">
        <f t="shared" si="205"/>
        <v>0</v>
      </c>
      <c r="BG1497" s="143">
        <f t="shared" si="206"/>
        <v>0</v>
      </c>
      <c r="BH1497" s="143">
        <f t="shared" si="207"/>
        <v>0</v>
      </c>
      <c r="BI1497" s="143">
        <f t="shared" si="208"/>
        <v>0</v>
      </c>
      <c r="BJ1497" s="16" t="s">
        <v>90</v>
      </c>
      <c r="BK1497" s="143">
        <f t="shared" si="209"/>
        <v>0</v>
      </c>
      <c r="BL1497" s="16" t="s">
        <v>265</v>
      </c>
      <c r="BM1497" s="142" t="s">
        <v>3028</v>
      </c>
    </row>
    <row r="1498" spans="2:65" s="1" customFormat="1" ht="76.349999999999994" customHeight="1">
      <c r="B1498" s="31"/>
      <c r="C1498" s="131" t="s">
        <v>3029</v>
      </c>
      <c r="D1498" s="131" t="s">
        <v>227</v>
      </c>
      <c r="E1498" s="132" t="s">
        <v>3030</v>
      </c>
      <c r="F1498" s="133" t="s">
        <v>2865</v>
      </c>
      <c r="G1498" s="134" t="s">
        <v>1</v>
      </c>
      <c r="H1498" s="135">
        <v>1</v>
      </c>
      <c r="I1498" s="136"/>
      <c r="J1498" s="137">
        <f t="shared" si="200"/>
        <v>0</v>
      </c>
      <c r="K1498" s="133" t="s">
        <v>1</v>
      </c>
      <c r="L1498" s="31"/>
      <c r="M1498" s="138" t="s">
        <v>1</v>
      </c>
      <c r="N1498" s="139" t="s">
        <v>47</v>
      </c>
      <c r="P1498" s="140">
        <f t="shared" si="201"/>
        <v>0</v>
      </c>
      <c r="Q1498" s="140">
        <v>0</v>
      </c>
      <c r="R1498" s="140">
        <f t="shared" si="202"/>
        <v>0</v>
      </c>
      <c r="S1498" s="140">
        <v>0</v>
      </c>
      <c r="T1498" s="141">
        <f t="shared" si="203"/>
        <v>0</v>
      </c>
      <c r="AR1498" s="142" t="s">
        <v>265</v>
      </c>
      <c r="AT1498" s="142" t="s">
        <v>227</v>
      </c>
      <c r="AU1498" s="142" t="s">
        <v>240</v>
      </c>
      <c r="AY1498" s="16" t="s">
        <v>225</v>
      </c>
      <c r="BE1498" s="143">
        <f t="shared" si="204"/>
        <v>0</v>
      </c>
      <c r="BF1498" s="143">
        <f t="shared" si="205"/>
        <v>0</v>
      </c>
      <c r="BG1498" s="143">
        <f t="shared" si="206"/>
        <v>0</v>
      </c>
      <c r="BH1498" s="143">
        <f t="shared" si="207"/>
        <v>0</v>
      </c>
      <c r="BI1498" s="143">
        <f t="shared" si="208"/>
        <v>0</v>
      </c>
      <c r="BJ1498" s="16" t="s">
        <v>90</v>
      </c>
      <c r="BK1498" s="143">
        <f t="shared" si="209"/>
        <v>0</v>
      </c>
      <c r="BL1498" s="16" t="s">
        <v>265</v>
      </c>
      <c r="BM1498" s="142" t="s">
        <v>3031</v>
      </c>
    </row>
    <row r="1499" spans="2:65" s="1" customFormat="1" ht="66.75" customHeight="1">
      <c r="B1499" s="31"/>
      <c r="C1499" s="131" t="s">
        <v>3032</v>
      </c>
      <c r="D1499" s="131" t="s">
        <v>227</v>
      </c>
      <c r="E1499" s="132" t="s">
        <v>3033</v>
      </c>
      <c r="F1499" s="133" t="s">
        <v>2869</v>
      </c>
      <c r="G1499" s="134" t="s">
        <v>1</v>
      </c>
      <c r="H1499" s="135">
        <v>1</v>
      </c>
      <c r="I1499" s="136"/>
      <c r="J1499" s="137">
        <f t="shared" si="200"/>
        <v>0</v>
      </c>
      <c r="K1499" s="133" t="s">
        <v>1</v>
      </c>
      <c r="L1499" s="31"/>
      <c r="M1499" s="138" t="s">
        <v>1</v>
      </c>
      <c r="N1499" s="139" t="s">
        <v>47</v>
      </c>
      <c r="P1499" s="140">
        <f t="shared" si="201"/>
        <v>0</v>
      </c>
      <c r="Q1499" s="140">
        <v>0</v>
      </c>
      <c r="R1499" s="140">
        <f t="shared" si="202"/>
        <v>0</v>
      </c>
      <c r="S1499" s="140">
        <v>0</v>
      </c>
      <c r="T1499" s="141">
        <f t="shared" si="203"/>
        <v>0</v>
      </c>
      <c r="AR1499" s="142" t="s">
        <v>265</v>
      </c>
      <c r="AT1499" s="142" t="s">
        <v>227</v>
      </c>
      <c r="AU1499" s="142" t="s">
        <v>240</v>
      </c>
      <c r="AY1499" s="16" t="s">
        <v>225</v>
      </c>
      <c r="BE1499" s="143">
        <f t="shared" si="204"/>
        <v>0</v>
      </c>
      <c r="BF1499" s="143">
        <f t="shared" si="205"/>
        <v>0</v>
      </c>
      <c r="BG1499" s="143">
        <f t="shared" si="206"/>
        <v>0</v>
      </c>
      <c r="BH1499" s="143">
        <f t="shared" si="207"/>
        <v>0</v>
      </c>
      <c r="BI1499" s="143">
        <f t="shared" si="208"/>
        <v>0</v>
      </c>
      <c r="BJ1499" s="16" t="s">
        <v>90</v>
      </c>
      <c r="BK1499" s="143">
        <f t="shared" si="209"/>
        <v>0</v>
      </c>
      <c r="BL1499" s="16" t="s">
        <v>265</v>
      </c>
      <c r="BM1499" s="142" t="s">
        <v>3034</v>
      </c>
    </row>
    <row r="1500" spans="2:65" s="1" customFormat="1" ht="33" customHeight="1">
      <c r="B1500" s="31"/>
      <c r="C1500" s="131" t="s">
        <v>3035</v>
      </c>
      <c r="D1500" s="131" t="s">
        <v>227</v>
      </c>
      <c r="E1500" s="132" t="s">
        <v>3036</v>
      </c>
      <c r="F1500" s="133" t="s">
        <v>3037</v>
      </c>
      <c r="G1500" s="134" t="s">
        <v>1</v>
      </c>
      <c r="H1500" s="135">
        <v>200</v>
      </c>
      <c r="I1500" s="136"/>
      <c r="J1500" s="137">
        <f t="shared" si="200"/>
        <v>0</v>
      </c>
      <c r="K1500" s="133" t="s">
        <v>1</v>
      </c>
      <c r="L1500" s="31"/>
      <c r="M1500" s="138" t="s">
        <v>1</v>
      </c>
      <c r="N1500" s="139" t="s">
        <v>47</v>
      </c>
      <c r="P1500" s="140">
        <f t="shared" si="201"/>
        <v>0</v>
      </c>
      <c r="Q1500" s="140">
        <v>0</v>
      </c>
      <c r="R1500" s="140">
        <f t="shared" si="202"/>
        <v>0</v>
      </c>
      <c r="S1500" s="140">
        <v>0</v>
      </c>
      <c r="T1500" s="141">
        <f t="shared" si="203"/>
        <v>0</v>
      </c>
      <c r="AR1500" s="142" t="s">
        <v>265</v>
      </c>
      <c r="AT1500" s="142" t="s">
        <v>227</v>
      </c>
      <c r="AU1500" s="142" t="s">
        <v>240</v>
      </c>
      <c r="AY1500" s="16" t="s">
        <v>225</v>
      </c>
      <c r="BE1500" s="143">
        <f t="shared" si="204"/>
        <v>0</v>
      </c>
      <c r="BF1500" s="143">
        <f t="shared" si="205"/>
        <v>0</v>
      </c>
      <c r="BG1500" s="143">
        <f t="shared" si="206"/>
        <v>0</v>
      </c>
      <c r="BH1500" s="143">
        <f t="shared" si="207"/>
        <v>0</v>
      </c>
      <c r="BI1500" s="143">
        <f t="shared" si="208"/>
        <v>0</v>
      </c>
      <c r="BJ1500" s="16" t="s">
        <v>90</v>
      </c>
      <c r="BK1500" s="143">
        <f t="shared" si="209"/>
        <v>0</v>
      </c>
      <c r="BL1500" s="16" t="s">
        <v>265</v>
      </c>
      <c r="BM1500" s="142" t="s">
        <v>3038</v>
      </c>
    </row>
    <row r="1501" spans="2:65" s="1" customFormat="1" ht="66.75" customHeight="1">
      <c r="B1501" s="31"/>
      <c r="C1501" s="131" t="s">
        <v>3039</v>
      </c>
      <c r="D1501" s="131" t="s">
        <v>227</v>
      </c>
      <c r="E1501" s="132" t="s">
        <v>3040</v>
      </c>
      <c r="F1501" s="133" t="s">
        <v>2877</v>
      </c>
      <c r="G1501" s="134" t="s">
        <v>1</v>
      </c>
      <c r="H1501" s="135">
        <v>1</v>
      </c>
      <c r="I1501" s="136"/>
      <c r="J1501" s="137">
        <f t="shared" si="200"/>
        <v>0</v>
      </c>
      <c r="K1501" s="133" t="s">
        <v>1</v>
      </c>
      <c r="L1501" s="31"/>
      <c r="M1501" s="138" t="s">
        <v>1</v>
      </c>
      <c r="N1501" s="139" t="s">
        <v>47</v>
      </c>
      <c r="P1501" s="140">
        <f t="shared" si="201"/>
        <v>0</v>
      </c>
      <c r="Q1501" s="140">
        <v>0</v>
      </c>
      <c r="R1501" s="140">
        <f t="shared" si="202"/>
        <v>0</v>
      </c>
      <c r="S1501" s="140">
        <v>0</v>
      </c>
      <c r="T1501" s="141">
        <f t="shared" si="203"/>
        <v>0</v>
      </c>
      <c r="AR1501" s="142" t="s">
        <v>265</v>
      </c>
      <c r="AT1501" s="142" t="s">
        <v>227</v>
      </c>
      <c r="AU1501" s="142" t="s">
        <v>240</v>
      </c>
      <c r="AY1501" s="16" t="s">
        <v>225</v>
      </c>
      <c r="BE1501" s="143">
        <f t="shared" si="204"/>
        <v>0</v>
      </c>
      <c r="BF1501" s="143">
        <f t="shared" si="205"/>
        <v>0</v>
      </c>
      <c r="BG1501" s="143">
        <f t="shared" si="206"/>
        <v>0</v>
      </c>
      <c r="BH1501" s="143">
        <f t="shared" si="207"/>
        <v>0</v>
      </c>
      <c r="BI1501" s="143">
        <f t="shared" si="208"/>
        <v>0</v>
      </c>
      <c r="BJ1501" s="16" t="s">
        <v>90</v>
      </c>
      <c r="BK1501" s="143">
        <f t="shared" si="209"/>
        <v>0</v>
      </c>
      <c r="BL1501" s="16" t="s">
        <v>265</v>
      </c>
      <c r="BM1501" s="142" t="s">
        <v>3041</v>
      </c>
    </row>
    <row r="1502" spans="2:65" s="1" customFormat="1" ht="66.75" customHeight="1">
      <c r="B1502" s="31"/>
      <c r="C1502" s="131" t="s">
        <v>3042</v>
      </c>
      <c r="D1502" s="131" t="s">
        <v>227</v>
      </c>
      <c r="E1502" s="132" t="s">
        <v>3043</v>
      </c>
      <c r="F1502" s="133" t="s">
        <v>2881</v>
      </c>
      <c r="G1502" s="134" t="s">
        <v>1</v>
      </c>
      <c r="H1502" s="135">
        <v>1</v>
      </c>
      <c r="I1502" s="136"/>
      <c r="J1502" s="137">
        <f t="shared" si="200"/>
        <v>0</v>
      </c>
      <c r="K1502" s="133" t="s">
        <v>1</v>
      </c>
      <c r="L1502" s="31"/>
      <c r="M1502" s="138" t="s">
        <v>1</v>
      </c>
      <c r="N1502" s="139" t="s">
        <v>47</v>
      </c>
      <c r="P1502" s="140">
        <f t="shared" si="201"/>
        <v>0</v>
      </c>
      <c r="Q1502" s="140">
        <v>0</v>
      </c>
      <c r="R1502" s="140">
        <f t="shared" si="202"/>
        <v>0</v>
      </c>
      <c r="S1502" s="140">
        <v>0</v>
      </c>
      <c r="T1502" s="141">
        <f t="shared" si="203"/>
        <v>0</v>
      </c>
      <c r="AR1502" s="142" t="s">
        <v>265</v>
      </c>
      <c r="AT1502" s="142" t="s">
        <v>227</v>
      </c>
      <c r="AU1502" s="142" t="s">
        <v>240</v>
      </c>
      <c r="AY1502" s="16" t="s">
        <v>225</v>
      </c>
      <c r="BE1502" s="143">
        <f t="shared" si="204"/>
        <v>0</v>
      </c>
      <c r="BF1502" s="143">
        <f t="shared" si="205"/>
        <v>0</v>
      </c>
      <c r="BG1502" s="143">
        <f t="shared" si="206"/>
        <v>0</v>
      </c>
      <c r="BH1502" s="143">
        <f t="shared" si="207"/>
        <v>0</v>
      </c>
      <c r="BI1502" s="143">
        <f t="shared" si="208"/>
        <v>0</v>
      </c>
      <c r="BJ1502" s="16" t="s">
        <v>90</v>
      </c>
      <c r="BK1502" s="143">
        <f t="shared" si="209"/>
        <v>0</v>
      </c>
      <c r="BL1502" s="16" t="s">
        <v>265</v>
      </c>
      <c r="BM1502" s="142" t="s">
        <v>3044</v>
      </c>
    </row>
    <row r="1503" spans="2:65" s="1" customFormat="1" ht="24.15" customHeight="1">
      <c r="B1503" s="31"/>
      <c r="C1503" s="131" t="s">
        <v>3045</v>
      </c>
      <c r="D1503" s="131" t="s">
        <v>227</v>
      </c>
      <c r="E1503" s="132" t="s">
        <v>3046</v>
      </c>
      <c r="F1503" s="133" t="s">
        <v>2885</v>
      </c>
      <c r="G1503" s="134" t="s">
        <v>1</v>
      </c>
      <c r="H1503" s="135">
        <v>1</v>
      </c>
      <c r="I1503" s="136"/>
      <c r="J1503" s="137">
        <f t="shared" si="200"/>
        <v>0</v>
      </c>
      <c r="K1503" s="133" t="s">
        <v>1</v>
      </c>
      <c r="L1503" s="31"/>
      <c r="M1503" s="138" t="s">
        <v>1</v>
      </c>
      <c r="N1503" s="139" t="s">
        <v>47</v>
      </c>
      <c r="P1503" s="140">
        <f t="shared" si="201"/>
        <v>0</v>
      </c>
      <c r="Q1503" s="140">
        <v>0</v>
      </c>
      <c r="R1503" s="140">
        <f t="shared" si="202"/>
        <v>0</v>
      </c>
      <c r="S1503" s="140">
        <v>0</v>
      </c>
      <c r="T1503" s="141">
        <f t="shared" si="203"/>
        <v>0</v>
      </c>
      <c r="AR1503" s="142" t="s">
        <v>265</v>
      </c>
      <c r="AT1503" s="142" t="s">
        <v>227</v>
      </c>
      <c r="AU1503" s="142" t="s">
        <v>240</v>
      </c>
      <c r="AY1503" s="16" t="s">
        <v>225</v>
      </c>
      <c r="BE1503" s="143">
        <f t="shared" si="204"/>
        <v>0</v>
      </c>
      <c r="BF1503" s="143">
        <f t="shared" si="205"/>
        <v>0</v>
      </c>
      <c r="BG1503" s="143">
        <f t="shared" si="206"/>
        <v>0</v>
      </c>
      <c r="BH1503" s="143">
        <f t="shared" si="207"/>
        <v>0</v>
      </c>
      <c r="BI1503" s="143">
        <f t="shared" si="208"/>
        <v>0</v>
      </c>
      <c r="BJ1503" s="16" t="s">
        <v>90</v>
      </c>
      <c r="BK1503" s="143">
        <f t="shared" si="209"/>
        <v>0</v>
      </c>
      <c r="BL1503" s="16" t="s">
        <v>265</v>
      </c>
      <c r="BM1503" s="142" t="s">
        <v>3047</v>
      </c>
    </row>
    <row r="1504" spans="2:65" s="1" customFormat="1" ht="24.15" customHeight="1">
      <c r="B1504" s="31"/>
      <c r="C1504" s="131" t="s">
        <v>3048</v>
      </c>
      <c r="D1504" s="131" t="s">
        <v>227</v>
      </c>
      <c r="E1504" s="132" t="s">
        <v>3049</v>
      </c>
      <c r="F1504" s="133" t="s">
        <v>2889</v>
      </c>
      <c r="G1504" s="134" t="s">
        <v>1</v>
      </c>
      <c r="H1504" s="135">
        <v>1</v>
      </c>
      <c r="I1504" s="136"/>
      <c r="J1504" s="137">
        <f t="shared" si="200"/>
        <v>0</v>
      </c>
      <c r="K1504" s="133" t="s">
        <v>1</v>
      </c>
      <c r="L1504" s="31"/>
      <c r="M1504" s="138" t="s">
        <v>1</v>
      </c>
      <c r="N1504" s="139" t="s">
        <v>47</v>
      </c>
      <c r="P1504" s="140">
        <f t="shared" si="201"/>
        <v>0</v>
      </c>
      <c r="Q1504" s="140">
        <v>0</v>
      </c>
      <c r="R1504" s="140">
        <f t="shared" si="202"/>
        <v>0</v>
      </c>
      <c r="S1504" s="140">
        <v>0</v>
      </c>
      <c r="T1504" s="141">
        <f t="shared" si="203"/>
        <v>0</v>
      </c>
      <c r="AR1504" s="142" t="s">
        <v>265</v>
      </c>
      <c r="AT1504" s="142" t="s">
        <v>227</v>
      </c>
      <c r="AU1504" s="142" t="s">
        <v>240</v>
      </c>
      <c r="AY1504" s="16" t="s">
        <v>225</v>
      </c>
      <c r="BE1504" s="143">
        <f t="shared" si="204"/>
        <v>0</v>
      </c>
      <c r="BF1504" s="143">
        <f t="shared" si="205"/>
        <v>0</v>
      </c>
      <c r="BG1504" s="143">
        <f t="shared" si="206"/>
        <v>0</v>
      </c>
      <c r="BH1504" s="143">
        <f t="shared" si="207"/>
        <v>0</v>
      </c>
      <c r="BI1504" s="143">
        <f t="shared" si="208"/>
        <v>0</v>
      </c>
      <c r="BJ1504" s="16" t="s">
        <v>90</v>
      </c>
      <c r="BK1504" s="143">
        <f t="shared" si="209"/>
        <v>0</v>
      </c>
      <c r="BL1504" s="16" t="s">
        <v>265</v>
      </c>
      <c r="BM1504" s="142" t="s">
        <v>3050</v>
      </c>
    </row>
    <row r="1505" spans="2:65" s="1" customFormat="1" ht="21.75" customHeight="1">
      <c r="B1505" s="31"/>
      <c r="C1505" s="131" t="s">
        <v>3051</v>
      </c>
      <c r="D1505" s="131" t="s">
        <v>227</v>
      </c>
      <c r="E1505" s="132" t="s">
        <v>3052</v>
      </c>
      <c r="F1505" s="133" t="s">
        <v>2893</v>
      </c>
      <c r="G1505" s="134" t="s">
        <v>1</v>
      </c>
      <c r="H1505" s="135">
        <v>1</v>
      </c>
      <c r="I1505" s="136"/>
      <c r="J1505" s="137">
        <f t="shared" si="200"/>
        <v>0</v>
      </c>
      <c r="K1505" s="133" t="s">
        <v>1</v>
      </c>
      <c r="L1505" s="31"/>
      <c r="M1505" s="138" t="s">
        <v>1</v>
      </c>
      <c r="N1505" s="139" t="s">
        <v>47</v>
      </c>
      <c r="P1505" s="140">
        <f t="shared" si="201"/>
        <v>0</v>
      </c>
      <c r="Q1505" s="140">
        <v>0</v>
      </c>
      <c r="R1505" s="140">
        <f t="shared" si="202"/>
        <v>0</v>
      </c>
      <c r="S1505" s="140">
        <v>0</v>
      </c>
      <c r="T1505" s="141">
        <f t="shared" si="203"/>
        <v>0</v>
      </c>
      <c r="AR1505" s="142" t="s">
        <v>265</v>
      </c>
      <c r="AT1505" s="142" t="s">
        <v>227</v>
      </c>
      <c r="AU1505" s="142" t="s">
        <v>240</v>
      </c>
      <c r="AY1505" s="16" t="s">
        <v>225</v>
      </c>
      <c r="BE1505" s="143">
        <f t="shared" si="204"/>
        <v>0</v>
      </c>
      <c r="BF1505" s="143">
        <f t="shared" si="205"/>
        <v>0</v>
      </c>
      <c r="BG1505" s="143">
        <f t="shared" si="206"/>
        <v>0</v>
      </c>
      <c r="BH1505" s="143">
        <f t="shared" si="207"/>
        <v>0</v>
      </c>
      <c r="BI1505" s="143">
        <f t="shared" si="208"/>
        <v>0</v>
      </c>
      <c r="BJ1505" s="16" t="s">
        <v>90</v>
      </c>
      <c r="BK1505" s="143">
        <f t="shared" si="209"/>
        <v>0</v>
      </c>
      <c r="BL1505" s="16" t="s">
        <v>265</v>
      </c>
      <c r="BM1505" s="142" t="s">
        <v>3053</v>
      </c>
    </row>
    <row r="1506" spans="2:65" s="1" customFormat="1" ht="33" customHeight="1">
      <c r="B1506" s="31"/>
      <c r="C1506" s="131" t="s">
        <v>3054</v>
      </c>
      <c r="D1506" s="131" t="s">
        <v>227</v>
      </c>
      <c r="E1506" s="132" t="s">
        <v>3055</v>
      </c>
      <c r="F1506" s="133" t="s">
        <v>2897</v>
      </c>
      <c r="G1506" s="134" t="s">
        <v>1</v>
      </c>
      <c r="H1506" s="135">
        <v>1</v>
      </c>
      <c r="I1506" s="136"/>
      <c r="J1506" s="137">
        <f t="shared" si="200"/>
        <v>0</v>
      </c>
      <c r="K1506" s="133" t="s">
        <v>1</v>
      </c>
      <c r="L1506" s="31"/>
      <c r="M1506" s="138" t="s">
        <v>1</v>
      </c>
      <c r="N1506" s="139" t="s">
        <v>47</v>
      </c>
      <c r="P1506" s="140">
        <f t="shared" si="201"/>
        <v>0</v>
      </c>
      <c r="Q1506" s="140">
        <v>0</v>
      </c>
      <c r="R1506" s="140">
        <f t="shared" si="202"/>
        <v>0</v>
      </c>
      <c r="S1506" s="140">
        <v>0</v>
      </c>
      <c r="T1506" s="141">
        <f t="shared" si="203"/>
        <v>0</v>
      </c>
      <c r="AR1506" s="142" t="s">
        <v>265</v>
      </c>
      <c r="AT1506" s="142" t="s">
        <v>227</v>
      </c>
      <c r="AU1506" s="142" t="s">
        <v>240</v>
      </c>
      <c r="AY1506" s="16" t="s">
        <v>225</v>
      </c>
      <c r="BE1506" s="143">
        <f t="shared" si="204"/>
        <v>0</v>
      </c>
      <c r="BF1506" s="143">
        <f t="shared" si="205"/>
        <v>0</v>
      </c>
      <c r="BG1506" s="143">
        <f t="shared" si="206"/>
        <v>0</v>
      </c>
      <c r="BH1506" s="143">
        <f t="shared" si="207"/>
        <v>0</v>
      </c>
      <c r="BI1506" s="143">
        <f t="shared" si="208"/>
        <v>0</v>
      </c>
      <c r="BJ1506" s="16" t="s">
        <v>90</v>
      </c>
      <c r="BK1506" s="143">
        <f t="shared" si="209"/>
        <v>0</v>
      </c>
      <c r="BL1506" s="16" t="s">
        <v>265</v>
      </c>
      <c r="BM1506" s="142" t="s">
        <v>3056</v>
      </c>
    </row>
    <row r="1507" spans="2:65" s="1" customFormat="1" ht="24.15" customHeight="1">
      <c r="B1507" s="31"/>
      <c r="C1507" s="131" t="s">
        <v>3057</v>
      </c>
      <c r="D1507" s="131" t="s">
        <v>227</v>
      </c>
      <c r="E1507" s="132" t="s">
        <v>3058</v>
      </c>
      <c r="F1507" s="133" t="s">
        <v>2901</v>
      </c>
      <c r="G1507" s="134" t="s">
        <v>1</v>
      </c>
      <c r="H1507" s="135">
        <v>1</v>
      </c>
      <c r="I1507" s="136"/>
      <c r="J1507" s="137">
        <f t="shared" si="200"/>
        <v>0</v>
      </c>
      <c r="K1507" s="133" t="s">
        <v>1</v>
      </c>
      <c r="L1507" s="31"/>
      <c r="M1507" s="138" t="s">
        <v>1</v>
      </c>
      <c r="N1507" s="139" t="s">
        <v>47</v>
      </c>
      <c r="P1507" s="140">
        <f t="shared" si="201"/>
        <v>0</v>
      </c>
      <c r="Q1507" s="140">
        <v>0</v>
      </c>
      <c r="R1507" s="140">
        <f t="shared" si="202"/>
        <v>0</v>
      </c>
      <c r="S1507" s="140">
        <v>0</v>
      </c>
      <c r="T1507" s="141">
        <f t="shared" si="203"/>
        <v>0</v>
      </c>
      <c r="AR1507" s="142" t="s">
        <v>265</v>
      </c>
      <c r="AT1507" s="142" t="s">
        <v>227</v>
      </c>
      <c r="AU1507" s="142" t="s">
        <v>240</v>
      </c>
      <c r="AY1507" s="16" t="s">
        <v>225</v>
      </c>
      <c r="BE1507" s="143">
        <f t="shared" si="204"/>
        <v>0</v>
      </c>
      <c r="BF1507" s="143">
        <f t="shared" si="205"/>
        <v>0</v>
      </c>
      <c r="BG1507" s="143">
        <f t="shared" si="206"/>
        <v>0</v>
      </c>
      <c r="BH1507" s="143">
        <f t="shared" si="207"/>
        <v>0</v>
      </c>
      <c r="BI1507" s="143">
        <f t="shared" si="208"/>
        <v>0</v>
      </c>
      <c r="BJ1507" s="16" t="s">
        <v>90</v>
      </c>
      <c r="BK1507" s="143">
        <f t="shared" si="209"/>
        <v>0</v>
      </c>
      <c r="BL1507" s="16" t="s">
        <v>265</v>
      </c>
      <c r="BM1507" s="142" t="s">
        <v>3059</v>
      </c>
    </row>
    <row r="1508" spans="2:65" s="1" customFormat="1" ht="24.15" customHeight="1">
      <c r="B1508" s="31"/>
      <c r="C1508" s="131" t="s">
        <v>3060</v>
      </c>
      <c r="D1508" s="131" t="s">
        <v>227</v>
      </c>
      <c r="E1508" s="132" t="s">
        <v>3061</v>
      </c>
      <c r="F1508" s="133" t="s">
        <v>2905</v>
      </c>
      <c r="G1508" s="134" t="s">
        <v>1</v>
      </c>
      <c r="H1508" s="135">
        <v>1</v>
      </c>
      <c r="I1508" s="136"/>
      <c r="J1508" s="137">
        <f t="shared" si="200"/>
        <v>0</v>
      </c>
      <c r="K1508" s="133" t="s">
        <v>1</v>
      </c>
      <c r="L1508" s="31"/>
      <c r="M1508" s="138" t="s">
        <v>1</v>
      </c>
      <c r="N1508" s="139" t="s">
        <v>47</v>
      </c>
      <c r="P1508" s="140">
        <f t="shared" si="201"/>
        <v>0</v>
      </c>
      <c r="Q1508" s="140">
        <v>0</v>
      </c>
      <c r="R1508" s="140">
        <f t="shared" si="202"/>
        <v>0</v>
      </c>
      <c r="S1508" s="140">
        <v>0</v>
      </c>
      <c r="T1508" s="141">
        <f t="shared" si="203"/>
        <v>0</v>
      </c>
      <c r="AR1508" s="142" t="s">
        <v>265</v>
      </c>
      <c r="AT1508" s="142" t="s">
        <v>227</v>
      </c>
      <c r="AU1508" s="142" t="s">
        <v>240</v>
      </c>
      <c r="AY1508" s="16" t="s">
        <v>225</v>
      </c>
      <c r="BE1508" s="143">
        <f t="shared" si="204"/>
        <v>0</v>
      </c>
      <c r="BF1508" s="143">
        <f t="shared" si="205"/>
        <v>0</v>
      </c>
      <c r="BG1508" s="143">
        <f t="shared" si="206"/>
        <v>0</v>
      </c>
      <c r="BH1508" s="143">
        <f t="shared" si="207"/>
        <v>0</v>
      </c>
      <c r="BI1508" s="143">
        <f t="shared" si="208"/>
        <v>0</v>
      </c>
      <c r="BJ1508" s="16" t="s">
        <v>90</v>
      </c>
      <c r="BK1508" s="143">
        <f t="shared" si="209"/>
        <v>0</v>
      </c>
      <c r="BL1508" s="16" t="s">
        <v>265</v>
      </c>
      <c r="BM1508" s="142" t="s">
        <v>3062</v>
      </c>
    </row>
    <row r="1509" spans="2:65" s="1" customFormat="1" ht="24.15" customHeight="1">
      <c r="B1509" s="31"/>
      <c r="C1509" s="131" t="s">
        <v>3063</v>
      </c>
      <c r="D1509" s="131" t="s">
        <v>227</v>
      </c>
      <c r="E1509" s="132" t="s">
        <v>3064</v>
      </c>
      <c r="F1509" s="133" t="s">
        <v>2909</v>
      </c>
      <c r="G1509" s="134" t="s">
        <v>1</v>
      </c>
      <c r="H1509" s="135">
        <v>1</v>
      </c>
      <c r="I1509" s="136"/>
      <c r="J1509" s="137">
        <f t="shared" si="200"/>
        <v>0</v>
      </c>
      <c r="K1509" s="133" t="s">
        <v>1</v>
      </c>
      <c r="L1509" s="31"/>
      <c r="M1509" s="138" t="s">
        <v>1</v>
      </c>
      <c r="N1509" s="139" t="s">
        <v>47</v>
      </c>
      <c r="P1509" s="140">
        <f t="shared" si="201"/>
        <v>0</v>
      </c>
      <c r="Q1509" s="140">
        <v>0</v>
      </c>
      <c r="R1509" s="140">
        <f t="shared" si="202"/>
        <v>0</v>
      </c>
      <c r="S1509" s="140">
        <v>0</v>
      </c>
      <c r="T1509" s="141">
        <f t="shared" si="203"/>
        <v>0</v>
      </c>
      <c r="AR1509" s="142" t="s">
        <v>265</v>
      </c>
      <c r="AT1509" s="142" t="s">
        <v>227</v>
      </c>
      <c r="AU1509" s="142" t="s">
        <v>240</v>
      </c>
      <c r="AY1509" s="16" t="s">
        <v>225</v>
      </c>
      <c r="BE1509" s="143">
        <f t="shared" si="204"/>
        <v>0</v>
      </c>
      <c r="BF1509" s="143">
        <f t="shared" si="205"/>
        <v>0</v>
      </c>
      <c r="BG1509" s="143">
        <f t="shared" si="206"/>
        <v>0</v>
      </c>
      <c r="BH1509" s="143">
        <f t="shared" si="207"/>
        <v>0</v>
      </c>
      <c r="BI1509" s="143">
        <f t="shared" si="208"/>
        <v>0</v>
      </c>
      <c r="BJ1509" s="16" t="s">
        <v>90</v>
      </c>
      <c r="BK1509" s="143">
        <f t="shared" si="209"/>
        <v>0</v>
      </c>
      <c r="BL1509" s="16" t="s">
        <v>265</v>
      </c>
      <c r="BM1509" s="142" t="s">
        <v>3065</v>
      </c>
    </row>
    <row r="1510" spans="2:65" s="1" customFormat="1" ht="66.75" customHeight="1">
      <c r="B1510" s="31"/>
      <c r="C1510" s="131" t="s">
        <v>3066</v>
      </c>
      <c r="D1510" s="131" t="s">
        <v>227</v>
      </c>
      <c r="E1510" s="132" t="s">
        <v>3067</v>
      </c>
      <c r="F1510" s="133" t="s">
        <v>2913</v>
      </c>
      <c r="G1510" s="134" t="s">
        <v>1</v>
      </c>
      <c r="H1510" s="135">
        <v>1</v>
      </c>
      <c r="I1510" s="136"/>
      <c r="J1510" s="137">
        <f t="shared" si="200"/>
        <v>0</v>
      </c>
      <c r="K1510" s="133" t="s">
        <v>1</v>
      </c>
      <c r="L1510" s="31"/>
      <c r="M1510" s="138" t="s">
        <v>1</v>
      </c>
      <c r="N1510" s="139" t="s">
        <v>47</v>
      </c>
      <c r="P1510" s="140">
        <f t="shared" si="201"/>
        <v>0</v>
      </c>
      <c r="Q1510" s="140">
        <v>0</v>
      </c>
      <c r="R1510" s="140">
        <f t="shared" si="202"/>
        <v>0</v>
      </c>
      <c r="S1510" s="140">
        <v>0</v>
      </c>
      <c r="T1510" s="141">
        <f t="shared" si="203"/>
        <v>0</v>
      </c>
      <c r="AR1510" s="142" t="s">
        <v>265</v>
      </c>
      <c r="AT1510" s="142" t="s">
        <v>227</v>
      </c>
      <c r="AU1510" s="142" t="s">
        <v>240</v>
      </c>
      <c r="AY1510" s="16" t="s">
        <v>225</v>
      </c>
      <c r="BE1510" s="143">
        <f t="shared" si="204"/>
        <v>0</v>
      </c>
      <c r="BF1510" s="143">
        <f t="shared" si="205"/>
        <v>0</v>
      </c>
      <c r="BG1510" s="143">
        <f t="shared" si="206"/>
        <v>0</v>
      </c>
      <c r="BH1510" s="143">
        <f t="shared" si="207"/>
        <v>0</v>
      </c>
      <c r="BI1510" s="143">
        <f t="shared" si="208"/>
        <v>0</v>
      </c>
      <c r="BJ1510" s="16" t="s">
        <v>90</v>
      </c>
      <c r="BK1510" s="143">
        <f t="shared" si="209"/>
        <v>0</v>
      </c>
      <c r="BL1510" s="16" t="s">
        <v>265</v>
      </c>
      <c r="BM1510" s="142" t="s">
        <v>3068</v>
      </c>
    </row>
    <row r="1511" spans="2:65" s="1" customFormat="1" ht="49.05" customHeight="1">
      <c r="B1511" s="31"/>
      <c r="C1511" s="131" t="s">
        <v>3069</v>
      </c>
      <c r="D1511" s="131" t="s">
        <v>227</v>
      </c>
      <c r="E1511" s="132" t="s">
        <v>3070</v>
      </c>
      <c r="F1511" s="133" t="s">
        <v>2917</v>
      </c>
      <c r="G1511" s="134" t="s">
        <v>1</v>
      </c>
      <c r="H1511" s="135">
        <v>1</v>
      </c>
      <c r="I1511" s="136"/>
      <c r="J1511" s="137">
        <f t="shared" si="200"/>
        <v>0</v>
      </c>
      <c r="K1511" s="133" t="s">
        <v>1</v>
      </c>
      <c r="L1511" s="31"/>
      <c r="M1511" s="138" t="s">
        <v>1</v>
      </c>
      <c r="N1511" s="139" t="s">
        <v>47</v>
      </c>
      <c r="P1511" s="140">
        <f t="shared" si="201"/>
        <v>0</v>
      </c>
      <c r="Q1511" s="140">
        <v>0</v>
      </c>
      <c r="R1511" s="140">
        <f t="shared" si="202"/>
        <v>0</v>
      </c>
      <c r="S1511" s="140">
        <v>0</v>
      </c>
      <c r="T1511" s="141">
        <f t="shared" si="203"/>
        <v>0</v>
      </c>
      <c r="AR1511" s="142" t="s">
        <v>265</v>
      </c>
      <c r="AT1511" s="142" t="s">
        <v>227</v>
      </c>
      <c r="AU1511" s="142" t="s">
        <v>240</v>
      </c>
      <c r="AY1511" s="16" t="s">
        <v>225</v>
      </c>
      <c r="BE1511" s="143">
        <f t="shared" si="204"/>
        <v>0</v>
      </c>
      <c r="BF1511" s="143">
        <f t="shared" si="205"/>
        <v>0</v>
      </c>
      <c r="BG1511" s="143">
        <f t="shared" si="206"/>
        <v>0</v>
      </c>
      <c r="BH1511" s="143">
        <f t="shared" si="207"/>
        <v>0</v>
      </c>
      <c r="BI1511" s="143">
        <f t="shared" si="208"/>
        <v>0</v>
      </c>
      <c r="BJ1511" s="16" t="s">
        <v>90</v>
      </c>
      <c r="BK1511" s="143">
        <f t="shared" si="209"/>
        <v>0</v>
      </c>
      <c r="BL1511" s="16" t="s">
        <v>265</v>
      </c>
      <c r="BM1511" s="142" t="s">
        <v>3071</v>
      </c>
    </row>
    <row r="1512" spans="2:65" s="1" customFormat="1" ht="24.15" customHeight="1">
      <c r="B1512" s="31"/>
      <c r="C1512" s="131" t="s">
        <v>3072</v>
      </c>
      <c r="D1512" s="131" t="s">
        <v>227</v>
      </c>
      <c r="E1512" s="132" t="s">
        <v>3073</v>
      </c>
      <c r="F1512" s="133" t="s">
        <v>3074</v>
      </c>
      <c r="G1512" s="134" t="s">
        <v>1</v>
      </c>
      <c r="H1512" s="135">
        <v>1</v>
      </c>
      <c r="I1512" s="136"/>
      <c r="J1512" s="137">
        <f t="shared" si="200"/>
        <v>0</v>
      </c>
      <c r="K1512" s="133" t="s">
        <v>1</v>
      </c>
      <c r="L1512" s="31"/>
      <c r="M1512" s="138" t="s">
        <v>1</v>
      </c>
      <c r="N1512" s="139" t="s">
        <v>47</v>
      </c>
      <c r="P1512" s="140">
        <f t="shared" si="201"/>
        <v>0</v>
      </c>
      <c r="Q1512" s="140">
        <v>0</v>
      </c>
      <c r="R1512" s="140">
        <f t="shared" si="202"/>
        <v>0</v>
      </c>
      <c r="S1512" s="140">
        <v>0</v>
      </c>
      <c r="T1512" s="141">
        <f t="shared" si="203"/>
        <v>0</v>
      </c>
      <c r="AR1512" s="142" t="s">
        <v>265</v>
      </c>
      <c r="AT1512" s="142" t="s">
        <v>227</v>
      </c>
      <c r="AU1512" s="142" t="s">
        <v>240</v>
      </c>
      <c r="AY1512" s="16" t="s">
        <v>225</v>
      </c>
      <c r="BE1512" s="143">
        <f t="shared" si="204"/>
        <v>0</v>
      </c>
      <c r="BF1512" s="143">
        <f t="shared" si="205"/>
        <v>0</v>
      </c>
      <c r="BG1512" s="143">
        <f t="shared" si="206"/>
        <v>0</v>
      </c>
      <c r="BH1512" s="143">
        <f t="shared" si="207"/>
        <v>0</v>
      </c>
      <c r="BI1512" s="143">
        <f t="shared" si="208"/>
        <v>0</v>
      </c>
      <c r="BJ1512" s="16" t="s">
        <v>90</v>
      </c>
      <c r="BK1512" s="143">
        <f t="shared" si="209"/>
        <v>0</v>
      </c>
      <c r="BL1512" s="16" t="s">
        <v>265</v>
      </c>
      <c r="BM1512" s="142" t="s">
        <v>3075</v>
      </c>
    </row>
    <row r="1513" spans="2:65" s="1" customFormat="1" ht="66.75" customHeight="1">
      <c r="B1513" s="31"/>
      <c r="C1513" s="131" t="s">
        <v>3076</v>
      </c>
      <c r="D1513" s="131" t="s">
        <v>227</v>
      </c>
      <c r="E1513" s="132" t="s">
        <v>3077</v>
      </c>
      <c r="F1513" s="133" t="s">
        <v>2933</v>
      </c>
      <c r="G1513" s="134" t="s">
        <v>1</v>
      </c>
      <c r="H1513" s="135">
        <v>1</v>
      </c>
      <c r="I1513" s="136"/>
      <c r="J1513" s="137">
        <f t="shared" si="200"/>
        <v>0</v>
      </c>
      <c r="K1513" s="133" t="s">
        <v>1</v>
      </c>
      <c r="L1513" s="31"/>
      <c r="M1513" s="138" t="s">
        <v>1</v>
      </c>
      <c r="N1513" s="139" t="s">
        <v>47</v>
      </c>
      <c r="P1513" s="140">
        <f t="shared" si="201"/>
        <v>0</v>
      </c>
      <c r="Q1513" s="140">
        <v>0</v>
      </c>
      <c r="R1513" s="140">
        <f t="shared" si="202"/>
        <v>0</v>
      </c>
      <c r="S1513" s="140">
        <v>0</v>
      </c>
      <c r="T1513" s="141">
        <f t="shared" si="203"/>
        <v>0</v>
      </c>
      <c r="AR1513" s="142" t="s">
        <v>265</v>
      </c>
      <c r="AT1513" s="142" t="s">
        <v>227</v>
      </c>
      <c r="AU1513" s="142" t="s">
        <v>240</v>
      </c>
      <c r="AY1513" s="16" t="s">
        <v>225</v>
      </c>
      <c r="BE1513" s="143">
        <f t="shared" si="204"/>
        <v>0</v>
      </c>
      <c r="BF1513" s="143">
        <f t="shared" si="205"/>
        <v>0</v>
      </c>
      <c r="BG1513" s="143">
        <f t="shared" si="206"/>
        <v>0</v>
      </c>
      <c r="BH1513" s="143">
        <f t="shared" si="207"/>
        <v>0</v>
      </c>
      <c r="BI1513" s="143">
        <f t="shared" si="208"/>
        <v>0</v>
      </c>
      <c r="BJ1513" s="16" t="s">
        <v>90</v>
      </c>
      <c r="BK1513" s="143">
        <f t="shared" si="209"/>
        <v>0</v>
      </c>
      <c r="BL1513" s="16" t="s">
        <v>265</v>
      </c>
      <c r="BM1513" s="142" t="s">
        <v>3078</v>
      </c>
    </row>
    <row r="1514" spans="2:65" s="1" customFormat="1" ht="66.75" customHeight="1">
      <c r="B1514" s="31"/>
      <c r="C1514" s="131" t="s">
        <v>3079</v>
      </c>
      <c r="D1514" s="131" t="s">
        <v>227</v>
      </c>
      <c r="E1514" s="132" t="s">
        <v>3080</v>
      </c>
      <c r="F1514" s="133" t="s">
        <v>2937</v>
      </c>
      <c r="G1514" s="134" t="s">
        <v>1</v>
      </c>
      <c r="H1514" s="135">
        <v>1</v>
      </c>
      <c r="I1514" s="136"/>
      <c r="J1514" s="137">
        <f t="shared" si="200"/>
        <v>0</v>
      </c>
      <c r="K1514" s="133" t="s">
        <v>1</v>
      </c>
      <c r="L1514" s="31"/>
      <c r="M1514" s="138" t="s">
        <v>1</v>
      </c>
      <c r="N1514" s="139" t="s">
        <v>47</v>
      </c>
      <c r="P1514" s="140">
        <f t="shared" si="201"/>
        <v>0</v>
      </c>
      <c r="Q1514" s="140">
        <v>0</v>
      </c>
      <c r="R1514" s="140">
        <f t="shared" si="202"/>
        <v>0</v>
      </c>
      <c r="S1514" s="140">
        <v>0</v>
      </c>
      <c r="T1514" s="141">
        <f t="shared" si="203"/>
        <v>0</v>
      </c>
      <c r="AR1514" s="142" t="s">
        <v>265</v>
      </c>
      <c r="AT1514" s="142" t="s">
        <v>227</v>
      </c>
      <c r="AU1514" s="142" t="s">
        <v>240</v>
      </c>
      <c r="AY1514" s="16" t="s">
        <v>225</v>
      </c>
      <c r="BE1514" s="143">
        <f t="shared" si="204"/>
        <v>0</v>
      </c>
      <c r="BF1514" s="143">
        <f t="shared" si="205"/>
        <v>0</v>
      </c>
      <c r="BG1514" s="143">
        <f t="shared" si="206"/>
        <v>0</v>
      </c>
      <c r="BH1514" s="143">
        <f t="shared" si="207"/>
        <v>0</v>
      </c>
      <c r="BI1514" s="143">
        <f t="shared" si="208"/>
        <v>0</v>
      </c>
      <c r="BJ1514" s="16" t="s">
        <v>90</v>
      </c>
      <c r="BK1514" s="143">
        <f t="shared" si="209"/>
        <v>0</v>
      </c>
      <c r="BL1514" s="16" t="s">
        <v>265</v>
      </c>
      <c r="BM1514" s="142" t="s">
        <v>3081</v>
      </c>
    </row>
    <row r="1515" spans="2:65" s="1" customFormat="1" ht="24.15" customHeight="1">
      <c r="B1515" s="31"/>
      <c r="C1515" s="131" t="s">
        <v>3082</v>
      </c>
      <c r="D1515" s="131" t="s">
        <v>227</v>
      </c>
      <c r="E1515" s="132" t="s">
        <v>3083</v>
      </c>
      <c r="F1515" s="133" t="s">
        <v>3084</v>
      </c>
      <c r="G1515" s="134" t="s">
        <v>1</v>
      </c>
      <c r="H1515" s="135">
        <v>1</v>
      </c>
      <c r="I1515" s="136"/>
      <c r="J1515" s="137">
        <f t="shared" si="200"/>
        <v>0</v>
      </c>
      <c r="K1515" s="133" t="s">
        <v>1</v>
      </c>
      <c r="L1515" s="31"/>
      <c r="M1515" s="138" t="s">
        <v>1</v>
      </c>
      <c r="N1515" s="139" t="s">
        <v>47</v>
      </c>
      <c r="P1515" s="140">
        <f t="shared" si="201"/>
        <v>0</v>
      </c>
      <c r="Q1515" s="140">
        <v>0</v>
      </c>
      <c r="R1515" s="140">
        <f t="shared" si="202"/>
        <v>0</v>
      </c>
      <c r="S1515" s="140">
        <v>0</v>
      </c>
      <c r="T1515" s="141">
        <f t="shared" si="203"/>
        <v>0</v>
      </c>
      <c r="AR1515" s="142" t="s">
        <v>265</v>
      </c>
      <c r="AT1515" s="142" t="s">
        <v>227</v>
      </c>
      <c r="AU1515" s="142" t="s">
        <v>240</v>
      </c>
      <c r="AY1515" s="16" t="s">
        <v>225</v>
      </c>
      <c r="BE1515" s="143">
        <f t="shared" si="204"/>
        <v>0</v>
      </c>
      <c r="BF1515" s="143">
        <f t="shared" si="205"/>
        <v>0</v>
      </c>
      <c r="BG1515" s="143">
        <f t="shared" si="206"/>
        <v>0</v>
      </c>
      <c r="BH1515" s="143">
        <f t="shared" si="207"/>
        <v>0</v>
      </c>
      <c r="BI1515" s="143">
        <f t="shared" si="208"/>
        <v>0</v>
      </c>
      <c r="BJ1515" s="16" t="s">
        <v>90</v>
      </c>
      <c r="BK1515" s="143">
        <f t="shared" si="209"/>
        <v>0</v>
      </c>
      <c r="BL1515" s="16" t="s">
        <v>265</v>
      </c>
      <c r="BM1515" s="142" t="s">
        <v>3085</v>
      </c>
    </row>
    <row r="1516" spans="2:65" s="1" customFormat="1" ht="24.15" customHeight="1">
      <c r="B1516" s="31"/>
      <c r="C1516" s="131" t="s">
        <v>3086</v>
      </c>
      <c r="D1516" s="131" t="s">
        <v>227</v>
      </c>
      <c r="E1516" s="132" t="s">
        <v>3087</v>
      </c>
      <c r="F1516" s="133" t="s">
        <v>3088</v>
      </c>
      <c r="G1516" s="134" t="s">
        <v>1</v>
      </c>
      <c r="H1516" s="135">
        <v>1</v>
      </c>
      <c r="I1516" s="136"/>
      <c r="J1516" s="137">
        <f t="shared" si="200"/>
        <v>0</v>
      </c>
      <c r="K1516" s="133" t="s">
        <v>1</v>
      </c>
      <c r="L1516" s="31"/>
      <c r="M1516" s="138" t="s">
        <v>1</v>
      </c>
      <c r="N1516" s="139" t="s">
        <v>47</v>
      </c>
      <c r="P1516" s="140">
        <f t="shared" si="201"/>
        <v>0</v>
      </c>
      <c r="Q1516" s="140">
        <v>0</v>
      </c>
      <c r="R1516" s="140">
        <f t="shared" si="202"/>
        <v>0</v>
      </c>
      <c r="S1516" s="140">
        <v>0</v>
      </c>
      <c r="T1516" s="141">
        <f t="shared" si="203"/>
        <v>0</v>
      </c>
      <c r="AR1516" s="142" t="s">
        <v>265</v>
      </c>
      <c r="AT1516" s="142" t="s">
        <v>227</v>
      </c>
      <c r="AU1516" s="142" t="s">
        <v>240</v>
      </c>
      <c r="AY1516" s="16" t="s">
        <v>225</v>
      </c>
      <c r="BE1516" s="143">
        <f t="shared" si="204"/>
        <v>0</v>
      </c>
      <c r="BF1516" s="143">
        <f t="shared" si="205"/>
        <v>0</v>
      </c>
      <c r="BG1516" s="143">
        <f t="shared" si="206"/>
        <v>0</v>
      </c>
      <c r="BH1516" s="143">
        <f t="shared" si="207"/>
        <v>0</v>
      </c>
      <c r="BI1516" s="143">
        <f t="shared" si="208"/>
        <v>0</v>
      </c>
      <c r="BJ1516" s="16" t="s">
        <v>90</v>
      </c>
      <c r="BK1516" s="143">
        <f t="shared" si="209"/>
        <v>0</v>
      </c>
      <c r="BL1516" s="16" t="s">
        <v>265</v>
      </c>
      <c r="BM1516" s="142" t="s">
        <v>3089</v>
      </c>
    </row>
    <row r="1517" spans="2:65" s="1" customFormat="1" ht="24.15" customHeight="1">
      <c r="B1517" s="31"/>
      <c r="C1517" s="131" t="s">
        <v>3090</v>
      </c>
      <c r="D1517" s="131" t="s">
        <v>227</v>
      </c>
      <c r="E1517" s="132" t="s">
        <v>3091</v>
      </c>
      <c r="F1517" s="133" t="s">
        <v>3092</v>
      </c>
      <c r="G1517" s="134" t="s">
        <v>1</v>
      </c>
      <c r="H1517" s="135">
        <v>1</v>
      </c>
      <c r="I1517" s="136"/>
      <c r="J1517" s="137">
        <f t="shared" si="200"/>
        <v>0</v>
      </c>
      <c r="K1517" s="133" t="s">
        <v>1</v>
      </c>
      <c r="L1517" s="31"/>
      <c r="M1517" s="138" t="s">
        <v>1</v>
      </c>
      <c r="N1517" s="139" t="s">
        <v>47</v>
      </c>
      <c r="P1517" s="140">
        <f t="shared" si="201"/>
        <v>0</v>
      </c>
      <c r="Q1517" s="140">
        <v>0</v>
      </c>
      <c r="R1517" s="140">
        <f t="shared" si="202"/>
        <v>0</v>
      </c>
      <c r="S1517" s="140">
        <v>0</v>
      </c>
      <c r="T1517" s="141">
        <f t="shared" si="203"/>
        <v>0</v>
      </c>
      <c r="AR1517" s="142" t="s">
        <v>265</v>
      </c>
      <c r="AT1517" s="142" t="s">
        <v>227</v>
      </c>
      <c r="AU1517" s="142" t="s">
        <v>240</v>
      </c>
      <c r="AY1517" s="16" t="s">
        <v>225</v>
      </c>
      <c r="BE1517" s="143">
        <f t="shared" si="204"/>
        <v>0</v>
      </c>
      <c r="BF1517" s="143">
        <f t="shared" si="205"/>
        <v>0</v>
      </c>
      <c r="BG1517" s="143">
        <f t="shared" si="206"/>
        <v>0</v>
      </c>
      <c r="BH1517" s="143">
        <f t="shared" si="207"/>
        <v>0</v>
      </c>
      <c r="BI1517" s="143">
        <f t="shared" si="208"/>
        <v>0</v>
      </c>
      <c r="BJ1517" s="16" t="s">
        <v>90</v>
      </c>
      <c r="BK1517" s="143">
        <f t="shared" si="209"/>
        <v>0</v>
      </c>
      <c r="BL1517" s="16" t="s">
        <v>265</v>
      </c>
      <c r="BM1517" s="142" t="s">
        <v>3093</v>
      </c>
    </row>
    <row r="1518" spans="2:65" s="1" customFormat="1" ht="24.15" customHeight="1">
      <c r="B1518" s="31"/>
      <c r="C1518" s="131" t="s">
        <v>3094</v>
      </c>
      <c r="D1518" s="131" t="s">
        <v>227</v>
      </c>
      <c r="E1518" s="132" t="s">
        <v>3095</v>
      </c>
      <c r="F1518" s="133" t="s">
        <v>2969</v>
      </c>
      <c r="G1518" s="134" t="s">
        <v>1</v>
      </c>
      <c r="H1518" s="135">
        <v>1</v>
      </c>
      <c r="I1518" s="136"/>
      <c r="J1518" s="137">
        <f t="shared" si="200"/>
        <v>0</v>
      </c>
      <c r="K1518" s="133" t="s">
        <v>1</v>
      </c>
      <c r="L1518" s="31"/>
      <c r="M1518" s="138" t="s">
        <v>1</v>
      </c>
      <c r="N1518" s="139" t="s">
        <v>47</v>
      </c>
      <c r="P1518" s="140">
        <f t="shared" si="201"/>
        <v>0</v>
      </c>
      <c r="Q1518" s="140">
        <v>0</v>
      </c>
      <c r="R1518" s="140">
        <f t="shared" si="202"/>
        <v>0</v>
      </c>
      <c r="S1518" s="140">
        <v>0</v>
      </c>
      <c r="T1518" s="141">
        <f t="shared" si="203"/>
        <v>0</v>
      </c>
      <c r="AR1518" s="142" t="s">
        <v>265</v>
      </c>
      <c r="AT1518" s="142" t="s">
        <v>227</v>
      </c>
      <c r="AU1518" s="142" t="s">
        <v>240</v>
      </c>
      <c r="AY1518" s="16" t="s">
        <v>225</v>
      </c>
      <c r="BE1518" s="143">
        <f t="shared" si="204"/>
        <v>0</v>
      </c>
      <c r="BF1518" s="143">
        <f t="shared" si="205"/>
        <v>0</v>
      </c>
      <c r="BG1518" s="143">
        <f t="shared" si="206"/>
        <v>0</v>
      </c>
      <c r="BH1518" s="143">
        <f t="shared" si="207"/>
        <v>0</v>
      </c>
      <c r="BI1518" s="143">
        <f t="shared" si="208"/>
        <v>0</v>
      </c>
      <c r="BJ1518" s="16" t="s">
        <v>90</v>
      </c>
      <c r="BK1518" s="143">
        <f t="shared" si="209"/>
        <v>0</v>
      </c>
      <c r="BL1518" s="16" t="s">
        <v>265</v>
      </c>
      <c r="BM1518" s="142" t="s">
        <v>3096</v>
      </c>
    </row>
    <row r="1519" spans="2:65" s="1" customFormat="1" ht="21.75" customHeight="1">
      <c r="B1519" s="31"/>
      <c r="C1519" s="131" t="s">
        <v>3097</v>
      </c>
      <c r="D1519" s="131" t="s">
        <v>227</v>
      </c>
      <c r="E1519" s="132" t="s">
        <v>3098</v>
      </c>
      <c r="F1519" s="133" t="s">
        <v>3099</v>
      </c>
      <c r="G1519" s="134" t="s">
        <v>1</v>
      </c>
      <c r="H1519" s="135">
        <v>1</v>
      </c>
      <c r="I1519" s="136"/>
      <c r="J1519" s="137">
        <f t="shared" si="200"/>
        <v>0</v>
      </c>
      <c r="K1519" s="133" t="s">
        <v>1</v>
      </c>
      <c r="L1519" s="31"/>
      <c r="M1519" s="138" t="s">
        <v>1</v>
      </c>
      <c r="N1519" s="139" t="s">
        <v>47</v>
      </c>
      <c r="P1519" s="140">
        <f t="shared" si="201"/>
        <v>0</v>
      </c>
      <c r="Q1519" s="140">
        <v>0</v>
      </c>
      <c r="R1519" s="140">
        <f t="shared" si="202"/>
        <v>0</v>
      </c>
      <c r="S1519" s="140">
        <v>0</v>
      </c>
      <c r="T1519" s="141">
        <f t="shared" si="203"/>
        <v>0</v>
      </c>
      <c r="AR1519" s="142" t="s">
        <v>265</v>
      </c>
      <c r="AT1519" s="142" t="s">
        <v>227</v>
      </c>
      <c r="AU1519" s="142" t="s">
        <v>240</v>
      </c>
      <c r="AY1519" s="16" t="s">
        <v>225</v>
      </c>
      <c r="BE1519" s="143">
        <f t="shared" si="204"/>
        <v>0</v>
      </c>
      <c r="BF1519" s="143">
        <f t="shared" si="205"/>
        <v>0</v>
      </c>
      <c r="BG1519" s="143">
        <f t="shared" si="206"/>
        <v>0</v>
      </c>
      <c r="BH1519" s="143">
        <f t="shared" si="207"/>
        <v>0</v>
      </c>
      <c r="BI1519" s="143">
        <f t="shared" si="208"/>
        <v>0</v>
      </c>
      <c r="BJ1519" s="16" t="s">
        <v>90</v>
      </c>
      <c r="BK1519" s="143">
        <f t="shared" si="209"/>
        <v>0</v>
      </c>
      <c r="BL1519" s="16" t="s">
        <v>265</v>
      </c>
      <c r="BM1519" s="142" t="s">
        <v>3100</v>
      </c>
    </row>
    <row r="1520" spans="2:65" s="1" customFormat="1" ht="21.75" customHeight="1">
      <c r="B1520" s="31"/>
      <c r="C1520" s="131" t="s">
        <v>3101</v>
      </c>
      <c r="D1520" s="131" t="s">
        <v>227</v>
      </c>
      <c r="E1520" s="132" t="s">
        <v>3102</v>
      </c>
      <c r="F1520" s="133" t="s">
        <v>3103</v>
      </c>
      <c r="G1520" s="134" t="s">
        <v>1</v>
      </c>
      <c r="H1520" s="135">
        <v>1</v>
      </c>
      <c r="I1520" s="136"/>
      <c r="J1520" s="137">
        <f t="shared" si="200"/>
        <v>0</v>
      </c>
      <c r="K1520" s="133" t="s">
        <v>1</v>
      </c>
      <c r="L1520" s="31"/>
      <c r="M1520" s="138" t="s">
        <v>1</v>
      </c>
      <c r="N1520" s="139" t="s">
        <v>47</v>
      </c>
      <c r="P1520" s="140">
        <f t="shared" si="201"/>
        <v>0</v>
      </c>
      <c r="Q1520" s="140">
        <v>0</v>
      </c>
      <c r="R1520" s="140">
        <f t="shared" si="202"/>
        <v>0</v>
      </c>
      <c r="S1520" s="140">
        <v>0</v>
      </c>
      <c r="T1520" s="141">
        <f t="shared" si="203"/>
        <v>0</v>
      </c>
      <c r="AR1520" s="142" t="s">
        <v>265</v>
      </c>
      <c r="AT1520" s="142" t="s">
        <v>227</v>
      </c>
      <c r="AU1520" s="142" t="s">
        <v>240</v>
      </c>
      <c r="AY1520" s="16" t="s">
        <v>225</v>
      </c>
      <c r="BE1520" s="143">
        <f t="shared" si="204"/>
        <v>0</v>
      </c>
      <c r="BF1520" s="143">
        <f t="shared" si="205"/>
        <v>0</v>
      </c>
      <c r="BG1520" s="143">
        <f t="shared" si="206"/>
        <v>0</v>
      </c>
      <c r="BH1520" s="143">
        <f t="shared" si="207"/>
        <v>0</v>
      </c>
      <c r="BI1520" s="143">
        <f t="shared" si="208"/>
        <v>0</v>
      </c>
      <c r="BJ1520" s="16" t="s">
        <v>90</v>
      </c>
      <c r="BK1520" s="143">
        <f t="shared" si="209"/>
        <v>0</v>
      </c>
      <c r="BL1520" s="16" t="s">
        <v>265</v>
      </c>
      <c r="BM1520" s="142" t="s">
        <v>3104</v>
      </c>
    </row>
    <row r="1521" spans="2:65" s="1" customFormat="1" ht="24.15" customHeight="1">
      <c r="B1521" s="31"/>
      <c r="C1521" s="131" t="s">
        <v>3105</v>
      </c>
      <c r="D1521" s="131" t="s">
        <v>227</v>
      </c>
      <c r="E1521" s="132" t="s">
        <v>3106</v>
      </c>
      <c r="F1521" s="133" t="s">
        <v>3107</v>
      </c>
      <c r="G1521" s="134" t="s">
        <v>1</v>
      </c>
      <c r="H1521" s="135">
        <v>1</v>
      </c>
      <c r="I1521" s="136"/>
      <c r="J1521" s="137">
        <f t="shared" si="200"/>
        <v>0</v>
      </c>
      <c r="K1521" s="133" t="s">
        <v>1</v>
      </c>
      <c r="L1521" s="31"/>
      <c r="M1521" s="138" t="s">
        <v>1</v>
      </c>
      <c r="N1521" s="139" t="s">
        <v>47</v>
      </c>
      <c r="P1521" s="140">
        <f t="shared" si="201"/>
        <v>0</v>
      </c>
      <c r="Q1521" s="140">
        <v>0</v>
      </c>
      <c r="R1521" s="140">
        <f t="shared" si="202"/>
        <v>0</v>
      </c>
      <c r="S1521" s="140">
        <v>0</v>
      </c>
      <c r="T1521" s="141">
        <f t="shared" si="203"/>
        <v>0</v>
      </c>
      <c r="AR1521" s="142" t="s">
        <v>265</v>
      </c>
      <c r="AT1521" s="142" t="s">
        <v>227</v>
      </c>
      <c r="AU1521" s="142" t="s">
        <v>240</v>
      </c>
      <c r="AY1521" s="16" t="s">
        <v>225</v>
      </c>
      <c r="BE1521" s="143">
        <f t="shared" si="204"/>
        <v>0</v>
      </c>
      <c r="BF1521" s="143">
        <f t="shared" si="205"/>
        <v>0</v>
      </c>
      <c r="BG1521" s="143">
        <f t="shared" si="206"/>
        <v>0</v>
      </c>
      <c r="BH1521" s="143">
        <f t="shared" si="207"/>
        <v>0</v>
      </c>
      <c r="BI1521" s="143">
        <f t="shared" si="208"/>
        <v>0</v>
      </c>
      <c r="BJ1521" s="16" t="s">
        <v>90</v>
      </c>
      <c r="BK1521" s="143">
        <f t="shared" si="209"/>
        <v>0</v>
      </c>
      <c r="BL1521" s="16" t="s">
        <v>265</v>
      </c>
      <c r="BM1521" s="142" t="s">
        <v>3108</v>
      </c>
    </row>
    <row r="1522" spans="2:65" s="1" customFormat="1" ht="24.15" customHeight="1">
      <c r="B1522" s="31"/>
      <c r="C1522" s="131" t="s">
        <v>3109</v>
      </c>
      <c r="D1522" s="131" t="s">
        <v>227</v>
      </c>
      <c r="E1522" s="132" t="s">
        <v>3110</v>
      </c>
      <c r="F1522" s="133" t="s">
        <v>3111</v>
      </c>
      <c r="G1522" s="134" t="s">
        <v>1</v>
      </c>
      <c r="H1522" s="135">
        <v>1</v>
      </c>
      <c r="I1522" s="136"/>
      <c r="J1522" s="137">
        <f t="shared" si="200"/>
        <v>0</v>
      </c>
      <c r="K1522" s="133" t="s">
        <v>1</v>
      </c>
      <c r="L1522" s="31"/>
      <c r="M1522" s="138" t="s">
        <v>1</v>
      </c>
      <c r="N1522" s="139" t="s">
        <v>47</v>
      </c>
      <c r="P1522" s="140">
        <f t="shared" si="201"/>
        <v>0</v>
      </c>
      <c r="Q1522" s="140">
        <v>0</v>
      </c>
      <c r="R1522" s="140">
        <f t="shared" si="202"/>
        <v>0</v>
      </c>
      <c r="S1522" s="140">
        <v>0</v>
      </c>
      <c r="T1522" s="141">
        <f t="shared" si="203"/>
        <v>0</v>
      </c>
      <c r="AR1522" s="142" t="s">
        <v>265</v>
      </c>
      <c r="AT1522" s="142" t="s">
        <v>227</v>
      </c>
      <c r="AU1522" s="142" t="s">
        <v>240</v>
      </c>
      <c r="AY1522" s="16" t="s">
        <v>225</v>
      </c>
      <c r="BE1522" s="143">
        <f t="shared" si="204"/>
        <v>0</v>
      </c>
      <c r="BF1522" s="143">
        <f t="shared" si="205"/>
        <v>0</v>
      </c>
      <c r="BG1522" s="143">
        <f t="shared" si="206"/>
        <v>0</v>
      </c>
      <c r="BH1522" s="143">
        <f t="shared" si="207"/>
        <v>0</v>
      </c>
      <c r="BI1522" s="143">
        <f t="shared" si="208"/>
        <v>0</v>
      </c>
      <c r="BJ1522" s="16" t="s">
        <v>90</v>
      </c>
      <c r="BK1522" s="143">
        <f t="shared" si="209"/>
        <v>0</v>
      </c>
      <c r="BL1522" s="16" t="s">
        <v>265</v>
      </c>
      <c r="BM1522" s="142" t="s">
        <v>3112</v>
      </c>
    </row>
    <row r="1523" spans="2:65" s="1" customFormat="1" ht="24.15" customHeight="1">
      <c r="B1523" s="31"/>
      <c r="C1523" s="131" t="s">
        <v>3113</v>
      </c>
      <c r="D1523" s="131" t="s">
        <v>227</v>
      </c>
      <c r="E1523" s="132" t="s">
        <v>3114</v>
      </c>
      <c r="F1523" s="133" t="s">
        <v>3115</v>
      </c>
      <c r="G1523" s="134" t="s">
        <v>1</v>
      </c>
      <c r="H1523" s="135">
        <v>1</v>
      </c>
      <c r="I1523" s="136"/>
      <c r="J1523" s="137">
        <f t="shared" si="200"/>
        <v>0</v>
      </c>
      <c r="K1523" s="133" t="s">
        <v>1</v>
      </c>
      <c r="L1523" s="31"/>
      <c r="M1523" s="138" t="s">
        <v>1</v>
      </c>
      <c r="N1523" s="139" t="s">
        <v>47</v>
      </c>
      <c r="P1523" s="140">
        <f t="shared" si="201"/>
        <v>0</v>
      </c>
      <c r="Q1523" s="140">
        <v>0</v>
      </c>
      <c r="R1523" s="140">
        <f t="shared" si="202"/>
        <v>0</v>
      </c>
      <c r="S1523" s="140">
        <v>0</v>
      </c>
      <c r="T1523" s="141">
        <f t="shared" si="203"/>
        <v>0</v>
      </c>
      <c r="AR1523" s="142" t="s">
        <v>265</v>
      </c>
      <c r="AT1523" s="142" t="s">
        <v>227</v>
      </c>
      <c r="AU1523" s="142" t="s">
        <v>240</v>
      </c>
      <c r="AY1523" s="16" t="s">
        <v>225</v>
      </c>
      <c r="BE1523" s="143">
        <f t="shared" si="204"/>
        <v>0</v>
      </c>
      <c r="BF1523" s="143">
        <f t="shared" si="205"/>
        <v>0</v>
      </c>
      <c r="BG1523" s="143">
        <f t="shared" si="206"/>
        <v>0</v>
      </c>
      <c r="BH1523" s="143">
        <f t="shared" si="207"/>
        <v>0</v>
      </c>
      <c r="BI1523" s="143">
        <f t="shared" si="208"/>
        <v>0</v>
      </c>
      <c r="BJ1523" s="16" t="s">
        <v>90</v>
      </c>
      <c r="BK1523" s="143">
        <f t="shared" si="209"/>
        <v>0</v>
      </c>
      <c r="BL1523" s="16" t="s">
        <v>265</v>
      </c>
      <c r="BM1523" s="142" t="s">
        <v>3116</v>
      </c>
    </row>
    <row r="1524" spans="2:65" s="1" customFormat="1" ht="24.15" customHeight="1">
      <c r="B1524" s="31"/>
      <c r="C1524" s="131" t="s">
        <v>3117</v>
      </c>
      <c r="D1524" s="131" t="s">
        <v>227</v>
      </c>
      <c r="E1524" s="132" t="s">
        <v>3118</v>
      </c>
      <c r="F1524" s="133" t="s">
        <v>3119</v>
      </c>
      <c r="G1524" s="134" t="s">
        <v>1</v>
      </c>
      <c r="H1524" s="135">
        <v>1</v>
      </c>
      <c r="I1524" s="136"/>
      <c r="J1524" s="137">
        <f t="shared" si="200"/>
        <v>0</v>
      </c>
      <c r="K1524" s="133" t="s">
        <v>1</v>
      </c>
      <c r="L1524" s="31"/>
      <c r="M1524" s="138" t="s">
        <v>1</v>
      </c>
      <c r="N1524" s="139" t="s">
        <v>47</v>
      </c>
      <c r="P1524" s="140">
        <f t="shared" si="201"/>
        <v>0</v>
      </c>
      <c r="Q1524" s="140">
        <v>0</v>
      </c>
      <c r="R1524" s="140">
        <f t="shared" si="202"/>
        <v>0</v>
      </c>
      <c r="S1524" s="140">
        <v>0</v>
      </c>
      <c r="T1524" s="141">
        <f t="shared" si="203"/>
        <v>0</v>
      </c>
      <c r="AR1524" s="142" t="s">
        <v>265</v>
      </c>
      <c r="AT1524" s="142" t="s">
        <v>227</v>
      </c>
      <c r="AU1524" s="142" t="s">
        <v>240</v>
      </c>
      <c r="AY1524" s="16" t="s">
        <v>225</v>
      </c>
      <c r="BE1524" s="143">
        <f t="shared" si="204"/>
        <v>0</v>
      </c>
      <c r="BF1524" s="143">
        <f t="shared" si="205"/>
        <v>0</v>
      </c>
      <c r="BG1524" s="143">
        <f t="shared" si="206"/>
        <v>0</v>
      </c>
      <c r="BH1524" s="143">
        <f t="shared" si="207"/>
        <v>0</v>
      </c>
      <c r="BI1524" s="143">
        <f t="shared" si="208"/>
        <v>0</v>
      </c>
      <c r="BJ1524" s="16" t="s">
        <v>90</v>
      </c>
      <c r="BK1524" s="143">
        <f t="shared" si="209"/>
        <v>0</v>
      </c>
      <c r="BL1524" s="16" t="s">
        <v>265</v>
      </c>
      <c r="BM1524" s="142" t="s">
        <v>3120</v>
      </c>
    </row>
    <row r="1525" spans="2:65" s="1" customFormat="1" ht="24.15" customHeight="1">
      <c r="B1525" s="31"/>
      <c r="C1525" s="131" t="s">
        <v>3121</v>
      </c>
      <c r="D1525" s="131" t="s">
        <v>227</v>
      </c>
      <c r="E1525" s="132" t="s">
        <v>3122</v>
      </c>
      <c r="F1525" s="133" t="s">
        <v>2997</v>
      </c>
      <c r="G1525" s="134" t="s">
        <v>1</v>
      </c>
      <c r="H1525" s="135">
        <v>1</v>
      </c>
      <c r="I1525" s="136"/>
      <c r="J1525" s="137">
        <f t="shared" si="200"/>
        <v>0</v>
      </c>
      <c r="K1525" s="133" t="s">
        <v>1</v>
      </c>
      <c r="L1525" s="31"/>
      <c r="M1525" s="138" t="s">
        <v>1</v>
      </c>
      <c r="N1525" s="139" t="s">
        <v>47</v>
      </c>
      <c r="P1525" s="140">
        <f t="shared" si="201"/>
        <v>0</v>
      </c>
      <c r="Q1525" s="140">
        <v>0</v>
      </c>
      <c r="R1525" s="140">
        <f t="shared" si="202"/>
        <v>0</v>
      </c>
      <c r="S1525" s="140">
        <v>0</v>
      </c>
      <c r="T1525" s="141">
        <f t="shared" si="203"/>
        <v>0</v>
      </c>
      <c r="AR1525" s="142" t="s">
        <v>265</v>
      </c>
      <c r="AT1525" s="142" t="s">
        <v>227</v>
      </c>
      <c r="AU1525" s="142" t="s">
        <v>240</v>
      </c>
      <c r="AY1525" s="16" t="s">
        <v>225</v>
      </c>
      <c r="BE1525" s="143">
        <f t="shared" si="204"/>
        <v>0</v>
      </c>
      <c r="BF1525" s="143">
        <f t="shared" si="205"/>
        <v>0</v>
      </c>
      <c r="BG1525" s="143">
        <f t="shared" si="206"/>
        <v>0</v>
      </c>
      <c r="BH1525" s="143">
        <f t="shared" si="207"/>
        <v>0</v>
      </c>
      <c r="BI1525" s="143">
        <f t="shared" si="208"/>
        <v>0</v>
      </c>
      <c r="BJ1525" s="16" t="s">
        <v>90</v>
      </c>
      <c r="BK1525" s="143">
        <f t="shared" si="209"/>
        <v>0</v>
      </c>
      <c r="BL1525" s="16" t="s">
        <v>265</v>
      </c>
      <c r="BM1525" s="142" t="s">
        <v>3123</v>
      </c>
    </row>
    <row r="1526" spans="2:65" s="1" customFormat="1" ht="16.5" customHeight="1">
      <c r="B1526" s="31"/>
      <c r="C1526" s="131" t="s">
        <v>3124</v>
      </c>
      <c r="D1526" s="131" t="s">
        <v>227</v>
      </c>
      <c r="E1526" s="132" t="s">
        <v>3125</v>
      </c>
      <c r="F1526" s="133" t="s">
        <v>3001</v>
      </c>
      <c r="G1526" s="134" t="s">
        <v>1</v>
      </c>
      <c r="H1526" s="135">
        <v>1</v>
      </c>
      <c r="I1526" s="136"/>
      <c r="J1526" s="137">
        <f t="shared" si="200"/>
        <v>0</v>
      </c>
      <c r="K1526" s="133" t="s">
        <v>1</v>
      </c>
      <c r="L1526" s="31"/>
      <c r="M1526" s="138" t="s">
        <v>1</v>
      </c>
      <c r="N1526" s="139" t="s">
        <v>47</v>
      </c>
      <c r="P1526" s="140">
        <f t="shared" si="201"/>
        <v>0</v>
      </c>
      <c r="Q1526" s="140">
        <v>0</v>
      </c>
      <c r="R1526" s="140">
        <f t="shared" si="202"/>
        <v>0</v>
      </c>
      <c r="S1526" s="140">
        <v>0</v>
      </c>
      <c r="T1526" s="141">
        <f t="shared" si="203"/>
        <v>0</v>
      </c>
      <c r="AR1526" s="142" t="s">
        <v>265</v>
      </c>
      <c r="AT1526" s="142" t="s">
        <v>227</v>
      </c>
      <c r="AU1526" s="142" t="s">
        <v>240</v>
      </c>
      <c r="AY1526" s="16" t="s">
        <v>225</v>
      </c>
      <c r="BE1526" s="143">
        <f t="shared" si="204"/>
        <v>0</v>
      </c>
      <c r="BF1526" s="143">
        <f t="shared" si="205"/>
        <v>0</v>
      </c>
      <c r="BG1526" s="143">
        <f t="shared" si="206"/>
        <v>0</v>
      </c>
      <c r="BH1526" s="143">
        <f t="shared" si="207"/>
        <v>0</v>
      </c>
      <c r="BI1526" s="143">
        <f t="shared" si="208"/>
        <v>0</v>
      </c>
      <c r="BJ1526" s="16" t="s">
        <v>90</v>
      </c>
      <c r="BK1526" s="143">
        <f t="shared" si="209"/>
        <v>0</v>
      </c>
      <c r="BL1526" s="16" t="s">
        <v>265</v>
      </c>
      <c r="BM1526" s="142" t="s">
        <v>3126</v>
      </c>
    </row>
    <row r="1527" spans="2:65" s="1" customFormat="1" ht="24.15" customHeight="1">
      <c r="B1527" s="31"/>
      <c r="C1527" s="131" t="s">
        <v>3127</v>
      </c>
      <c r="D1527" s="131" t="s">
        <v>227</v>
      </c>
      <c r="E1527" s="132" t="s">
        <v>3128</v>
      </c>
      <c r="F1527" s="133" t="s">
        <v>3005</v>
      </c>
      <c r="G1527" s="134" t="s">
        <v>1</v>
      </c>
      <c r="H1527" s="135">
        <v>10</v>
      </c>
      <c r="I1527" s="136"/>
      <c r="J1527" s="137">
        <f t="shared" si="200"/>
        <v>0</v>
      </c>
      <c r="K1527" s="133" t="s">
        <v>1</v>
      </c>
      <c r="L1527" s="31"/>
      <c r="M1527" s="138" t="s">
        <v>1</v>
      </c>
      <c r="N1527" s="139" t="s">
        <v>47</v>
      </c>
      <c r="P1527" s="140">
        <f t="shared" si="201"/>
        <v>0</v>
      </c>
      <c r="Q1527" s="140">
        <v>0</v>
      </c>
      <c r="R1527" s="140">
        <f t="shared" si="202"/>
        <v>0</v>
      </c>
      <c r="S1527" s="140">
        <v>0</v>
      </c>
      <c r="T1527" s="141">
        <f t="shared" si="203"/>
        <v>0</v>
      </c>
      <c r="AR1527" s="142" t="s">
        <v>265</v>
      </c>
      <c r="AT1527" s="142" t="s">
        <v>227</v>
      </c>
      <c r="AU1527" s="142" t="s">
        <v>240</v>
      </c>
      <c r="AY1527" s="16" t="s">
        <v>225</v>
      </c>
      <c r="BE1527" s="143">
        <f t="shared" si="204"/>
        <v>0</v>
      </c>
      <c r="BF1527" s="143">
        <f t="shared" si="205"/>
        <v>0</v>
      </c>
      <c r="BG1527" s="143">
        <f t="shared" si="206"/>
        <v>0</v>
      </c>
      <c r="BH1527" s="143">
        <f t="shared" si="207"/>
        <v>0</v>
      </c>
      <c r="BI1527" s="143">
        <f t="shared" si="208"/>
        <v>0</v>
      </c>
      <c r="BJ1527" s="16" t="s">
        <v>90</v>
      </c>
      <c r="BK1527" s="143">
        <f t="shared" si="209"/>
        <v>0</v>
      </c>
      <c r="BL1527" s="16" t="s">
        <v>265</v>
      </c>
      <c r="BM1527" s="142" t="s">
        <v>3129</v>
      </c>
    </row>
    <row r="1528" spans="2:65" s="1" customFormat="1" ht="62.7" customHeight="1">
      <c r="B1528" s="31"/>
      <c r="C1528" s="131" t="s">
        <v>3130</v>
      </c>
      <c r="D1528" s="131" t="s">
        <v>227</v>
      </c>
      <c r="E1528" s="132" t="s">
        <v>3131</v>
      </c>
      <c r="F1528" s="133" t="s">
        <v>3009</v>
      </c>
      <c r="G1528" s="134" t="s">
        <v>1</v>
      </c>
      <c r="H1528" s="135">
        <v>1</v>
      </c>
      <c r="I1528" s="136"/>
      <c r="J1528" s="137">
        <f t="shared" si="200"/>
        <v>0</v>
      </c>
      <c r="K1528" s="133" t="s">
        <v>1</v>
      </c>
      <c r="L1528" s="31"/>
      <c r="M1528" s="138" t="s">
        <v>1</v>
      </c>
      <c r="N1528" s="139" t="s">
        <v>47</v>
      </c>
      <c r="P1528" s="140">
        <f t="shared" si="201"/>
        <v>0</v>
      </c>
      <c r="Q1528" s="140">
        <v>0</v>
      </c>
      <c r="R1528" s="140">
        <f t="shared" si="202"/>
        <v>0</v>
      </c>
      <c r="S1528" s="140">
        <v>0</v>
      </c>
      <c r="T1528" s="141">
        <f t="shared" si="203"/>
        <v>0</v>
      </c>
      <c r="AR1528" s="142" t="s">
        <v>265</v>
      </c>
      <c r="AT1528" s="142" t="s">
        <v>227</v>
      </c>
      <c r="AU1528" s="142" t="s">
        <v>240</v>
      </c>
      <c r="AY1528" s="16" t="s">
        <v>225</v>
      </c>
      <c r="BE1528" s="143">
        <f t="shared" si="204"/>
        <v>0</v>
      </c>
      <c r="BF1528" s="143">
        <f t="shared" si="205"/>
        <v>0</v>
      </c>
      <c r="BG1528" s="143">
        <f t="shared" si="206"/>
        <v>0</v>
      </c>
      <c r="BH1528" s="143">
        <f t="shared" si="207"/>
        <v>0</v>
      </c>
      <c r="BI1528" s="143">
        <f t="shared" si="208"/>
        <v>0</v>
      </c>
      <c r="BJ1528" s="16" t="s">
        <v>90</v>
      </c>
      <c r="BK1528" s="143">
        <f t="shared" si="209"/>
        <v>0</v>
      </c>
      <c r="BL1528" s="16" t="s">
        <v>265</v>
      </c>
      <c r="BM1528" s="142" t="s">
        <v>3132</v>
      </c>
    </row>
    <row r="1529" spans="2:65" s="1" customFormat="1" ht="66.75" customHeight="1">
      <c r="B1529" s="31"/>
      <c r="C1529" s="131" t="s">
        <v>3133</v>
      </c>
      <c r="D1529" s="131" t="s">
        <v>227</v>
      </c>
      <c r="E1529" s="132" t="s">
        <v>3134</v>
      </c>
      <c r="F1529" s="133" t="s">
        <v>3013</v>
      </c>
      <c r="G1529" s="134" t="s">
        <v>1</v>
      </c>
      <c r="H1529" s="135">
        <v>1</v>
      </c>
      <c r="I1529" s="136"/>
      <c r="J1529" s="137">
        <f t="shared" si="200"/>
        <v>0</v>
      </c>
      <c r="K1529" s="133" t="s">
        <v>1</v>
      </c>
      <c r="L1529" s="31"/>
      <c r="M1529" s="138" t="s">
        <v>1</v>
      </c>
      <c r="N1529" s="139" t="s">
        <v>47</v>
      </c>
      <c r="P1529" s="140">
        <f t="shared" si="201"/>
        <v>0</v>
      </c>
      <c r="Q1529" s="140">
        <v>0</v>
      </c>
      <c r="R1529" s="140">
        <f t="shared" si="202"/>
        <v>0</v>
      </c>
      <c r="S1529" s="140">
        <v>0</v>
      </c>
      <c r="T1529" s="141">
        <f t="shared" si="203"/>
        <v>0</v>
      </c>
      <c r="AR1529" s="142" t="s">
        <v>265</v>
      </c>
      <c r="AT1529" s="142" t="s">
        <v>227</v>
      </c>
      <c r="AU1529" s="142" t="s">
        <v>240</v>
      </c>
      <c r="AY1529" s="16" t="s">
        <v>225</v>
      </c>
      <c r="BE1529" s="143">
        <f t="shared" si="204"/>
        <v>0</v>
      </c>
      <c r="BF1529" s="143">
        <f t="shared" si="205"/>
        <v>0</v>
      </c>
      <c r="BG1529" s="143">
        <f t="shared" si="206"/>
        <v>0</v>
      </c>
      <c r="BH1529" s="143">
        <f t="shared" si="207"/>
        <v>0</v>
      </c>
      <c r="BI1529" s="143">
        <f t="shared" si="208"/>
        <v>0</v>
      </c>
      <c r="BJ1529" s="16" t="s">
        <v>90</v>
      </c>
      <c r="BK1529" s="143">
        <f t="shared" si="209"/>
        <v>0</v>
      </c>
      <c r="BL1529" s="16" t="s">
        <v>265</v>
      </c>
      <c r="BM1529" s="142" t="s">
        <v>3135</v>
      </c>
    </row>
    <row r="1530" spans="2:65" s="11" customFormat="1" ht="20.85" customHeight="1">
      <c r="B1530" s="119"/>
      <c r="D1530" s="120" t="s">
        <v>81</v>
      </c>
      <c r="E1530" s="129" t="s">
        <v>3136</v>
      </c>
      <c r="F1530" s="129" t="s">
        <v>3137</v>
      </c>
      <c r="I1530" s="122"/>
      <c r="J1530" s="130">
        <f>BK1530</f>
        <v>0</v>
      </c>
      <c r="L1530" s="119"/>
      <c r="M1530" s="124"/>
      <c r="P1530" s="125">
        <f>SUM(P1531:P1568)</f>
        <v>0</v>
      </c>
      <c r="R1530" s="125">
        <f>SUM(R1531:R1568)</f>
        <v>0</v>
      </c>
      <c r="T1530" s="126">
        <f>SUM(T1531:T1568)</f>
        <v>0</v>
      </c>
      <c r="AR1530" s="120" t="s">
        <v>92</v>
      </c>
      <c r="AT1530" s="127" t="s">
        <v>81</v>
      </c>
      <c r="AU1530" s="127" t="s">
        <v>92</v>
      </c>
      <c r="AY1530" s="120" t="s">
        <v>225</v>
      </c>
      <c r="BK1530" s="128">
        <f>SUM(BK1531:BK1568)</f>
        <v>0</v>
      </c>
    </row>
    <row r="1531" spans="2:65" s="1" customFormat="1" ht="24.15" customHeight="1">
      <c r="B1531" s="31"/>
      <c r="C1531" s="131" t="s">
        <v>3138</v>
      </c>
      <c r="D1531" s="131" t="s">
        <v>227</v>
      </c>
      <c r="E1531" s="132" t="s">
        <v>3139</v>
      </c>
      <c r="F1531" s="133" t="s">
        <v>3140</v>
      </c>
      <c r="G1531" s="134" t="s">
        <v>1</v>
      </c>
      <c r="H1531" s="135">
        <v>1</v>
      </c>
      <c r="I1531" s="136"/>
      <c r="J1531" s="137">
        <f t="shared" ref="J1531:J1568" si="210">ROUND(I1531*H1531,2)</f>
        <v>0</v>
      </c>
      <c r="K1531" s="133" t="s">
        <v>1</v>
      </c>
      <c r="L1531" s="31"/>
      <c r="M1531" s="138" t="s">
        <v>1</v>
      </c>
      <c r="N1531" s="139" t="s">
        <v>47</v>
      </c>
      <c r="P1531" s="140">
        <f t="shared" ref="P1531:P1568" si="211">O1531*H1531</f>
        <v>0</v>
      </c>
      <c r="Q1531" s="140">
        <v>0</v>
      </c>
      <c r="R1531" s="140">
        <f t="shared" ref="R1531:R1568" si="212">Q1531*H1531</f>
        <v>0</v>
      </c>
      <c r="S1531" s="140">
        <v>0</v>
      </c>
      <c r="T1531" s="141">
        <f t="shared" ref="T1531:T1568" si="213">S1531*H1531</f>
        <v>0</v>
      </c>
      <c r="AR1531" s="142" t="s">
        <v>265</v>
      </c>
      <c r="AT1531" s="142" t="s">
        <v>227</v>
      </c>
      <c r="AU1531" s="142" t="s">
        <v>240</v>
      </c>
      <c r="AY1531" s="16" t="s">
        <v>225</v>
      </c>
      <c r="BE1531" s="143">
        <f t="shared" ref="BE1531:BE1568" si="214">IF(N1531="základní",J1531,0)</f>
        <v>0</v>
      </c>
      <c r="BF1531" s="143">
        <f t="shared" ref="BF1531:BF1568" si="215">IF(N1531="snížená",J1531,0)</f>
        <v>0</v>
      </c>
      <c r="BG1531" s="143">
        <f t="shared" ref="BG1531:BG1568" si="216">IF(N1531="zákl. přenesená",J1531,0)</f>
        <v>0</v>
      </c>
      <c r="BH1531" s="143">
        <f t="shared" ref="BH1531:BH1568" si="217">IF(N1531="sníž. přenesená",J1531,0)</f>
        <v>0</v>
      </c>
      <c r="BI1531" s="143">
        <f t="shared" ref="BI1531:BI1568" si="218">IF(N1531="nulová",J1531,0)</f>
        <v>0</v>
      </c>
      <c r="BJ1531" s="16" t="s">
        <v>90</v>
      </c>
      <c r="BK1531" s="143">
        <f t="shared" ref="BK1531:BK1568" si="219">ROUND(I1531*H1531,2)</f>
        <v>0</v>
      </c>
      <c r="BL1531" s="16" t="s">
        <v>265</v>
      </c>
      <c r="BM1531" s="142" t="s">
        <v>3141</v>
      </c>
    </row>
    <row r="1532" spans="2:65" s="1" customFormat="1" ht="24.15" customHeight="1">
      <c r="B1532" s="31"/>
      <c r="C1532" s="131" t="s">
        <v>3142</v>
      </c>
      <c r="D1532" s="131" t="s">
        <v>227</v>
      </c>
      <c r="E1532" s="132" t="s">
        <v>3143</v>
      </c>
      <c r="F1532" s="133" t="s">
        <v>3144</v>
      </c>
      <c r="G1532" s="134" t="s">
        <v>1</v>
      </c>
      <c r="H1532" s="135">
        <v>1</v>
      </c>
      <c r="I1532" s="136"/>
      <c r="J1532" s="137">
        <f t="shared" si="210"/>
        <v>0</v>
      </c>
      <c r="K1532" s="133" t="s">
        <v>1</v>
      </c>
      <c r="L1532" s="31"/>
      <c r="M1532" s="138" t="s">
        <v>1</v>
      </c>
      <c r="N1532" s="139" t="s">
        <v>47</v>
      </c>
      <c r="P1532" s="140">
        <f t="shared" si="211"/>
        <v>0</v>
      </c>
      <c r="Q1532" s="140">
        <v>0</v>
      </c>
      <c r="R1532" s="140">
        <f t="shared" si="212"/>
        <v>0</v>
      </c>
      <c r="S1532" s="140">
        <v>0</v>
      </c>
      <c r="T1532" s="141">
        <f t="shared" si="213"/>
        <v>0</v>
      </c>
      <c r="AR1532" s="142" t="s">
        <v>265</v>
      </c>
      <c r="AT1532" s="142" t="s">
        <v>227</v>
      </c>
      <c r="AU1532" s="142" t="s">
        <v>240</v>
      </c>
      <c r="AY1532" s="16" t="s">
        <v>225</v>
      </c>
      <c r="BE1532" s="143">
        <f t="shared" si="214"/>
        <v>0</v>
      </c>
      <c r="BF1532" s="143">
        <f t="shared" si="215"/>
        <v>0</v>
      </c>
      <c r="BG1532" s="143">
        <f t="shared" si="216"/>
        <v>0</v>
      </c>
      <c r="BH1532" s="143">
        <f t="shared" si="217"/>
        <v>0</v>
      </c>
      <c r="BI1532" s="143">
        <f t="shared" si="218"/>
        <v>0</v>
      </c>
      <c r="BJ1532" s="16" t="s">
        <v>90</v>
      </c>
      <c r="BK1532" s="143">
        <f t="shared" si="219"/>
        <v>0</v>
      </c>
      <c r="BL1532" s="16" t="s">
        <v>265</v>
      </c>
      <c r="BM1532" s="142" t="s">
        <v>3145</v>
      </c>
    </row>
    <row r="1533" spans="2:65" s="1" customFormat="1" ht="24.15" customHeight="1">
      <c r="B1533" s="31"/>
      <c r="C1533" s="131" t="s">
        <v>3146</v>
      </c>
      <c r="D1533" s="131" t="s">
        <v>227</v>
      </c>
      <c r="E1533" s="132" t="s">
        <v>3147</v>
      </c>
      <c r="F1533" s="133" t="s">
        <v>3148</v>
      </c>
      <c r="G1533" s="134" t="s">
        <v>1</v>
      </c>
      <c r="H1533" s="135">
        <v>1</v>
      </c>
      <c r="I1533" s="136"/>
      <c r="J1533" s="137">
        <f t="shared" si="210"/>
        <v>0</v>
      </c>
      <c r="K1533" s="133" t="s">
        <v>1</v>
      </c>
      <c r="L1533" s="31"/>
      <c r="M1533" s="138" t="s">
        <v>1</v>
      </c>
      <c r="N1533" s="139" t="s">
        <v>47</v>
      </c>
      <c r="P1533" s="140">
        <f t="shared" si="211"/>
        <v>0</v>
      </c>
      <c r="Q1533" s="140">
        <v>0</v>
      </c>
      <c r="R1533" s="140">
        <f t="shared" si="212"/>
        <v>0</v>
      </c>
      <c r="S1533" s="140">
        <v>0</v>
      </c>
      <c r="T1533" s="141">
        <f t="shared" si="213"/>
        <v>0</v>
      </c>
      <c r="AR1533" s="142" t="s">
        <v>265</v>
      </c>
      <c r="AT1533" s="142" t="s">
        <v>227</v>
      </c>
      <c r="AU1533" s="142" t="s">
        <v>240</v>
      </c>
      <c r="AY1533" s="16" t="s">
        <v>225</v>
      </c>
      <c r="BE1533" s="143">
        <f t="shared" si="214"/>
        <v>0</v>
      </c>
      <c r="BF1533" s="143">
        <f t="shared" si="215"/>
        <v>0</v>
      </c>
      <c r="BG1533" s="143">
        <f t="shared" si="216"/>
        <v>0</v>
      </c>
      <c r="BH1533" s="143">
        <f t="shared" si="217"/>
        <v>0</v>
      </c>
      <c r="BI1533" s="143">
        <f t="shared" si="218"/>
        <v>0</v>
      </c>
      <c r="BJ1533" s="16" t="s">
        <v>90</v>
      </c>
      <c r="BK1533" s="143">
        <f t="shared" si="219"/>
        <v>0</v>
      </c>
      <c r="BL1533" s="16" t="s">
        <v>265</v>
      </c>
      <c r="BM1533" s="142" t="s">
        <v>3149</v>
      </c>
    </row>
    <row r="1534" spans="2:65" s="1" customFormat="1" ht="24.15" customHeight="1">
      <c r="B1534" s="31"/>
      <c r="C1534" s="131" t="s">
        <v>3150</v>
      </c>
      <c r="D1534" s="131" t="s">
        <v>227</v>
      </c>
      <c r="E1534" s="132" t="s">
        <v>3151</v>
      </c>
      <c r="F1534" s="133" t="s">
        <v>3152</v>
      </c>
      <c r="G1534" s="134" t="s">
        <v>1</v>
      </c>
      <c r="H1534" s="135">
        <v>1</v>
      </c>
      <c r="I1534" s="136"/>
      <c r="J1534" s="137">
        <f t="shared" si="210"/>
        <v>0</v>
      </c>
      <c r="K1534" s="133" t="s">
        <v>1</v>
      </c>
      <c r="L1534" s="31"/>
      <c r="M1534" s="138" t="s">
        <v>1</v>
      </c>
      <c r="N1534" s="139" t="s">
        <v>47</v>
      </c>
      <c r="P1534" s="140">
        <f t="shared" si="211"/>
        <v>0</v>
      </c>
      <c r="Q1534" s="140">
        <v>0</v>
      </c>
      <c r="R1534" s="140">
        <f t="shared" si="212"/>
        <v>0</v>
      </c>
      <c r="S1534" s="140">
        <v>0</v>
      </c>
      <c r="T1534" s="141">
        <f t="shared" si="213"/>
        <v>0</v>
      </c>
      <c r="AR1534" s="142" t="s">
        <v>265</v>
      </c>
      <c r="AT1534" s="142" t="s">
        <v>227</v>
      </c>
      <c r="AU1534" s="142" t="s">
        <v>240</v>
      </c>
      <c r="AY1534" s="16" t="s">
        <v>225</v>
      </c>
      <c r="BE1534" s="143">
        <f t="shared" si="214"/>
        <v>0</v>
      </c>
      <c r="BF1534" s="143">
        <f t="shared" si="215"/>
        <v>0</v>
      </c>
      <c r="BG1534" s="143">
        <f t="shared" si="216"/>
        <v>0</v>
      </c>
      <c r="BH1534" s="143">
        <f t="shared" si="217"/>
        <v>0</v>
      </c>
      <c r="BI1534" s="143">
        <f t="shared" si="218"/>
        <v>0</v>
      </c>
      <c r="BJ1534" s="16" t="s">
        <v>90</v>
      </c>
      <c r="BK1534" s="143">
        <f t="shared" si="219"/>
        <v>0</v>
      </c>
      <c r="BL1534" s="16" t="s">
        <v>265</v>
      </c>
      <c r="BM1534" s="142" t="s">
        <v>3153</v>
      </c>
    </row>
    <row r="1535" spans="2:65" s="1" customFormat="1" ht="16.5" customHeight="1">
      <c r="B1535" s="31"/>
      <c r="C1535" s="131" t="s">
        <v>3154</v>
      </c>
      <c r="D1535" s="131" t="s">
        <v>227</v>
      </c>
      <c r="E1535" s="132" t="s">
        <v>3155</v>
      </c>
      <c r="F1535" s="133" t="s">
        <v>3156</v>
      </c>
      <c r="G1535" s="134" t="s">
        <v>1</v>
      </c>
      <c r="H1535" s="135">
        <v>1</v>
      </c>
      <c r="I1535" s="136"/>
      <c r="J1535" s="137">
        <f t="shared" si="210"/>
        <v>0</v>
      </c>
      <c r="K1535" s="133" t="s">
        <v>1</v>
      </c>
      <c r="L1535" s="31"/>
      <c r="M1535" s="138" t="s">
        <v>1</v>
      </c>
      <c r="N1535" s="139" t="s">
        <v>47</v>
      </c>
      <c r="P1535" s="140">
        <f t="shared" si="211"/>
        <v>0</v>
      </c>
      <c r="Q1535" s="140">
        <v>0</v>
      </c>
      <c r="R1535" s="140">
        <f t="shared" si="212"/>
        <v>0</v>
      </c>
      <c r="S1535" s="140">
        <v>0</v>
      </c>
      <c r="T1535" s="141">
        <f t="shared" si="213"/>
        <v>0</v>
      </c>
      <c r="AR1535" s="142" t="s">
        <v>265</v>
      </c>
      <c r="AT1535" s="142" t="s">
        <v>227</v>
      </c>
      <c r="AU1535" s="142" t="s">
        <v>240</v>
      </c>
      <c r="AY1535" s="16" t="s">
        <v>225</v>
      </c>
      <c r="BE1535" s="143">
        <f t="shared" si="214"/>
        <v>0</v>
      </c>
      <c r="BF1535" s="143">
        <f t="shared" si="215"/>
        <v>0</v>
      </c>
      <c r="BG1535" s="143">
        <f t="shared" si="216"/>
        <v>0</v>
      </c>
      <c r="BH1535" s="143">
        <f t="shared" si="217"/>
        <v>0</v>
      </c>
      <c r="BI1535" s="143">
        <f t="shared" si="218"/>
        <v>0</v>
      </c>
      <c r="BJ1535" s="16" t="s">
        <v>90</v>
      </c>
      <c r="BK1535" s="143">
        <f t="shared" si="219"/>
        <v>0</v>
      </c>
      <c r="BL1535" s="16" t="s">
        <v>265</v>
      </c>
      <c r="BM1535" s="142" t="s">
        <v>3157</v>
      </c>
    </row>
    <row r="1536" spans="2:65" s="1" customFormat="1" ht="24.15" customHeight="1">
      <c r="B1536" s="31"/>
      <c r="C1536" s="131" t="s">
        <v>3158</v>
      </c>
      <c r="D1536" s="131" t="s">
        <v>227</v>
      </c>
      <c r="E1536" s="132" t="s">
        <v>3159</v>
      </c>
      <c r="F1536" s="133" t="s">
        <v>3160</v>
      </c>
      <c r="G1536" s="134" t="s">
        <v>1</v>
      </c>
      <c r="H1536" s="135">
        <v>7</v>
      </c>
      <c r="I1536" s="136"/>
      <c r="J1536" s="137">
        <f t="shared" si="210"/>
        <v>0</v>
      </c>
      <c r="K1536" s="133" t="s">
        <v>1</v>
      </c>
      <c r="L1536" s="31"/>
      <c r="M1536" s="138" t="s">
        <v>1</v>
      </c>
      <c r="N1536" s="139" t="s">
        <v>47</v>
      </c>
      <c r="P1536" s="140">
        <f t="shared" si="211"/>
        <v>0</v>
      </c>
      <c r="Q1536" s="140">
        <v>0</v>
      </c>
      <c r="R1536" s="140">
        <f t="shared" si="212"/>
        <v>0</v>
      </c>
      <c r="S1536" s="140">
        <v>0</v>
      </c>
      <c r="T1536" s="141">
        <f t="shared" si="213"/>
        <v>0</v>
      </c>
      <c r="AR1536" s="142" t="s">
        <v>265</v>
      </c>
      <c r="AT1536" s="142" t="s">
        <v>227</v>
      </c>
      <c r="AU1536" s="142" t="s">
        <v>240</v>
      </c>
      <c r="AY1536" s="16" t="s">
        <v>225</v>
      </c>
      <c r="BE1536" s="143">
        <f t="shared" si="214"/>
        <v>0</v>
      </c>
      <c r="BF1536" s="143">
        <f t="shared" si="215"/>
        <v>0</v>
      </c>
      <c r="BG1536" s="143">
        <f t="shared" si="216"/>
        <v>0</v>
      </c>
      <c r="BH1536" s="143">
        <f t="shared" si="217"/>
        <v>0</v>
      </c>
      <c r="BI1536" s="143">
        <f t="shared" si="218"/>
        <v>0</v>
      </c>
      <c r="BJ1536" s="16" t="s">
        <v>90</v>
      </c>
      <c r="BK1536" s="143">
        <f t="shared" si="219"/>
        <v>0</v>
      </c>
      <c r="BL1536" s="16" t="s">
        <v>265</v>
      </c>
      <c r="BM1536" s="142" t="s">
        <v>3161</v>
      </c>
    </row>
    <row r="1537" spans="2:65" s="1" customFormat="1" ht="16.5" customHeight="1">
      <c r="B1537" s="31"/>
      <c r="C1537" s="131" t="s">
        <v>3162</v>
      </c>
      <c r="D1537" s="131" t="s">
        <v>227</v>
      </c>
      <c r="E1537" s="132" t="s">
        <v>3163</v>
      </c>
      <c r="F1537" s="133" t="s">
        <v>3164</v>
      </c>
      <c r="G1537" s="134" t="s">
        <v>1</v>
      </c>
      <c r="H1537" s="135">
        <v>7</v>
      </c>
      <c r="I1537" s="136"/>
      <c r="J1537" s="137">
        <f t="shared" si="210"/>
        <v>0</v>
      </c>
      <c r="K1537" s="133" t="s">
        <v>1</v>
      </c>
      <c r="L1537" s="31"/>
      <c r="M1537" s="138" t="s">
        <v>1</v>
      </c>
      <c r="N1537" s="139" t="s">
        <v>47</v>
      </c>
      <c r="P1537" s="140">
        <f t="shared" si="211"/>
        <v>0</v>
      </c>
      <c r="Q1537" s="140">
        <v>0</v>
      </c>
      <c r="R1537" s="140">
        <f t="shared" si="212"/>
        <v>0</v>
      </c>
      <c r="S1537" s="140">
        <v>0</v>
      </c>
      <c r="T1537" s="141">
        <f t="shared" si="213"/>
        <v>0</v>
      </c>
      <c r="AR1537" s="142" t="s">
        <v>265</v>
      </c>
      <c r="AT1537" s="142" t="s">
        <v>227</v>
      </c>
      <c r="AU1537" s="142" t="s">
        <v>240</v>
      </c>
      <c r="AY1537" s="16" t="s">
        <v>225</v>
      </c>
      <c r="BE1537" s="143">
        <f t="shared" si="214"/>
        <v>0</v>
      </c>
      <c r="BF1537" s="143">
        <f t="shared" si="215"/>
        <v>0</v>
      </c>
      <c r="BG1537" s="143">
        <f t="shared" si="216"/>
        <v>0</v>
      </c>
      <c r="BH1537" s="143">
        <f t="shared" si="217"/>
        <v>0</v>
      </c>
      <c r="BI1537" s="143">
        <f t="shared" si="218"/>
        <v>0</v>
      </c>
      <c r="BJ1537" s="16" t="s">
        <v>90</v>
      </c>
      <c r="BK1537" s="143">
        <f t="shared" si="219"/>
        <v>0</v>
      </c>
      <c r="BL1537" s="16" t="s">
        <v>265</v>
      </c>
      <c r="BM1537" s="142" t="s">
        <v>3165</v>
      </c>
    </row>
    <row r="1538" spans="2:65" s="1" customFormat="1" ht="16.5" customHeight="1">
      <c r="B1538" s="31"/>
      <c r="C1538" s="131" t="s">
        <v>3166</v>
      </c>
      <c r="D1538" s="131" t="s">
        <v>227</v>
      </c>
      <c r="E1538" s="132" t="s">
        <v>3167</v>
      </c>
      <c r="F1538" s="133" t="s">
        <v>3168</v>
      </c>
      <c r="G1538" s="134" t="s">
        <v>1</v>
      </c>
      <c r="H1538" s="135">
        <v>1</v>
      </c>
      <c r="I1538" s="136"/>
      <c r="J1538" s="137">
        <f t="shared" si="210"/>
        <v>0</v>
      </c>
      <c r="K1538" s="133" t="s">
        <v>1</v>
      </c>
      <c r="L1538" s="31"/>
      <c r="M1538" s="138" t="s">
        <v>1</v>
      </c>
      <c r="N1538" s="139" t="s">
        <v>47</v>
      </c>
      <c r="P1538" s="140">
        <f t="shared" si="211"/>
        <v>0</v>
      </c>
      <c r="Q1538" s="140">
        <v>0</v>
      </c>
      <c r="R1538" s="140">
        <f t="shared" si="212"/>
        <v>0</v>
      </c>
      <c r="S1538" s="140">
        <v>0</v>
      </c>
      <c r="T1538" s="141">
        <f t="shared" si="213"/>
        <v>0</v>
      </c>
      <c r="AR1538" s="142" t="s">
        <v>265</v>
      </c>
      <c r="AT1538" s="142" t="s">
        <v>227</v>
      </c>
      <c r="AU1538" s="142" t="s">
        <v>240</v>
      </c>
      <c r="AY1538" s="16" t="s">
        <v>225</v>
      </c>
      <c r="BE1538" s="143">
        <f t="shared" si="214"/>
        <v>0</v>
      </c>
      <c r="BF1538" s="143">
        <f t="shared" si="215"/>
        <v>0</v>
      </c>
      <c r="BG1538" s="143">
        <f t="shared" si="216"/>
        <v>0</v>
      </c>
      <c r="BH1538" s="143">
        <f t="shared" si="217"/>
        <v>0</v>
      </c>
      <c r="BI1538" s="143">
        <f t="shared" si="218"/>
        <v>0</v>
      </c>
      <c r="BJ1538" s="16" t="s">
        <v>90</v>
      </c>
      <c r="BK1538" s="143">
        <f t="shared" si="219"/>
        <v>0</v>
      </c>
      <c r="BL1538" s="16" t="s">
        <v>265</v>
      </c>
      <c r="BM1538" s="142" t="s">
        <v>3169</v>
      </c>
    </row>
    <row r="1539" spans="2:65" s="1" customFormat="1" ht="24.15" customHeight="1">
      <c r="B1539" s="31"/>
      <c r="C1539" s="131" t="s">
        <v>3170</v>
      </c>
      <c r="D1539" s="131" t="s">
        <v>227</v>
      </c>
      <c r="E1539" s="132" t="s">
        <v>3171</v>
      </c>
      <c r="F1539" s="133" t="s">
        <v>3172</v>
      </c>
      <c r="G1539" s="134" t="s">
        <v>1</v>
      </c>
      <c r="H1539" s="135">
        <v>5</v>
      </c>
      <c r="I1539" s="136"/>
      <c r="J1539" s="137">
        <f t="shared" si="210"/>
        <v>0</v>
      </c>
      <c r="K1539" s="133" t="s">
        <v>1</v>
      </c>
      <c r="L1539" s="31"/>
      <c r="M1539" s="138" t="s">
        <v>1</v>
      </c>
      <c r="N1539" s="139" t="s">
        <v>47</v>
      </c>
      <c r="P1539" s="140">
        <f t="shared" si="211"/>
        <v>0</v>
      </c>
      <c r="Q1539" s="140">
        <v>0</v>
      </c>
      <c r="R1539" s="140">
        <f t="shared" si="212"/>
        <v>0</v>
      </c>
      <c r="S1539" s="140">
        <v>0</v>
      </c>
      <c r="T1539" s="141">
        <f t="shared" si="213"/>
        <v>0</v>
      </c>
      <c r="AR1539" s="142" t="s">
        <v>265</v>
      </c>
      <c r="AT1539" s="142" t="s">
        <v>227</v>
      </c>
      <c r="AU1539" s="142" t="s">
        <v>240</v>
      </c>
      <c r="AY1539" s="16" t="s">
        <v>225</v>
      </c>
      <c r="BE1539" s="143">
        <f t="shared" si="214"/>
        <v>0</v>
      </c>
      <c r="BF1539" s="143">
        <f t="shared" si="215"/>
        <v>0</v>
      </c>
      <c r="BG1539" s="143">
        <f t="shared" si="216"/>
        <v>0</v>
      </c>
      <c r="BH1539" s="143">
        <f t="shared" si="217"/>
        <v>0</v>
      </c>
      <c r="BI1539" s="143">
        <f t="shared" si="218"/>
        <v>0</v>
      </c>
      <c r="BJ1539" s="16" t="s">
        <v>90</v>
      </c>
      <c r="BK1539" s="143">
        <f t="shared" si="219"/>
        <v>0</v>
      </c>
      <c r="BL1539" s="16" t="s">
        <v>265</v>
      </c>
      <c r="BM1539" s="142" t="s">
        <v>3173</v>
      </c>
    </row>
    <row r="1540" spans="2:65" s="1" customFormat="1" ht="16.5" customHeight="1">
      <c r="B1540" s="31"/>
      <c r="C1540" s="131" t="s">
        <v>3174</v>
      </c>
      <c r="D1540" s="131" t="s">
        <v>227</v>
      </c>
      <c r="E1540" s="132" t="s">
        <v>3163</v>
      </c>
      <c r="F1540" s="133" t="s">
        <v>3164</v>
      </c>
      <c r="G1540" s="134" t="s">
        <v>1</v>
      </c>
      <c r="H1540" s="135">
        <v>1</v>
      </c>
      <c r="I1540" s="136"/>
      <c r="J1540" s="137">
        <f t="shared" si="210"/>
        <v>0</v>
      </c>
      <c r="K1540" s="133" t="s">
        <v>1</v>
      </c>
      <c r="L1540" s="31"/>
      <c r="M1540" s="138" t="s">
        <v>1</v>
      </c>
      <c r="N1540" s="139" t="s">
        <v>47</v>
      </c>
      <c r="P1540" s="140">
        <f t="shared" si="211"/>
        <v>0</v>
      </c>
      <c r="Q1540" s="140">
        <v>0</v>
      </c>
      <c r="R1540" s="140">
        <f t="shared" si="212"/>
        <v>0</v>
      </c>
      <c r="S1540" s="140">
        <v>0</v>
      </c>
      <c r="T1540" s="141">
        <f t="shared" si="213"/>
        <v>0</v>
      </c>
      <c r="AR1540" s="142" t="s">
        <v>265</v>
      </c>
      <c r="AT1540" s="142" t="s">
        <v>227</v>
      </c>
      <c r="AU1540" s="142" t="s">
        <v>240</v>
      </c>
      <c r="AY1540" s="16" t="s">
        <v>225</v>
      </c>
      <c r="BE1540" s="143">
        <f t="shared" si="214"/>
        <v>0</v>
      </c>
      <c r="BF1540" s="143">
        <f t="shared" si="215"/>
        <v>0</v>
      </c>
      <c r="BG1540" s="143">
        <f t="shared" si="216"/>
        <v>0</v>
      </c>
      <c r="BH1540" s="143">
        <f t="shared" si="217"/>
        <v>0</v>
      </c>
      <c r="BI1540" s="143">
        <f t="shared" si="218"/>
        <v>0</v>
      </c>
      <c r="BJ1540" s="16" t="s">
        <v>90</v>
      </c>
      <c r="BK1540" s="143">
        <f t="shared" si="219"/>
        <v>0</v>
      </c>
      <c r="BL1540" s="16" t="s">
        <v>265</v>
      </c>
      <c r="BM1540" s="142" t="s">
        <v>3175</v>
      </c>
    </row>
    <row r="1541" spans="2:65" s="1" customFormat="1" ht="76.349999999999994" customHeight="1">
      <c r="B1541" s="31"/>
      <c r="C1541" s="131" t="s">
        <v>3176</v>
      </c>
      <c r="D1541" s="131" t="s">
        <v>227</v>
      </c>
      <c r="E1541" s="132" t="s">
        <v>3177</v>
      </c>
      <c r="F1541" s="133" t="s">
        <v>2865</v>
      </c>
      <c r="G1541" s="134" t="s">
        <v>1</v>
      </c>
      <c r="H1541" s="135">
        <v>1</v>
      </c>
      <c r="I1541" s="136"/>
      <c r="J1541" s="137">
        <f t="shared" si="210"/>
        <v>0</v>
      </c>
      <c r="K1541" s="133" t="s">
        <v>1</v>
      </c>
      <c r="L1541" s="31"/>
      <c r="M1541" s="138" t="s">
        <v>1</v>
      </c>
      <c r="N1541" s="139" t="s">
        <v>47</v>
      </c>
      <c r="P1541" s="140">
        <f t="shared" si="211"/>
        <v>0</v>
      </c>
      <c r="Q1541" s="140">
        <v>0</v>
      </c>
      <c r="R1541" s="140">
        <f t="shared" si="212"/>
        <v>0</v>
      </c>
      <c r="S1541" s="140">
        <v>0</v>
      </c>
      <c r="T1541" s="141">
        <f t="shared" si="213"/>
        <v>0</v>
      </c>
      <c r="AR1541" s="142" t="s">
        <v>265</v>
      </c>
      <c r="AT1541" s="142" t="s">
        <v>227</v>
      </c>
      <c r="AU1541" s="142" t="s">
        <v>240</v>
      </c>
      <c r="AY1541" s="16" t="s">
        <v>225</v>
      </c>
      <c r="BE1541" s="143">
        <f t="shared" si="214"/>
        <v>0</v>
      </c>
      <c r="BF1541" s="143">
        <f t="shared" si="215"/>
        <v>0</v>
      </c>
      <c r="BG1541" s="143">
        <f t="shared" si="216"/>
        <v>0</v>
      </c>
      <c r="BH1541" s="143">
        <f t="shared" si="217"/>
        <v>0</v>
      </c>
      <c r="BI1541" s="143">
        <f t="shared" si="218"/>
        <v>0</v>
      </c>
      <c r="BJ1541" s="16" t="s">
        <v>90</v>
      </c>
      <c r="BK1541" s="143">
        <f t="shared" si="219"/>
        <v>0</v>
      </c>
      <c r="BL1541" s="16" t="s">
        <v>265</v>
      </c>
      <c r="BM1541" s="142" t="s">
        <v>3178</v>
      </c>
    </row>
    <row r="1542" spans="2:65" s="1" customFormat="1" ht="66.75" customHeight="1">
      <c r="B1542" s="31"/>
      <c r="C1542" s="131" t="s">
        <v>3179</v>
      </c>
      <c r="D1542" s="131" t="s">
        <v>227</v>
      </c>
      <c r="E1542" s="132" t="s">
        <v>3180</v>
      </c>
      <c r="F1542" s="133" t="s">
        <v>2869</v>
      </c>
      <c r="G1542" s="134" t="s">
        <v>1</v>
      </c>
      <c r="H1542" s="135">
        <v>1</v>
      </c>
      <c r="I1542" s="136"/>
      <c r="J1542" s="137">
        <f t="shared" si="210"/>
        <v>0</v>
      </c>
      <c r="K1542" s="133" t="s">
        <v>1</v>
      </c>
      <c r="L1542" s="31"/>
      <c r="M1542" s="138" t="s">
        <v>1</v>
      </c>
      <c r="N1542" s="139" t="s">
        <v>47</v>
      </c>
      <c r="P1542" s="140">
        <f t="shared" si="211"/>
        <v>0</v>
      </c>
      <c r="Q1542" s="140">
        <v>0</v>
      </c>
      <c r="R1542" s="140">
        <f t="shared" si="212"/>
        <v>0</v>
      </c>
      <c r="S1542" s="140">
        <v>0</v>
      </c>
      <c r="T1542" s="141">
        <f t="shared" si="213"/>
        <v>0</v>
      </c>
      <c r="AR1542" s="142" t="s">
        <v>265</v>
      </c>
      <c r="AT1542" s="142" t="s">
        <v>227</v>
      </c>
      <c r="AU1542" s="142" t="s">
        <v>240</v>
      </c>
      <c r="AY1542" s="16" t="s">
        <v>225</v>
      </c>
      <c r="BE1542" s="143">
        <f t="shared" si="214"/>
        <v>0</v>
      </c>
      <c r="BF1542" s="143">
        <f t="shared" si="215"/>
        <v>0</v>
      </c>
      <c r="BG1542" s="143">
        <f t="shared" si="216"/>
        <v>0</v>
      </c>
      <c r="BH1542" s="143">
        <f t="shared" si="217"/>
        <v>0</v>
      </c>
      <c r="BI1542" s="143">
        <f t="shared" si="218"/>
        <v>0</v>
      </c>
      <c r="BJ1542" s="16" t="s">
        <v>90</v>
      </c>
      <c r="BK1542" s="143">
        <f t="shared" si="219"/>
        <v>0</v>
      </c>
      <c r="BL1542" s="16" t="s">
        <v>265</v>
      </c>
      <c r="BM1542" s="142" t="s">
        <v>3181</v>
      </c>
    </row>
    <row r="1543" spans="2:65" s="1" customFormat="1" ht="37.799999999999997" customHeight="1">
      <c r="B1543" s="31"/>
      <c r="C1543" s="131" t="s">
        <v>3182</v>
      </c>
      <c r="D1543" s="131" t="s">
        <v>227</v>
      </c>
      <c r="E1543" s="132" t="s">
        <v>3183</v>
      </c>
      <c r="F1543" s="133" t="s">
        <v>3184</v>
      </c>
      <c r="G1543" s="134" t="s">
        <v>1</v>
      </c>
      <c r="H1543" s="135">
        <v>520</v>
      </c>
      <c r="I1543" s="136"/>
      <c r="J1543" s="137">
        <f t="shared" si="210"/>
        <v>0</v>
      </c>
      <c r="K1543" s="133" t="s">
        <v>1</v>
      </c>
      <c r="L1543" s="31"/>
      <c r="M1543" s="138" t="s">
        <v>1</v>
      </c>
      <c r="N1543" s="139" t="s">
        <v>47</v>
      </c>
      <c r="P1543" s="140">
        <f t="shared" si="211"/>
        <v>0</v>
      </c>
      <c r="Q1543" s="140">
        <v>0</v>
      </c>
      <c r="R1543" s="140">
        <f t="shared" si="212"/>
        <v>0</v>
      </c>
      <c r="S1543" s="140">
        <v>0</v>
      </c>
      <c r="T1543" s="141">
        <f t="shared" si="213"/>
        <v>0</v>
      </c>
      <c r="AR1543" s="142" t="s">
        <v>265</v>
      </c>
      <c r="AT1543" s="142" t="s">
        <v>227</v>
      </c>
      <c r="AU1543" s="142" t="s">
        <v>240</v>
      </c>
      <c r="AY1543" s="16" t="s">
        <v>225</v>
      </c>
      <c r="BE1543" s="143">
        <f t="shared" si="214"/>
        <v>0</v>
      </c>
      <c r="BF1543" s="143">
        <f t="shared" si="215"/>
        <v>0</v>
      </c>
      <c r="BG1543" s="143">
        <f t="shared" si="216"/>
        <v>0</v>
      </c>
      <c r="BH1543" s="143">
        <f t="shared" si="217"/>
        <v>0</v>
      </c>
      <c r="BI1543" s="143">
        <f t="shared" si="218"/>
        <v>0</v>
      </c>
      <c r="BJ1543" s="16" t="s">
        <v>90</v>
      </c>
      <c r="BK1543" s="143">
        <f t="shared" si="219"/>
        <v>0</v>
      </c>
      <c r="BL1543" s="16" t="s">
        <v>265</v>
      </c>
      <c r="BM1543" s="142" t="s">
        <v>3185</v>
      </c>
    </row>
    <row r="1544" spans="2:65" s="1" customFormat="1" ht="16.5" customHeight="1">
      <c r="B1544" s="31"/>
      <c r="C1544" s="131" t="s">
        <v>3186</v>
      </c>
      <c r="D1544" s="131" t="s">
        <v>227</v>
      </c>
      <c r="E1544" s="132" t="s">
        <v>3187</v>
      </c>
      <c r="F1544" s="133" t="s">
        <v>3188</v>
      </c>
      <c r="G1544" s="134" t="s">
        <v>1</v>
      </c>
      <c r="H1544" s="135">
        <v>130</v>
      </c>
      <c r="I1544" s="136"/>
      <c r="J1544" s="137">
        <f t="shared" si="210"/>
        <v>0</v>
      </c>
      <c r="K1544" s="133" t="s">
        <v>1</v>
      </c>
      <c r="L1544" s="31"/>
      <c r="M1544" s="138" t="s">
        <v>1</v>
      </c>
      <c r="N1544" s="139" t="s">
        <v>47</v>
      </c>
      <c r="P1544" s="140">
        <f t="shared" si="211"/>
        <v>0</v>
      </c>
      <c r="Q1544" s="140">
        <v>0</v>
      </c>
      <c r="R1544" s="140">
        <f t="shared" si="212"/>
        <v>0</v>
      </c>
      <c r="S1544" s="140">
        <v>0</v>
      </c>
      <c r="T1544" s="141">
        <f t="shared" si="213"/>
        <v>0</v>
      </c>
      <c r="AR1544" s="142" t="s">
        <v>265</v>
      </c>
      <c r="AT1544" s="142" t="s">
        <v>227</v>
      </c>
      <c r="AU1544" s="142" t="s">
        <v>240</v>
      </c>
      <c r="AY1544" s="16" t="s">
        <v>225</v>
      </c>
      <c r="BE1544" s="143">
        <f t="shared" si="214"/>
        <v>0</v>
      </c>
      <c r="BF1544" s="143">
        <f t="shared" si="215"/>
        <v>0</v>
      </c>
      <c r="BG1544" s="143">
        <f t="shared" si="216"/>
        <v>0</v>
      </c>
      <c r="BH1544" s="143">
        <f t="shared" si="217"/>
        <v>0</v>
      </c>
      <c r="BI1544" s="143">
        <f t="shared" si="218"/>
        <v>0</v>
      </c>
      <c r="BJ1544" s="16" t="s">
        <v>90</v>
      </c>
      <c r="BK1544" s="143">
        <f t="shared" si="219"/>
        <v>0</v>
      </c>
      <c r="BL1544" s="16" t="s">
        <v>265</v>
      </c>
      <c r="BM1544" s="142" t="s">
        <v>3189</v>
      </c>
    </row>
    <row r="1545" spans="2:65" s="1" customFormat="1" ht="76.349999999999994" customHeight="1">
      <c r="B1545" s="31"/>
      <c r="C1545" s="131" t="s">
        <v>3190</v>
      </c>
      <c r="D1545" s="131" t="s">
        <v>227</v>
      </c>
      <c r="E1545" s="132" t="s">
        <v>3191</v>
      </c>
      <c r="F1545" s="133" t="s">
        <v>3192</v>
      </c>
      <c r="G1545" s="134" t="s">
        <v>1</v>
      </c>
      <c r="H1545" s="135">
        <v>120</v>
      </c>
      <c r="I1545" s="136"/>
      <c r="J1545" s="137">
        <f t="shared" si="210"/>
        <v>0</v>
      </c>
      <c r="K1545" s="133" t="s">
        <v>1</v>
      </c>
      <c r="L1545" s="31"/>
      <c r="M1545" s="138" t="s">
        <v>1</v>
      </c>
      <c r="N1545" s="139" t="s">
        <v>47</v>
      </c>
      <c r="P1545" s="140">
        <f t="shared" si="211"/>
        <v>0</v>
      </c>
      <c r="Q1545" s="140">
        <v>0</v>
      </c>
      <c r="R1545" s="140">
        <f t="shared" si="212"/>
        <v>0</v>
      </c>
      <c r="S1545" s="140">
        <v>0</v>
      </c>
      <c r="T1545" s="141">
        <f t="shared" si="213"/>
        <v>0</v>
      </c>
      <c r="AR1545" s="142" t="s">
        <v>265</v>
      </c>
      <c r="AT1545" s="142" t="s">
        <v>227</v>
      </c>
      <c r="AU1545" s="142" t="s">
        <v>240</v>
      </c>
      <c r="AY1545" s="16" t="s">
        <v>225</v>
      </c>
      <c r="BE1545" s="143">
        <f t="shared" si="214"/>
        <v>0</v>
      </c>
      <c r="BF1545" s="143">
        <f t="shared" si="215"/>
        <v>0</v>
      </c>
      <c r="BG1545" s="143">
        <f t="shared" si="216"/>
        <v>0</v>
      </c>
      <c r="BH1545" s="143">
        <f t="shared" si="217"/>
        <v>0</v>
      </c>
      <c r="BI1545" s="143">
        <f t="shared" si="218"/>
        <v>0</v>
      </c>
      <c r="BJ1545" s="16" t="s">
        <v>90</v>
      </c>
      <c r="BK1545" s="143">
        <f t="shared" si="219"/>
        <v>0</v>
      </c>
      <c r="BL1545" s="16" t="s">
        <v>265</v>
      </c>
      <c r="BM1545" s="142" t="s">
        <v>3193</v>
      </c>
    </row>
    <row r="1546" spans="2:65" s="1" customFormat="1" ht="66.75" customHeight="1">
      <c r="B1546" s="31"/>
      <c r="C1546" s="131" t="s">
        <v>3194</v>
      </c>
      <c r="D1546" s="131" t="s">
        <v>227</v>
      </c>
      <c r="E1546" s="132" t="s">
        <v>3195</v>
      </c>
      <c r="F1546" s="133" t="s">
        <v>3196</v>
      </c>
      <c r="G1546" s="134" t="s">
        <v>1</v>
      </c>
      <c r="H1546" s="135">
        <v>30</v>
      </c>
      <c r="I1546" s="136"/>
      <c r="J1546" s="137">
        <f t="shared" si="210"/>
        <v>0</v>
      </c>
      <c r="K1546" s="133" t="s">
        <v>1</v>
      </c>
      <c r="L1546" s="31"/>
      <c r="M1546" s="138" t="s">
        <v>1</v>
      </c>
      <c r="N1546" s="139" t="s">
        <v>47</v>
      </c>
      <c r="P1546" s="140">
        <f t="shared" si="211"/>
        <v>0</v>
      </c>
      <c r="Q1546" s="140">
        <v>0</v>
      </c>
      <c r="R1546" s="140">
        <f t="shared" si="212"/>
        <v>0</v>
      </c>
      <c r="S1546" s="140">
        <v>0</v>
      </c>
      <c r="T1546" s="141">
        <f t="shared" si="213"/>
        <v>0</v>
      </c>
      <c r="AR1546" s="142" t="s">
        <v>265</v>
      </c>
      <c r="AT1546" s="142" t="s">
        <v>227</v>
      </c>
      <c r="AU1546" s="142" t="s">
        <v>240</v>
      </c>
      <c r="AY1546" s="16" t="s">
        <v>225</v>
      </c>
      <c r="BE1546" s="143">
        <f t="shared" si="214"/>
        <v>0</v>
      </c>
      <c r="BF1546" s="143">
        <f t="shared" si="215"/>
        <v>0</v>
      </c>
      <c r="BG1546" s="143">
        <f t="shared" si="216"/>
        <v>0</v>
      </c>
      <c r="BH1546" s="143">
        <f t="shared" si="217"/>
        <v>0</v>
      </c>
      <c r="BI1546" s="143">
        <f t="shared" si="218"/>
        <v>0</v>
      </c>
      <c r="BJ1546" s="16" t="s">
        <v>90</v>
      </c>
      <c r="BK1546" s="143">
        <f t="shared" si="219"/>
        <v>0</v>
      </c>
      <c r="BL1546" s="16" t="s">
        <v>265</v>
      </c>
      <c r="BM1546" s="142" t="s">
        <v>3197</v>
      </c>
    </row>
    <row r="1547" spans="2:65" s="1" customFormat="1" ht="44.25" customHeight="1">
      <c r="B1547" s="31"/>
      <c r="C1547" s="131" t="s">
        <v>3198</v>
      </c>
      <c r="D1547" s="131" t="s">
        <v>227</v>
      </c>
      <c r="E1547" s="132" t="s">
        <v>2810</v>
      </c>
      <c r="F1547" s="133" t="s">
        <v>2811</v>
      </c>
      <c r="G1547" s="134" t="s">
        <v>1</v>
      </c>
      <c r="H1547" s="135">
        <v>15</v>
      </c>
      <c r="I1547" s="136"/>
      <c r="J1547" s="137">
        <f t="shared" si="210"/>
        <v>0</v>
      </c>
      <c r="K1547" s="133" t="s">
        <v>1</v>
      </c>
      <c r="L1547" s="31"/>
      <c r="M1547" s="138" t="s">
        <v>1</v>
      </c>
      <c r="N1547" s="139" t="s">
        <v>47</v>
      </c>
      <c r="P1547" s="140">
        <f t="shared" si="211"/>
        <v>0</v>
      </c>
      <c r="Q1547" s="140">
        <v>0</v>
      </c>
      <c r="R1547" s="140">
        <f t="shared" si="212"/>
        <v>0</v>
      </c>
      <c r="S1547" s="140">
        <v>0</v>
      </c>
      <c r="T1547" s="141">
        <f t="shared" si="213"/>
        <v>0</v>
      </c>
      <c r="AR1547" s="142" t="s">
        <v>265</v>
      </c>
      <c r="AT1547" s="142" t="s">
        <v>227</v>
      </c>
      <c r="AU1547" s="142" t="s">
        <v>240</v>
      </c>
      <c r="AY1547" s="16" t="s">
        <v>225</v>
      </c>
      <c r="BE1547" s="143">
        <f t="shared" si="214"/>
        <v>0</v>
      </c>
      <c r="BF1547" s="143">
        <f t="shared" si="215"/>
        <v>0</v>
      </c>
      <c r="BG1547" s="143">
        <f t="shared" si="216"/>
        <v>0</v>
      </c>
      <c r="BH1547" s="143">
        <f t="shared" si="217"/>
        <v>0</v>
      </c>
      <c r="BI1547" s="143">
        <f t="shared" si="218"/>
        <v>0</v>
      </c>
      <c r="BJ1547" s="16" t="s">
        <v>90</v>
      </c>
      <c r="BK1547" s="143">
        <f t="shared" si="219"/>
        <v>0</v>
      </c>
      <c r="BL1547" s="16" t="s">
        <v>265</v>
      </c>
      <c r="BM1547" s="142" t="s">
        <v>3199</v>
      </c>
    </row>
    <row r="1548" spans="2:65" s="1" customFormat="1" ht="55.5" customHeight="1">
      <c r="B1548" s="31"/>
      <c r="C1548" s="131" t="s">
        <v>3200</v>
      </c>
      <c r="D1548" s="131" t="s">
        <v>227</v>
      </c>
      <c r="E1548" s="132" t="s">
        <v>3201</v>
      </c>
      <c r="F1548" s="133" t="s">
        <v>2815</v>
      </c>
      <c r="G1548" s="134" t="s">
        <v>1</v>
      </c>
      <c r="H1548" s="135">
        <v>15</v>
      </c>
      <c r="I1548" s="136"/>
      <c r="J1548" s="137">
        <f t="shared" si="210"/>
        <v>0</v>
      </c>
      <c r="K1548" s="133" t="s">
        <v>1</v>
      </c>
      <c r="L1548" s="31"/>
      <c r="M1548" s="138" t="s">
        <v>1</v>
      </c>
      <c r="N1548" s="139" t="s">
        <v>47</v>
      </c>
      <c r="P1548" s="140">
        <f t="shared" si="211"/>
        <v>0</v>
      </c>
      <c r="Q1548" s="140">
        <v>0</v>
      </c>
      <c r="R1548" s="140">
        <f t="shared" si="212"/>
        <v>0</v>
      </c>
      <c r="S1548" s="140">
        <v>0</v>
      </c>
      <c r="T1548" s="141">
        <f t="shared" si="213"/>
        <v>0</v>
      </c>
      <c r="AR1548" s="142" t="s">
        <v>265</v>
      </c>
      <c r="AT1548" s="142" t="s">
        <v>227</v>
      </c>
      <c r="AU1548" s="142" t="s">
        <v>240</v>
      </c>
      <c r="AY1548" s="16" t="s">
        <v>225</v>
      </c>
      <c r="BE1548" s="143">
        <f t="shared" si="214"/>
        <v>0</v>
      </c>
      <c r="BF1548" s="143">
        <f t="shared" si="215"/>
        <v>0</v>
      </c>
      <c r="BG1548" s="143">
        <f t="shared" si="216"/>
        <v>0</v>
      </c>
      <c r="BH1548" s="143">
        <f t="shared" si="217"/>
        <v>0</v>
      </c>
      <c r="BI1548" s="143">
        <f t="shared" si="218"/>
        <v>0</v>
      </c>
      <c r="BJ1548" s="16" t="s">
        <v>90</v>
      </c>
      <c r="BK1548" s="143">
        <f t="shared" si="219"/>
        <v>0</v>
      </c>
      <c r="BL1548" s="16" t="s">
        <v>265</v>
      </c>
      <c r="BM1548" s="142" t="s">
        <v>3202</v>
      </c>
    </row>
    <row r="1549" spans="2:65" s="1" customFormat="1" ht="66.75" customHeight="1">
      <c r="B1549" s="31"/>
      <c r="C1549" s="131" t="s">
        <v>3203</v>
      </c>
      <c r="D1549" s="131" t="s">
        <v>227</v>
      </c>
      <c r="E1549" s="132" t="s">
        <v>3204</v>
      </c>
      <c r="F1549" s="133" t="s">
        <v>2877</v>
      </c>
      <c r="G1549" s="134" t="s">
        <v>1</v>
      </c>
      <c r="H1549" s="135">
        <v>1</v>
      </c>
      <c r="I1549" s="136"/>
      <c r="J1549" s="137">
        <f t="shared" si="210"/>
        <v>0</v>
      </c>
      <c r="K1549" s="133" t="s">
        <v>1</v>
      </c>
      <c r="L1549" s="31"/>
      <c r="M1549" s="138" t="s">
        <v>1</v>
      </c>
      <c r="N1549" s="139" t="s">
        <v>47</v>
      </c>
      <c r="P1549" s="140">
        <f t="shared" si="211"/>
        <v>0</v>
      </c>
      <c r="Q1549" s="140">
        <v>0</v>
      </c>
      <c r="R1549" s="140">
        <f t="shared" si="212"/>
        <v>0</v>
      </c>
      <c r="S1549" s="140">
        <v>0</v>
      </c>
      <c r="T1549" s="141">
        <f t="shared" si="213"/>
        <v>0</v>
      </c>
      <c r="AR1549" s="142" t="s">
        <v>265</v>
      </c>
      <c r="AT1549" s="142" t="s">
        <v>227</v>
      </c>
      <c r="AU1549" s="142" t="s">
        <v>240</v>
      </c>
      <c r="AY1549" s="16" t="s">
        <v>225</v>
      </c>
      <c r="BE1549" s="143">
        <f t="shared" si="214"/>
        <v>0</v>
      </c>
      <c r="BF1549" s="143">
        <f t="shared" si="215"/>
        <v>0</v>
      </c>
      <c r="BG1549" s="143">
        <f t="shared" si="216"/>
        <v>0</v>
      </c>
      <c r="BH1549" s="143">
        <f t="shared" si="217"/>
        <v>0</v>
      </c>
      <c r="BI1549" s="143">
        <f t="shared" si="218"/>
        <v>0</v>
      </c>
      <c r="BJ1549" s="16" t="s">
        <v>90</v>
      </c>
      <c r="BK1549" s="143">
        <f t="shared" si="219"/>
        <v>0</v>
      </c>
      <c r="BL1549" s="16" t="s">
        <v>265</v>
      </c>
      <c r="BM1549" s="142" t="s">
        <v>3205</v>
      </c>
    </row>
    <row r="1550" spans="2:65" s="1" customFormat="1" ht="66.75" customHeight="1">
      <c r="B1550" s="31"/>
      <c r="C1550" s="131" t="s">
        <v>3206</v>
      </c>
      <c r="D1550" s="131" t="s">
        <v>227</v>
      </c>
      <c r="E1550" s="132" t="s">
        <v>3207</v>
      </c>
      <c r="F1550" s="133" t="s">
        <v>2881</v>
      </c>
      <c r="G1550" s="134" t="s">
        <v>1</v>
      </c>
      <c r="H1550" s="135">
        <v>1</v>
      </c>
      <c r="I1550" s="136"/>
      <c r="J1550" s="137">
        <f t="shared" si="210"/>
        <v>0</v>
      </c>
      <c r="K1550" s="133" t="s">
        <v>1</v>
      </c>
      <c r="L1550" s="31"/>
      <c r="M1550" s="138" t="s">
        <v>1</v>
      </c>
      <c r="N1550" s="139" t="s">
        <v>47</v>
      </c>
      <c r="P1550" s="140">
        <f t="shared" si="211"/>
        <v>0</v>
      </c>
      <c r="Q1550" s="140">
        <v>0</v>
      </c>
      <c r="R1550" s="140">
        <f t="shared" si="212"/>
        <v>0</v>
      </c>
      <c r="S1550" s="140">
        <v>0</v>
      </c>
      <c r="T1550" s="141">
        <f t="shared" si="213"/>
        <v>0</v>
      </c>
      <c r="AR1550" s="142" t="s">
        <v>265</v>
      </c>
      <c r="AT1550" s="142" t="s">
        <v>227</v>
      </c>
      <c r="AU1550" s="142" t="s">
        <v>240</v>
      </c>
      <c r="AY1550" s="16" t="s">
        <v>225</v>
      </c>
      <c r="BE1550" s="143">
        <f t="shared" si="214"/>
        <v>0</v>
      </c>
      <c r="BF1550" s="143">
        <f t="shared" si="215"/>
        <v>0</v>
      </c>
      <c r="BG1550" s="143">
        <f t="shared" si="216"/>
        <v>0</v>
      </c>
      <c r="BH1550" s="143">
        <f t="shared" si="217"/>
        <v>0</v>
      </c>
      <c r="BI1550" s="143">
        <f t="shared" si="218"/>
        <v>0</v>
      </c>
      <c r="BJ1550" s="16" t="s">
        <v>90</v>
      </c>
      <c r="BK1550" s="143">
        <f t="shared" si="219"/>
        <v>0</v>
      </c>
      <c r="BL1550" s="16" t="s">
        <v>265</v>
      </c>
      <c r="BM1550" s="142" t="s">
        <v>3208</v>
      </c>
    </row>
    <row r="1551" spans="2:65" s="1" customFormat="1" ht="16.5" customHeight="1">
      <c r="B1551" s="31"/>
      <c r="C1551" s="131" t="s">
        <v>3209</v>
      </c>
      <c r="D1551" s="131" t="s">
        <v>227</v>
      </c>
      <c r="E1551" s="132" t="s">
        <v>3210</v>
      </c>
      <c r="F1551" s="133" t="s">
        <v>3211</v>
      </c>
      <c r="G1551" s="134" t="s">
        <v>1</v>
      </c>
      <c r="H1551" s="135">
        <v>1</v>
      </c>
      <c r="I1551" s="136"/>
      <c r="J1551" s="137">
        <f t="shared" si="210"/>
        <v>0</v>
      </c>
      <c r="K1551" s="133" t="s">
        <v>1</v>
      </c>
      <c r="L1551" s="31"/>
      <c r="M1551" s="138" t="s">
        <v>1</v>
      </c>
      <c r="N1551" s="139" t="s">
        <v>47</v>
      </c>
      <c r="P1551" s="140">
        <f t="shared" si="211"/>
        <v>0</v>
      </c>
      <c r="Q1551" s="140">
        <v>0</v>
      </c>
      <c r="R1551" s="140">
        <f t="shared" si="212"/>
        <v>0</v>
      </c>
      <c r="S1551" s="140">
        <v>0</v>
      </c>
      <c r="T1551" s="141">
        <f t="shared" si="213"/>
        <v>0</v>
      </c>
      <c r="AR1551" s="142" t="s">
        <v>265</v>
      </c>
      <c r="AT1551" s="142" t="s">
        <v>227</v>
      </c>
      <c r="AU1551" s="142" t="s">
        <v>240</v>
      </c>
      <c r="AY1551" s="16" t="s">
        <v>225</v>
      </c>
      <c r="BE1551" s="143">
        <f t="shared" si="214"/>
        <v>0</v>
      </c>
      <c r="BF1551" s="143">
        <f t="shared" si="215"/>
        <v>0</v>
      </c>
      <c r="BG1551" s="143">
        <f t="shared" si="216"/>
        <v>0</v>
      </c>
      <c r="BH1551" s="143">
        <f t="shared" si="217"/>
        <v>0</v>
      </c>
      <c r="BI1551" s="143">
        <f t="shared" si="218"/>
        <v>0</v>
      </c>
      <c r="BJ1551" s="16" t="s">
        <v>90</v>
      </c>
      <c r="BK1551" s="143">
        <f t="shared" si="219"/>
        <v>0</v>
      </c>
      <c r="BL1551" s="16" t="s">
        <v>265</v>
      </c>
      <c r="BM1551" s="142" t="s">
        <v>3212</v>
      </c>
    </row>
    <row r="1552" spans="2:65" s="1" customFormat="1" ht="16.5" customHeight="1">
      <c r="B1552" s="31"/>
      <c r="C1552" s="131" t="s">
        <v>1184</v>
      </c>
      <c r="D1552" s="131" t="s">
        <v>227</v>
      </c>
      <c r="E1552" s="132" t="s">
        <v>3213</v>
      </c>
      <c r="F1552" s="133" t="s">
        <v>3214</v>
      </c>
      <c r="G1552" s="134" t="s">
        <v>1</v>
      </c>
      <c r="H1552" s="135">
        <v>200</v>
      </c>
      <c r="I1552" s="136"/>
      <c r="J1552" s="137">
        <f t="shared" si="210"/>
        <v>0</v>
      </c>
      <c r="K1552" s="133" t="s">
        <v>1</v>
      </c>
      <c r="L1552" s="31"/>
      <c r="M1552" s="138" t="s">
        <v>1</v>
      </c>
      <c r="N1552" s="139" t="s">
        <v>47</v>
      </c>
      <c r="P1552" s="140">
        <f t="shared" si="211"/>
        <v>0</v>
      </c>
      <c r="Q1552" s="140">
        <v>0</v>
      </c>
      <c r="R1552" s="140">
        <f t="shared" si="212"/>
        <v>0</v>
      </c>
      <c r="S1552" s="140">
        <v>0</v>
      </c>
      <c r="T1552" s="141">
        <f t="shared" si="213"/>
        <v>0</v>
      </c>
      <c r="AR1552" s="142" t="s">
        <v>265</v>
      </c>
      <c r="AT1552" s="142" t="s">
        <v>227</v>
      </c>
      <c r="AU1552" s="142" t="s">
        <v>240</v>
      </c>
      <c r="AY1552" s="16" t="s">
        <v>225</v>
      </c>
      <c r="BE1552" s="143">
        <f t="shared" si="214"/>
        <v>0</v>
      </c>
      <c r="BF1552" s="143">
        <f t="shared" si="215"/>
        <v>0</v>
      </c>
      <c r="BG1552" s="143">
        <f t="shared" si="216"/>
        <v>0</v>
      </c>
      <c r="BH1552" s="143">
        <f t="shared" si="217"/>
        <v>0</v>
      </c>
      <c r="BI1552" s="143">
        <f t="shared" si="218"/>
        <v>0</v>
      </c>
      <c r="BJ1552" s="16" t="s">
        <v>90</v>
      </c>
      <c r="BK1552" s="143">
        <f t="shared" si="219"/>
        <v>0</v>
      </c>
      <c r="BL1552" s="16" t="s">
        <v>265</v>
      </c>
      <c r="BM1552" s="142" t="s">
        <v>3215</v>
      </c>
    </row>
    <row r="1553" spans="2:65" s="1" customFormat="1" ht="21.75" customHeight="1">
      <c r="B1553" s="31"/>
      <c r="C1553" s="131" t="s">
        <v>1247</v>
      </c>
      <c r="D1553" s="131" t="s">
        <v>227</v>
      </c>
      <c r="E1553" s="132" t="s">
        <v>3216</v>
      </c>
      <c r="F1553" s="133" t="s">
        <v>3217</v>
      </c>
      <c r="G1553" s="134" t="s">
        <v>1</v>
      </c>
      <c r="H1553" s="135">
        <v>200</v>
      </c>
      <c r="I1553" s="136"/>
      <c r="J1553" s="137">
        <f t="shared" si="210"/>
        <v>0</v>
      </c>
      <c r="K1553" s="133" t="s">
        <v>1</v>
      </c>
      <c r="L1553" s="31"/>
      <c r="M1553" s="138" t="s">
        <v>1</v>
      </c>
      <c r="N1553" s="139" t="s">
        <v>47</v>
      </c>
      <c r="P1553" s="140">
        <f t="shared" si="211"/>
        <v>0</v>
      </c>
      <c r="Q1553" s="140">
        <v>0</v>
      </c>
      <c r="R1553" s="140">
        <f t="shared" si="212"/>
        <v>0</v>
      </c>
      <c r="S1553" s="140">
        <v>0</v>
      </c>
      <c r="T1553" s="141">
        <f t="shared" si="213"/>
        <v>0</v>
      </c>
      <c r="AR1553" s="142" t="s">
        <v>265</v>
      </c>
      <c r="AT1553" s="142" t="s">
        <v>227</v>
      </c>
      <c r="AU1553" s="142" t="s">
        <v>240</v>
      </c>
      <c r="AY1553" s="16" t="s">
        <v>225</v>
      </c>
      <c r="BE1553" s="143">
        <f t="shared" si="214"/>
        <v>0</v>
      </c>
      <c r="BF1553" s="143">
        <f t="shared" si="215"/>
        <v>0</v>
      </c>
      <c r="BG1553" s="143">
        <f t="shared" si="216"/>
        <v>0</v>
      </c>
      <c r="BH1553" s="143">
        <f t="shared" si="217"/>
        <v>0</v>
      </c>
      <c r="BI1553" s="143">
        <f t="shared" si="218"/>
        <v>0</v>
      </c>
      <c r="BJ1553" s="16" t="s">
        <v>90</v>
      </c>
      <c r="BK1553" s="143">
        <f t="shared" si="219"/>
        <v>0</v>
      </c>
      <c r="BL1553" s="16" t="s">
        <v>265</v>
      </c>
      <c r="BM1553" s="142" t="s">
        <v>3218</v>
      </c>
    </row>
    <row r="1554" spans="2:65" s="1" customFormat="1" ht="24.15" customHeight="1">
      <c r="B1554" s="31"/>
      <c r="C1554" s="131" t="s">
        <v>1252</v>
      </c>
      <c r="D1554" s="131" t="s">
        <v>227</v>
      </c>
      <c r="E1554" s="132" t="s">
        <v>3219</v>
      </c>
      <c r="F1554" s="133" t="s">
        <v>2885</v>
      </c>
      <c r="G1554" s="134" t="s">
        <v>1</v>
      </c>
      <c r="H1554" s="135">
        <v>1</v>
      </c>
      <c r="I1554" s="136"/>
      <c r="J1554" s="137">
        <f t="shared" si="210"/>
        <v>0</v>
      </c>
      <c r="K1554" s="133" t="s">
        <v>1</v>
      </c>
      <c r="L1554" s="31"/>
      <c r="M1554" s="138" t="s">
        <v>1</v>
      </c>
      <c r="N1554" s="139" t="s">
        <v>47</v>
      </c>
      <c r="P1554" s="140">
        <f t="shared" si="211"/>
        <v>0</v>
      </c>
      <c r="Q1554" s="140">
        <v>0</v>
      </c>
      <c r="R1554" s="140">
        <f t="shared" si="212"/>
        <v>0</v>
      </c>
      <c r="S1554" s="140">
        <v>0</v>
      </c>
      <c r="T1554" s="141">
        <f t="shared" si="213"/>
        <v>0</v>
      </c>
      <c r="AR1554" s="142" t="s">
        <v>265</v>
      </c>
      <c r="AT1554" s="142" t="s">
        <v>227</v>
      </c>
      <c r="AU1554" s="142" t="s">
        <v>240</v>
      </c>
      <c r="AY1554" s="16" t="s">
        <v>225</v>
      </c>
      <c r="BE1554" s="143">
        <f t="shared" si="214"/>
        <v>0</v>
      </c>
      <c r="BF1554" s="143">
        <f t="shared" si="215"/>
        <v>0</v>
      </c>
      <c r="BG1554" s="143">
        <f t="shared" si="216"/>
        <v>0</v>
      </c>
      <c r="BH1554" s="143">
        <f t="shared" si="217"/>
        <v>0</v>
      </c>
      <c r="BI1554" s="143">
        <f t="shared" si="218"/>
        <v>0</v>
      </c>
      <c r="BJ1554" s="16" t="s">
        <v>90</v>
      </c>
      <c r="BK1554" s="143">
        <f t="shared" si="219"/>
        <v>0</v>
      </c>
      <c r="BL1554" s="16" t="s">
        <v>265</v>
      </c>
      <c r="BM1554" s="142" t="s">
        <v>3220</v>
      </c>
    </row>
    <row r="1555" spans="2:65" s="1" customFormat="1" ht="24.15" customHeight="1">
      <c r="B1555" s="31"/>
      <c r="C1555" s="131" t="s">
        <v>1387</v>
      </c>
      <c r="D1555" s="131" t="s">
        <v>227</v>
      </c>
      <c r="E1555" s="132" t="s">
        <v>3221</v>
      </c>
      <c r="F1555" s="133" t="s">
        <v>2889</v>
      </c>
      <c r="G1555" s="134" t="s">
        <v>1</v>
      </c>
      <c r="H1555" s="135">
        <v>1</v>
      </c>
      <c r="I1555" s="136"/>
      <c r="J1555" s="137">
        <f t="shared" si="210"/>
        <v>0</v>
      </c>
      <c r="K1555" s="133" t="s">
        <v>1</v>
      </c>
      <c r="L1555" s="31"/>
      <c r="M1555" s="138" t="s">
        <v>1</v>
      </c>
      <c r="N1555" s="139" t="s">
        <v>47</v>
      </c>
      <c r="P1555" s="140">
        <f t="shared" si="211"/>
        <v>0</v>
      </c>
      <c r="Q1555" s="140">
        <v>0</v>
      </c>
      <c r="R1555" s="140">
        <f t="shared" si="212"/>
        <v>0</v>
      </c>
      <c r="S1555" s="140">
        <v>0</v>
      </c>
      <c r="T1555" s="141">
        <f t="shared" si="213"/>
        <v>0</v>
      </c>
      <c r="AR1555" s="142" t="s">
        <v>265</v>
      </c>
      <c r="AT1555" s="142" t="s">
        <v>227</v>
      </c>
      <c r="AU1555" s="142" t="s">
        <v>240</v>
      </c>
      <c r="AY1555" s="16" t="s">
        <v>225</v>
      </c>
      <c r="BE1555" s="143">
        <f t="shared" si="214"/>
        <v>0</v>
      </c>
      <c r="BF1555" s="143">
        <f t="shared" si="215"/>
        <v>0</v>
      </c>
      <c r="BG1555" s="143">
        <f t="shared" si="216"/>
        <v>0</v>
      </c>
      <c r="BH1555" s="143">
        <f t="shared" si="217"/>
        <v>0</v>
      </c>
      <c r="BI1555" s="143">
        <f t="shared" si="218"/>
        <v>0</v>
      </c>
      <c r="BJ1555" s="16" t="s">
        <v>90</v>
      </c>
      <c r="BK1555" s="143">
        <f t="shared" si="219"/>
        <v>0</v>
      </c>
      <c r="BL1555" s="16" t="s">
        <v>265</v>
      </c>
      <c r="BM1555" s="142" t="s">
        <v>3222</v>
      </c>
    </row>
    <row r="1556" spans="2:65" s="1" customFormat="1" ht="21.75" customHeight="1">
      <c r="B1556" s="31"/>
      <c r="C1556" s="131" t="s">
        <v>3223</v>
      </c>
      <c r="D1556" s="131" t="s">
        <v>227</v>
      </c>
      <c r="E1556" s="132" t="s">
        <v>3224</v>
      </c>
      <c r="F1556" s="133" t="s">
        <v>2893</v>
      </c>
      <c r="G1556" s="134" t="s">
        <v>1</v>
      </c>
      <c r="H1556" s="135">
        <v>1</v>
      </c>
      <c r="I1556" s="136"/>
      <c r="J1556" s="137">
        <f t="shared" si="210"/>
        <v>0</v>
      </c>
      <c r="K1556" s="133" t="s">
        <v>1</v>
      </c>
      <c r="L1556" s="31"/>
      <c r="M1556" s="138" t="s">
        <v>1</v>
      </c>
      <c r="N1556" s="139" t="s">
        <v>47</v>
      </c>
      <c r="P1556" s="140">
        <f t="shared" si="211"/>
        <v>0</v>
      </c>
      <c r="Q1556" s="140">
        <v>0</v>
      </c>
      <c r="R1556" s="140">
        <f t="shared" si="212"/>
        <v>0</v>
      </c>
      <c r="S1556" s="140">
        <v>0</v>
      </c>
      <c r="T1556" s="141">
        <f t="shared" si="213"/>
        <v>0</v>
      </c>
      <c r="AR1556" s="142" t="s">
        <v>265</v>
      </c>
      <c r="AT1556" s="142" t="s">
        <v>227</v>
      </c>
      <c r="AU1556" s="142" t="s">
        <v>240</v>
      </c>
      <c r="AY1556" s="16" t="s">
        <v>225</v>
      </c>
      <c r="BE1556" s="143">
        <f t="shared" si="214"/>
        <v>0</v>
      </c>
      <c r="BF1556" s="143">
        <f t="shared" si="215"/>
        <v>0</v>
      </c>
      <c r="BG1556" s="143">
        <f t="shared" si="216"/>
        <v>0</v>
      </c>
      <c r="BH1556" s="143">
        <f t="shared" si="217"/>
        <v>0</v>
      </c>
      <c r="BI1556" s="143">
        <f t="shared" si="218"/>
        <v>0</v>
      </c>
      <c r="BJ1556" s="16" t="s">
        <v>90</v>
      </c>
      <c r="BK1556" s="143">
        <f t="shared" si="219"/>
        <v>0</v>
      </c>
      <c r="BL1556" s="16" t="s">
        <v>265</v>
      </c>
      <c r="BM1556" s="142" t="s">
        <v>3225</v>
      </c>
    </row>
    <row r="1557" spans="2:65" s="1" customFormat="1" ht="33" customHeight="1">
      <c r="B1557" s="31"/>
      <c r="C1557" s="131" t="s">
        <v>3226</v>
      </c>
      <c r="D1557" s="131" t="s">
        <v>227</v>
      </c>
      <c r="E1557" s="132" t="s">
        <v>3227</v>
      </c>
      <c r="F1557" s="133" t="s">
        <v>2897</v>
      </c>
      <c r="G1557" s="134" t="s">
        <v>1</v>
      </c>
      <c r="H1557" s="135">
        <v>1</v>
      </c>
      <c r="I1557" s="136"/>
      <c r="J1557" s="137">
        <f t="shared" si="210"/>
        <v>0</v>
      </c>
      <c r="K1557" s="133" t="s">
        <v>1</v>
      </c>
      <c r="L1557" s="31"/>
      <c r="M1557" s="138" t="s">
        <v>1</v>
      </c>
      <c r="N1557" s="139" t="s">
        <v>47</v>
      </c>
      <c r="P1557" s="140">
        <f t="shared" si="211"/>
        <v>0</v>
      </c>
      <c r="Q1557" s="140">
        <v>0</v>
      </c>
      <c r="R1557" s="140">
        <f t="shared" si="212"/>
        <v>0</v>
      </c>
      <c r="S1557" s="140">
        <v>0</v>
      </c>
      <c r="T1557" s="141">
        <f t="shared" si="213"/>
        <v>0</v>
      </c>
      <c r="AR1557" s="142" t="s">
        <v>265</v>
      </c>
      <c r="AT1557" s="142" t="s">
        <v>227</v>
      </c>
      <c r="AU1557" s="142" t="s">
        <v>240</v>
      </c>
      <c r="AY1557" s="16" t="s">
        <v>225</v>
      </c>
      <c r="BE1557" s="143">
        <f t="shared" si="214"/>
        <v>0</v>
      </c>
      <c r="BF1557" s="143">
        <f t="shared" si="215"/>
        <v>0</v>
      </c>
      <c r="BG1557" s="143">
        <f t="shared" si="216"/>
        <v>0</v>
      </c>
      <c r="BH1557" s="143">
        <f t="shared" si="217"/>
        <v>0</v>
      </c>
      <c r="BI1557" s="143">
        <f t="shared" si="218"/>
        <v>0</v>
      </c>
      <c r="BJ1557" s="16" t="s">
        <v>90</v>
      </c>
      <c r="BK1557" s="143">
        <f t="shared" si="219"/>
        <v>0</v>
      </c>
      <c r="BL1557" s="16" t="s">
        <v>265</v>
      </c>
      <c r="BM1557" s="142" t="s">
        <v>3228</v>
      </c>
    </row>
    <row r="1558" spans="2:65" s="1" customFormat="1" ht="24.15" customHeight="1">
      <c r="B1558" s="31"/>
      <c r="C1558" s="131" t="s">
        <v>3229</v>
      </c>
      <c r="D1558" s="131" t="s">
        <v>227</v>
      </c>
      <c r="E1558" s="132" t="s">
        <v>3230</v>
      </c>
      <c r="F1558" s="133" t="s">
        <v>2901</v>
      </c>
      <c r="G1558" s="134" t="s">
        <v>1</v>
      </c>
      <c r="H1558" s="135">
        <v>1</v>
      </c>
      <c r="I1558" s="136"/>
      <c r="J1558" s="137">
        <f t="shared" si="210"/>
        <v>0</v>
      </c>
      <c r="K1558" s="133" t="s">
        <v>1</v>
      </c>
      <c r="L1558" s="31"/>
      <c r="M1558" s="138" t="s">
        <v>1</v>
      </c>
      <c r="N1558" s="139" t="s">
        <v>47</v>
      </c>
      <c r="P1558" s="140">
        <f t="shared" si="211"/>
        <v>0</v>
      </c>
      <c r="Q1558" s="140">
        <v>0</v>
      </c>
      <c r="R1558" s="140">
        <f t="shared" si="212"/>
        <v>0</v>
      </c>
      <c r="S1558" s="140">
        <v>0</v>
      </c>
      <c r="T1558" s="141">
        <f t="shared" si="213"/>
        <v>0</v>
      </c>
      <c r="AR1558" s="142" t="s">
        <v>265</v>
      </c>
      <c r="AT1558" s="142" t="s">
        <v>227</v>
      </c>
      <c r="AU1558" s="142" t="s">
        <v>240</v>
      </c>
      <c r="AY1558" s="16" t="s">
        <v>225</v>
      </c>
      <c r="BE1558" s="143">
        <f t="shared" si="214"/>
        <v>0</v>
      </c>
      <c r="BF1558" s="143">
        <f t="shared" si="215"/>
        <v>0</v>
      </c>
      <c r="BG1558" s="143">
        <f t="shared" si="216"/>
        <v>0</v>
      </c>
      <c r="BH1558" s="143">
        <f t="shared" si="217"/>
        <v>0</v>
      </c>
      <c r="BI1558" s="143">
        <f t="shared" si="218"/>
        <v>0</v>
      </c>
      <c r="BJ1558" s="16" t="s">
        <v>90</v>
      </c>
      <c r="BK1558" s="143">
        <f t="shared" si="219"/>
        <v>0</v>
      </c>
      <c r="BL1558" s="16" t="s">
        <v>265</v>
      </c>
      <c r="BM1558" s="142" t="s">
        <v>3231</v>
      </c>
    </row>
    <row r="1559" spans="2:65" s="1" customFormat="1" ht="24.15" customHeight="1">
      <c r="B1559" s="31"/>
      <c r="C1559" s="131" t="s">
        <v>3232</v>
      </c>
      <c r="D1559" s="131" t="s">
        <v>227</v>
      </c>
      <c r="E1559" s="132" t="s">
        <v>3233</v>
      </c>
      <c r="F1559" s="133" t="s">
        <v>2905</v>
      </c>
      <c r="G1559" s="134" t="s">
        <v>1</v>
      </c>
      <c r="H1559" s="135">
        <v>1</v>
      </c>
      <c r="I1559" s="136"/>
      <c r="J1559" s="137">
        <f t="shared" si="210"/>
        <v>0</v>
      </c>
      <c r="K1559" s="133" t="s">
        <v>1</v>
      </c>
      <c r="L1559" s="31"/>
      <c r="M1559" s="138" t="s">
        <v>1</v>
      </c>
      <c r="N1559" s="139" t="s">
        <v>47</v>
      </c>
      <c r="P1559" s="140">
        <f t="shared" si="211"/>
        <v>0</v>
      </c>
      <c r="Q1559" s="140">
        <v>0</v>
      </c>
      <c r="R1559" s="140">
        <f t="shared" si="212"/>
        <v>0</v>
      </c>
      <c r="S1559" s="140">
        <v>0</v>
      </c>
      <c r="T1559" s="141">
        <f t="shared" si="213"/>
        <v>0</v>
      </c>
      <c r="AR1559" s="142" t="s">
        <v>265</v>
      </c>
      <c r="AT1559" s="142" t="s">
        <v>227</v>
      </c>
      <c r="AU1559" s="142" t="s">
        <v>240</v>
      </c>
      <c r="AY1559" s="16" t="s">
        <v>225</v>
      </c>
      <c r="BE1559" s="143">
        <f t="shared" si="214"/>
        <v>0</v>
      </c>
      <c r="BF1559" s="143">
        <f t="shared" si="215"/>
        <v>0</v>
      </c>
      <c r="BG1559" s="143">
        <f t="shared" si="216"/>
        <v>0</v>
      </c>
      <c r="BH1559" s="143">
        <f t="shared" si="217"/>
        <v>0</v>
      </c>
      <c r="BI1559" s="143">
        <f t="shared" si="218"/>
        <v>0</v>
      </c>
      <c r="BJ1559" s="16" t="s">
        <v>90</v>
      </c>
      <c r="BK1559" s="143">
        <f t="shared" si="219"/>
        <v>0</v>
      </c>
      <c r="BL1559" s="16" t="s">
        <v>265</v>
      </c>
      <c r="BM1559" s="142" t="s">
        <v>3234</v>
      </c>
    </row>
    <row r="1560" spans="2:65" s="1" customFormat="1" ht="24.15" customHeight="1">
      <c r="B1560" s="31"/>
      <c r="C1560" s="131" t="s">
        <v>3235</v>
      </c>
      <c r="D1560" s="131" t="s">
        <v>227</v>
      </c>
      <c r="E1560" s="132" t="s">
        <v>2908</v>
      </c>
      <c r="F1560" s="133" t="s">
        <v>2909</v>
      </c>
      <c r="G1560" s="134" t="s">
        <v>1</v>
      </c>
      <c r="H1560" s="135">
        <v>1</v>
      </c>
      <c r="I1560" s="136"/>
      <c r="J1560" s="137">
        <f t="shared" si="210"/>
        <v>0</v>
      </c>
      <c r="K1560" s="133" t="s">
        <v>1</v>
      </c>
      <c r="L1560" s="31"/>
      <c r="M1560" s="138" t="s">
        <v>1</v>
      </c>
      <c r="N1560" s="139" t="s">
        <v>47</v>
      </c>
      <c r="P1560" s="140">
        <f t="shared" si="211"/>
        <v>0</v>
      </c>
      <c r="Q1560" s="140">
        <v>0</v>
      </c>
      <c r="R1560" s="140">
        <f t="shared" si="212"/>
        <v>0</v>
      </c>
      <c r="S1560" s="140">
        <v>0</v>
      </c>
      <c r="T1560" s="141">
        <f t="shared" si="213"/>
        <v>0</v>
      </c>
      <c r="AR1560" s="142" t="s">
        <v>265</v>
      </c>
      <c r="AT1560" s="142" t="s">
        <v>227</v>
      </c>
      <c r="AU1560" s="142" t="s">
        <v>240</v>
      </c>
      <c r="AY1560" s="16" t="s">
        <v>225</v>
      </c>
      <c r="BE1560" s="143">
        <f t="shared" si="214"/>
        <v>0</v>
      </c>
      <c r="BF1560" s="143">
        <f t="shared" si="215"/>
        <v>0</v>
      </c>
      <c r="BG1560" s="143">
        <f t="shared" si="216"/>
        <v>0</v>
      </c>
      <c r="BH1560" s="143">
        <f t="shared" si="217"/>
        <v>0</v>
      </c>
      <c r="BI1560" s="143">
        <f t="shared" si="218"/>
        <v>0</v>
      </c>
      <c r="BJ1560" s="16" t="s">
        <v>90</v>
      </c>
      <c r="BK1560" s="143">
        <f t="shared" si="219"/>
        <v>0</v>
      </c>
      <c r="BL1560" s="16" t="s">
        <v>265</v>
      </c>
      <c r="BM1560" s="142" t="s">
        <v>3236</v>
      </c>
    </row>
    <row r="1561" spans="2:65" s="1" customFormat="1" ht="66.75" customHeight="1">
      <c r="B1561" s="31"/>
      <c r="C1561" s="131" t="s">
        <v>3237</v>
      </c>
      <c r="D1561" s="131" t="s">
        <v>227</v>
      </c>
      <c r="E1561" s="132" t="s">
        <v>3238</v>
      </c>
      <c r="F1561" s="133" t="s">
        <v>2913</v>
      </c>
      <c r="G1561" s="134" t="s">
        <v>1</v>
      </c>
      <c r="H1561" s="135">
        <v>1</v>
      </c>
      <c r="I1561" s="136"/>
      <c r="J1561" s="137">
        <f t="shared" si="210"/>
        <v>0</v>
      </c>
      <c r="K1561" s="133" t="s">
        <v>1</v>
      </c>
      <c r="L1561" s="31"/>
      <c r="M1561" s="138" t="s">
        <v>1</v>
      </c>
      <c r="N1561" s="139" t="s">
        <v>47</v>
      </c>
      <c r="P1561" s="140">
        <f t="shared" si="211"/>
        <v>0</v>
      </c>
      <c r="Q1561" s="140">
        <v>0</v>
      </c>
      <c r="R1561" s="140">
        <f t="shared" si="212"/>
        <v>0</v>
      </c>
      <c r="S1561" s="140">
        <v>0</v>
      </c>
      <c r="T1561" s="141">
        <f t="shared" si="213"/>
        <v>0</v>
      </c>
      <c r="AR1561" s="142" t="s">
        <v>265</v>
      </c>
      <c r="AT1561" s="142" t="s">
        <v>227</v>
      </c>
      <c r="AU1561" s="142" t="s">
        <v>240</v>
      </c>
      <c r="AY1561" s="16" t="s">
        <v>225</v>
      </c>
      <c r="BE1561" s="143">
        <f t="shared" si="214"/>
        <v>0</v>
      </c>
      <c r="BF1561" s="143">
        <f t="shared" si="215"/>
        <v>0</v>
      </c>
      <c r="BG1561" s="143">
        <f t="shared" si="216"/>
        <v>0</v>
      </c>
      <c r="BH1561" s="143">
        <f t="shared" si="217"/>
        <v>0</v>
      </c>
      <c r="BI1561" s="143">
        <f t="shared" si="218"/>
        <v>0</v>
      </c>
      <c r="BJ1561" s="16" t="s">
        <v>90</v>
      </c>
      <c r="BK1561" s="143">
        <f t="shared" si="219"/>
        <v>0</v>
      </c>
      <c r="BL1561" s="16" t="s">
        <v>265</v>
      </c>
      <c r="BM1561" s="142" t="s">
        <v>3239</v>
      </c>
    </row>
    <row r="1562" spans="2:65" s="1" customFormat="1" ht="49.05" customHeight="1">
      <c r="B1562" s="31"/>
      <c r="C1562" s="131" t="s">
        <v>1431</v>
      </c>
      <c r="D1562" s="131" t="s">
        <v>227</v>
      </c>
      <c r="E1562" s="132" t="s">
        <v>3240</v>
      </c>
      <c r="F1562" s="133" t="s">
        <v>2917</v>
      </c>
      <c r="G1562" s="134" t="s">
        <v>1</v>
      </c>
      <c r="H1562" s="135">
        <v>1</v>
      </c>
      <c r="I1562" s="136"/>
      <c r="J1562" s="137">
        <f t="shared" si="210"/>
        <v>0</v>
      </c>
      <c r="K1562" s="133" t="s">
        <v>1</v>
      </c>
      <c r="L1562" s="31"/>
      <c r="M1562" s="138" t="s">
        <v>1</v>
      </c>
      <c r="N1562" s="139" t="s">
        <v>47</v>
      </c>
      <c r="P1562" s="140">
        <f t="shared" si="211"/>
        <v>0</v>
      </c>
      <c r="Q1562" s="140">
        <v>0</v>
      </c>
      <c r="R1562" s="140">
        <f t="shared" si="212"/>
        <v>0</v>
      </c>
      <c r="S1562" s="140">
        <v>0</v>
      </c>
      <c r="T1562" s="141">
        <f t="shared" si="213"/>
        <v>0</v>
      </c>
      <c r="AR1562" s="142" t="s">
        <v>265</v>
      </c>
      <c r="AT1562" s="142" t="s">
        <v>227</v>
      </c>
      <c r="AU1562" s="142" t="s">
        <v>240</v>
      </c>
      <c r="AY1562" s="16" t="s">
        <v>225</v>
      </c>
      <c r="BE1562" s="143">
        <f t="shared" si="214"/>
        <v>0</v>
      </c>
      <c r="BF1562" s="143">
        <f t="shared" si="215"/>
        <v>0</v>
      </c>
      <c r="BG1562" s="143">
        <f t="shared" si="216"/>
        <v>0</v>
      </c>
      <c r="BH1562" s="143">
        <f t="shared" si="217"/>
        <v>0</v>
      </c>
      <c r="BI1562" s="143">
        <f t="shared" si="218"/>
        <v>0</v>
      </c>
      <c r="BJ1562" s="16" t="s">
        <v>90</v>
      </c>
      <c r="BK1562" s="143">
        <f t="shared" si="219"/>
        <v>0</v>
      </c>
      <c r="BL1562" s="16" t="s">
        <v>265</v>
      </c>
      <c r="BM1562" s="142" t="s">
        <v>3241</v>
      </c>
    </row>
    <row r="1563" spans="2:65" s="1" customFormat="1" ht="24.15" customHeight="1">
      <c r="B1563" s="31"/>
      <c r="C1563" s="131" t="s">
        <v>1728</v>
      </c>
      <c r="D1563" s="131" t="s">
        <v>227</v>
      </c>
      <c r="E1563" s="132" t="s">
        <v>3242</v>
      </c>
      <c r="F1563" s="133" t="s">
        <v>2969</v>
      </c>
      <c r="G1563" s="134" t="s">
        <v>1</v>
      </c>
      <c r="H1563" s="135">
        <v>1</v>
      </c>
      <c r="I1563" s="136"/>
      <c r="J1563" s="137">
        <f t="shared" si="210"/>
        <v>0</v>
      </c>
      <c r="K1563" s="133" t="s">
        <v>1</v>
      </c>
      <c r="L1563" s="31"/>
      <c r="M1563" s="138" t="s">
        <v>1</v>
      </c>
      <c r="N1563" s="139" t="s">
        <v>47</v>
      </c>
      <c r="P1563" s="140">
        <f t="shared" si="211"/>
        <v>0</v>
      </c>
      <c r="Q1563" s="140">
        <v>0</v>
      </c>
      <c r="R1563" s="140">
        <f t="shared" si="212"/>
        <v>0</v>
      </c>
      <c r="S1563" s="140">
        <v>0</v>
      </c>
      <c r="T1563" s="141">
        <f t="shared" si="213"/>
        <v>0</v>
      </c>
      <c r="AR1563" s="142" t="s">
        <v>265</v>
      </c>
      <c r="AT1563" s="142" t="s">
        <v>227</v>
      </c>
      <c r="AU1563" s="142" t="s">
        <v>240</v>
      </c>
      <c r="AY1563" s="16" t="s">
        <v>225</v>
      </c>
      <c r="BE1563" s="143">
        <f t="shared" si="214"/>
        <v>0</v>
      </c>
      <c r="BF1563" s="143">
        <f t="shared" si="215"/>
        <v>0</v>
      </c>
      <c r="BG1563" s="143">
        <f t="shared" si="216"/>
        <v>0</v>
      </c>
      <c r="BH1563" s="143">
        <f t="shared" si="217"/>
        <v>0</v>
      </c>
      <c r="BI1563" s="143">
        <f t="shared" si="218"/>
        <v>0</v>
      </c>
      <c r="BJ1563" s="16" t="s">
        <v>90</v>
      </c>
      <c r="BK1563" s="143">
        <f t="shared" si="219"/>
        <v>0</v>
      </c>
      <c r="BL1563" s="16" t="s">
        <v>265</v>
      </c>
      <c r="BM1563" s="142" t="s">
        <v>3243</v>
      </c>
    </row>
    <row r="1564" spans="2:65" s="1" customFormat="1" ht="24.15" customHeight="1">
      <c r="B1564" s="31"/>
      <c r="C1564" s="131" t="s">
        <v>1842</v>
      </c>
      <c r="D1564" s="131" t="s">
        <v>227</v>
      </c>
      <c r="E1564" s="132" t="s">
        <v>3244</v>
      </c>
      <c r="F1564" s="133" t="s">
        <v>3245</v>
      </c>
      <c r="G1564" s="134" t="s">
        <v>1</v>
      </c>
      <c r="H1564" s="135">
        <v>1</v>
      </c>
      <c r="I1564" s="136"/>
      <c r="J1564" s="137">
        <f t="shared" si="210"/>
        <v>0</v>
      </c>
      <c r="K1564" s="133" t="s">
        <v>1</v>
      </c>
      <c r="L1564" s="31"/>
      <c r="M1564" s="138" t="s">
        <v>1</v>
      </c>
      <c r="N1564" s="139" t="s">
        <v>47</v>
      </c>
      <c r="P1564" s="140">
        <f t="shared" si="211"/>
        <v>0</v>
      </c>
      <c r="Q1564" s="140">
        <v>0</v>
      </c>
      <c r="R1564" s="140">
        <f t="shared" si="212"/>
        <v>0</v>
      </c>
      <c r="S1564" s="140">
        <v>0</v>
      </c>
      <c r="T1564" s="141">
        <f t="shared" si="213"/>
        <v>0</v>
      </c>
      <c r="AR1564" s="142" t="s">
        <v>265</v>
      </c>
      <c r="AT1564" s="142" t="s">
        <v>227</v>
      </c>
      <c r="AU1564" s="142" t="s">
        <v>240</v>
      </c>
      <c r="AY1564" s="16" t="s">
        <v>225</v>
      </c>
      <c r="BE1564" s="143">
        <f t="shared" si="214"/>
        <v>0</v>
      </c>
      <c r="BF1564" s="143">
        <f t="shared" si="215"/>
        <v>0</v>
      </c>
      <c r="BG1564" s="143">
        <f t="shared" si="216"/>
        <v>0</v>
      </c>
      <c r="BH1564" s="143">
        <f t="shared" si="217"/>
        <v>0</v>
      </c>
      <c r="BI1564" s="143">
        <f t="shared" si="218"/>
        <v>0</v>
      </c>
      <c r="BJ1564" s="16" t="s">
        <v>90</v>
      </c>
      <c r="BK1564" s="143">
        <f t="shared" si="219"/>
        <v>0</v>
      </c>
      <c r="BL1564" s="16" t="s">
        <v>265</v>
      </c>
      <c r="BM1564" s="142" t="s">
        <v>3246</v>
      </c>
    </row>
    <row r="1565" spans="2:65" s="1" customFormat="1" ht="24.15" customHeight="1">
      <c r="B1565" s="31"/>
      <c r="C1565" s="131" t="s">
        <v>3247</v>
      </c>
      <c r="D1565" s="131" t="s">
        <v>227</v>
      </c>
      <c r="E1565" s="132" t="s">
        <v>2996</v>
      </c>
      <c r="F1565" s="133" t="s">
        <v>2997</v>
      </c>
      <c r="G1565" s="134" t="s">
        <v>1</v>
      </c>
      <c r="H1565" s="135">
        <v>1</v>
      </c>
      <c r="I1565" s="136"/>
      <c r="J1565" s="137">
        <f t="shared" si="210"/>
        <v>0</v>
      </c>
      <c r="K1565" s="133" t="s">
        <v>1</v>
      </c>
      <c r="L1565" s="31"/>
      <c r="M1565" s="138" t="s">
        <v>1</v>
      </c>
      <c r="N1565" s="139" t="s">
        <v>47</v>
      </c>
      <c r="P1565" s="140">
        <f t="shared" si="211"/>
        <v>0</v>
      </c>
      <c r="Q1565" s="140">
        <v>0</v>
      </c>
      <c r="R1565" s="140">
        <f t="shared" si="212"/>
        <v>0</v>
      </c>
      <c r="S1565" s="140">
        <v>0</v>
      </c>
      <c r="T1565" s="141">
        <f t="shared" si="213"/>
        <v>0</v>
      </c>
      <c r="AR1565" s="142" t="s">
        <v>265</v>
      </c>
      <c r="AT1565" s="142" t="s">
        <v>227</v>
      </c>
      <c r="AU1565" s="142" t="s">
        <v>240</v>
      </c>
      <c r="AY1565" s="16" t="s">
        <v>225</v>
      </c>
      <c r="BE1565" s="143">
        <f t="shared" si="214"/>
        <v>0</v>
      </c>
      <c r="BF1565" s="143">
        <f t="shared" si="215"/>
        <v>0</v>
      </c>
      <c r="BG1565" s="143">
        <f t="shared" si="216"/>
        <v>0</v>
      </c>
      <c r="BH1565" s="143">
        <f t="shared" si="217"/>
        <v>0</v>
      </c>
      <c r="BI1565" s="143">
        <f t="shared" si="218"/>
        <v>0</v>
      </c>
      <c r="BJ1565" s="16" t="s">
        <v>90</v>
      </c>
      <c r="BK1565" s="143">
        <f t="shared" si="219"/>
        <v>0</v>
      </c>
      <c r="BL1565" s="16" t="s">
        <v>265</v>
      </c>
      <c r="BM1565" s="142" t="s">
        <v>3248</v>
      </c>
    </row>
    <row r="1566" spans="2:65" s="1" customFormat="1" ht="16.5" customHeight="1">
      <c r="B1566" s="31"/>
      <c r="C1566" s="131" t="s">
        <v>1889</v>
      </c>
      <c r="D1566" s="131" t="s">
        <v>227</v>
      </c>
      <c r="E1566" s="132" t="s">
        <v>3000</v>
      </c>
      <c r="F1566" s="133" t="s">
        <v>3001</v>
      </c>
      <c r="G1566" s="134" t="s">
        <v>1</v>
      </c>
      <c r="H1566" s="135">
        <v>1</v>
      </c>
      <c r="I1566" s="136"/>
      <c r="J1566" s="137">
        <f t="shared" si="210"/>
        <v>0</v>
      </c>
      <c r="K1566" s="133" t="s">
        <v>1</v>
      </c>
      <c r="L1566" s="31"/>
      <c r="M1566" s="138" t="s">
        <v>1</v>
      </c>
      <c r="N1566" s="139" t="s">
        <v>47</v>
      </c>
      <c r="P1566" s="140">
        <f t="shared" si="211"/>
        <v>0</v>
      </c>
      <c r="Q1566" s="140">
        <v>0</v>
      </c>
      <c r="R1566" s="140">
        <f t="shared" si="212"/>
        <v>0</v>
      </c>
      <c r="S1566" s="140">
        <v>0</v>
      </c>
      <c r="T1566" s="141">
        <f t="shared" si="213"/>
        <v>0</v>
      </c>
      <c r="AR1566" s="142" t="s">
        <v>265</v>
      </c>
      <c r="AT1566" s="142" t="s">
        <v>227</v>
      </c>
      <c r="AU1566" s="142" t="s">
        <v>240</v>
      </c>
      <c r="AY1566" s="16" t="s">
        <v>225</v>
      </c>
      <c r="BE1566" s="143">
        <f t="shared" si="214"/>
        <v>0</v>
      </c>
      <c r="BF1566" s="143">
        <f t="shared" si="215"/>
        <v>0</v>
      </c>
      <c r="BG1566" s="143">
        <f t="shared" si="216"/>
        <v>0</v>
      </c>
      <c r="BH1566" s="143">
        <f t="shared" si="217"/>
        <v>0</v>
      </c>
      <c r="BI1566" s="143">
        <f t="shared" si="218"/>
        <v>0</v>
      </c>
      <c r="BJ1566" s="16" t="s">
        <v>90</v>
      </c>
      <c r="BK1566" s="143">
        <f t="shared" si="219"/>
        <v>0</v>
      </c>
      <c r="BL1566" s="16" t="s">
        <v>265</v>
      </c>
      <c r="BM1566" s="142" t="s">
        <v>3249</v>
      </c>
    </row>
    <row r="1567" spans="2:65" s="1" customFormat="1" ht="62.7" customHeight="1">
      <c r="B1567" s="31"/>
      <c r="C1567" s="131" t="s">
        <v>3250</v>
      </c>
      <c r="D1567" s="131" t="s">
        <v>227</v>
      </c>
      <c r="E1567" s="132" t="s">
        <v>3008</v>
      </c>
      <c r="F1567" s="133" t="s">
        <v>3009</v>
      </c>
      <c r="G1567" s="134" t="s">
        <v>1</v>
      </c>
      <c r="H1567" s="135">
        <v>1</v>
      </c>
      <c r="I1567" s="136"/>
      <c r="J1567" s="137">
        <f t="shared" si="210"/>
        <v>0</v>
      </c>
      <c r="K1567" s="133" t="s">
        <v>1</v>
      </c>
      <c r="L1567" s="31"/>
      <c r="M1567" s="138" t="s">
        <v>1</v>
      </c>
      <c r="N1567" s="139" t="s">
        <v>47</v>
      </c>
      <c r="P1567" s="140">
        <f t="shared" si="211"/>
        <v>0</v>
      </c>
      <c r="Q1567" s="140">
        <v>0</v>
      </c>
      <c r="R1567" s="140">
        <f t="shared" si="212"/>
        <v>0</v>
      </c>
      <c r="S1567" s="140">
        <v>0</v>
      </c>
      <c r="T1567" s="141">
        <f t="shared" si="213"/>
        <v>0</v>
      </c>
      <c r="AR1567" s="142" t="s">
        <v>265</v>
      </c>
      <c r="AT1567" s="142" t="s">
        <v>227</v>
      </c>
      <c r="AU1567" s="142" t="s">
        <v>240</v>
      </c>
      <c r="AY1567" s="16" t="s">
        <v>225</v>
      </c>
      <c r="BE1567" s="143">
        <f t="shared" si="214"/>
        <v>0</v>
      </c>
      <c r="BF1567" s="143">
        <f t="shared" si="215"/>
        <v>0</v>
      </c>
      <c r="BG1567" s="143">
        <f t="shared" si="216"/>
        <v>0</v>
      </c>
      <c r="BH1567" s="143">
        <f t="shared" si="217"/>
        <v>0</v>
      </c>
      <c r="BI1567" s="143">
        <f t="shared" si="218"/>
        <v>0</v>
      </c>
      <c r="BJ1567" s="16" t="s">
        <v>90</v>
      </c>
      <c r="BK1567" s="143">
        <f t="shared" si="219"/>
        <v>0</v>
      </c>
      <c r="BL1567" s="16" t="s">
        <v>265</v>
      </c>
      <c r="BM1567" s="142" t="s">
        <v>3251</v>
      </c>
    </row>
    <row r="1568" spans="2:65" s="1" customFormat="1" ht="66.75" customHeight="1">
      <c r="B1568" s="31"/>
      <c r="C1568" s="131" t="s">
        <v>1912</v>
      </c>
      <c r="D1568" s="131" t="s">
        <v>227</v>
      </c>
      <c r="E1568" s="132" t="s">
        <v>3012</v>
      </c>
      <c r="F1568" s="133" t="s">
        <v>3013</v>
      </c>
      <c r="G1568" s="134" t="s">
        <v>1</v>
      </c>
      <c r="H1568" s="135">
        <v>1</v>
      </c>
      <c r="I1568" s="136"/>
      <c r="J1568" s="137">
        <f t="shared" si="210"/>
        <v>0</v>
      </c>
      <c r="K1568" s="133" t="s">
        <v>1</v>
      </c>
      <c r="L1568" s="31"/>
      <c r="M1568" s="138" t="s">
        <v>1</v>
      </c>
      <c r="N1568" s="139" t="s">
        <v>47</v>
      </c>
      <c r="P1568" s="140">
        <f t="shared" si="211"/>
        <v>0</v>
      </c>
      <c r="Q1568" s="140">
        <v>0</v>
      </c>
      <c r="R1568" s="140">
        <f t="shared" si="212"/>
        <v>0</v>
      </c>
      <c r="S1568" s="140">
        <v>0</v>
      </c>
      <c r="T1568" s="141">
        <f t="shared" si="213"/>
        <v>0</v>
      </c>
      <c r="AR1568" s="142" t="s">
        <v>265</v>
      </c>
      <c r="AT1568" s="142" t="s">
        <v>227</v>
      </c>
      <c r="AU1568" s="142" t="s">
        <v>240</v>
      </c>
      <c r="AY1568" s="16" t="s">
        <v>225</v>
      </c>
      <c r="BE1568" s="143">
        <f t="shared" si="214"/>
        <v>0</v>
      </c>
      <c r="BF1568" s="143">
        <f t="shared" si="215"/>
        <v>0</v>
      </c>
      <c r="BG1568" s="143">
        <f t="shared" si="216"/>
        <v>0</v>
      </c>
      <c r="BH1568" s="143">
        <f t="shared" si="217"/>
        <v>0</v>
      </c>
      <c r="BI1568" s="143">
        <f t="shared" si="218"/>
        <v>0</v>
      </c>
      <c r="BJ1568" s="16" t="s">
        <v>90</v>
      </c>
      <c r="BK1568" s="143">
        <f t="shared" si="219"/>
        <v>0</v>
      </c>
      <c r="BL1568" s="16" t="s">
        <v>265</v>
      </c>
      <c r="BM1568" s="142" t="s">
        <v>3252</v>
      </c>
    </row>
    <row r="1569" spans="2:65" s="11" customFormat="1" ht="22.8" customHeight="1">
      <c r="B1569" s="119"/>
      <c r="D1569" s="120" t="s">
        <v>81</v>
      </c>
      <c r="E1569" s="129" t="s">
        <v>3253</v>
      </c>
      <c r="F1569" s="129" t="s">
        <v>3254</v>
      </c>
      <c r="I1569" s="122"/>
      <c r="J1569" s="130">
        <f>BK1569</f>
        <v>0</v>
      </c>
      <c r="L1569" s="119"/>
      <c r="M1569" s="124"/>
      <c r="P1569" s="125">
        <f>P1570+SUM(P1571:P1575)+P1632+P1647+P1659+P1662</f>
        <v>0</v>
      </c>
      <c r="R1569" s="125">
        <f>R1570+SUM(R1571:R1575)+R1632+R1647+R1659+R1662</f>
        <v>0</v>
      </c>
      <c r="T1569" s="126">
        <f>T1570+SUM(T1571:T1575)+T1632+T1647+T1659+T1662</f>
        <v>0</v>
      </c>
      <c r="AR1569" s="120" t="s">
        <v>92</v>
      </c>
      <c r="AT1569" s="127" t="s">
        <v>81</v>
      </c>
      <c r="AU1569" s="127" t="s">
        <v>90</v>
      </c>
      <c r="AY1569" s="120" t="s">
        <v>225</v>
      </c>
      <c r="BK1569" s="128">
        <f>BK1570+SUM(BK1571:BK1575)+BK1632+BK1647+BK1659+BK1662</f>
        <v>0</v>
      </c>
    </row>
    <row r="1570" spans="2:65" s="1" customFormat="1" ht="16.5" customHeight="1">
      <c r="B1570" s="31"/>
      <c r="C1570" s="131" t="s">
        <v>3255</v>
      </c>
      <c r="D1570" s="131" t="s">
        <v>227</v>
      </c>
      <c r="E1570" s="132" t="s">
        <v>3256</v>
      </c>
      <c r="F1570" s="133" t="s">
        <v>3257</v>
      </c>
      <c r="G1570" s="134" t="s">
        <v>1</v>
      </c>
      <c r="H1570" s="135">
        <v>1</v>
      </c>
      <c r="I1570" s="136"/>
      <c r="J1570" s="137">
        <f>ROUND(I1570*H1570,2)</f>
        <v>0</v>
      </c>
      <c r="K1570" s="133" t="s">
        <v>1</v>
      </c>
      <c r="L1570" s="31"/>
      <c r="M1570" s="138" t="s">
        <v>1</v>
      </c>
      <c r="N1570" s="139" t="s">
        <v>47</v>
      </c>
      <c r="P1570" s="140">
        <f>O1570*H1570</f>
        <v>0</v>
      </c>
      <c r="Q1570" s="140">
        <v>0</v>
      </c>
      <c r="R1570" s="140">
        <f>Q1570*H1570</f>
        <v>0</v>
      </c>
      <c r="S1570" s="140">
        <v>0</v>
      </c>
      <c r="T1570" s="141">
        <f>S1570*H1570</f>
        <v>0</v>
      </c>
      <c r="AR1570" s="142" t="s">
        <v>265</v>
      </c>
      <c r="AT1570" s="142" t="s">
        <v>227</v>
      </c>
      <c r="AU1570" s="142" t="s">
        <v>92</v>
      </c>
      <c r="AY1570" s="16" t="s">
        <v>225</v>
      </c>
      <c r="BE1570" s="143">
        <f>IF(N1570="základní",J1570,0)</f>
        <v>0</v>
      </c>
      <c r="BF1570" s="143">
        <f>IF(N1570="snížená",J1570,0)</f>
        <v>0</v>
      </c>
      <c r="BG1570" s="143">
        <f>IF(N1570="zákl. přenesená",J1570,0)</f>
        <v>0</v>
      </c>
      <c r="BH1570" s="143">
        <f>IF(N1570="sníž. přenesená",J1570,0)</f>
        <v>0</v>
      </c>
      <c r="BI1570" s="143">
        <f>IF(N1570="nulová",J1570,0)</f>
        <v>0</v>
      </c>
      <c r="BJ1570" s="16" t="s">
        <v>90</v>
      </c>
      <c r="BK1570" s="143">
        <f>ROUND(I1570*H1570,2)</f>
        <v>0</v>
      </c>
      <c r="BL1570" s="16" t="s">
        <v>265</v>
      </c>
      <c r="BM1570" s="142" t="s">
        <v>3258</v>
      </c>
    </row>
    <row r="1571" spans="2:65" s="1" customFormat="1" ht="16.5" customHeight="1">
      <c r="B1571" s="31"/>
      <c r="C1571" s="131" t="s">
        <v>3259</v>
      </c>
      <c r="D1571" s="131" t="s">
        <v>227</v>
      </c>
      <c r="E1571" s="132" t="s">
        <v>3260</v>
      </c>
      <c r="F1571" s="133" t="s">
        <v>3257</v>
      </c>
      <c r="G1571" s="134" t="s">
        <v>1</v>
      </c>
      <c r="H1571" s="135">
        <v>1</v>
      </c>
      <c r="I1571" s="136"/>
      <c r="J1571" s="137">
        <f>ROUND(I1571*H1571,2)</f>
        <v>0</v>
      </c>
      <c r="K1571" s="133" t="s">
        <v>1</v>
      </c>
      <c r="L1571" s="31"/>
      <c r="M1571" s="138" t="s">
        <v>1</v>
      </c>
      <c r="N1571" s="139" t="s">
        <v>47</v>
      </c>
      <c r="P1571" s="140">
        <f>O1571*H1571</f>
        <v>0</v>
      </c>
      <c r="Q1571" s="140">
        <v>0</v>
      </c>
      <c r="R1571" s="140">
        <f>Q1571*H1571</f>
        <v>0</v>
      </c>
      <c r="S1571" s="140">
        <v>0</v>
      </c>
      <c r="T1571" s="141">
        <f>S1571*H1571</f>
        <v>0</v>
      </c>
      <c r="AR1571" s="142" t="s">
        <v>265</v>
      </c>
      <c r="AT1571" s="142" t="s">
        <v>227</v>
      </c>
      <c r="AU1571" s="142" t="s">
        <v>92</v>
      </c>
      <c r="AY1571" s="16" t="s">
        <v>225</v>
      </c>
      <c r="BE1571" s="143">
        <f>IF(N1571="základní",J1571,0)</f>
        <v>0</v>
      </c>
      <c r="BF1571" s="143">
        <f>IF(N1571="snížená",J1571,0)</f>
        <v>0</v>
      </c>
      <c r="BG1571" s="143">
        <f>IF(N1571="zákl. přenesená",J1571,0)</f>
        <v>0</v>
      </c>
      <c r="BH1571" s="143">
        <f>IF(N1571="sníž. přenesená",J1571,0)</f>
        <v>0</v>
      </c>
      <c r="BI1571" s="143">
        <f>IF(N1571="nulová",J1571,0)</f>
        <v>0</v>
      </c>
      <c r="BJ1571" s="16" t="s">
        <v>90</v>
      </c>
      <c r="BK1571" s="143">
        <f>ROUND(I1571*H1571,2)</f>
        <v>0</v>
      </c>
      <c r="BL1571" s="16" t="s">
        <v>265</v>
      </c>
      <c r="BM1571" s="142" t="s">
        <v>3261</v>
      </c>
    </row>
    <row r="1572" spans="2:65" s="1" customFormat="1" ht="16.5" customHeight="1">
      <c r="B1572" s="31"/>
      <c r="C1572" s="131" t="s">
        <v>3262</v>
      </c>
      <c r="D1572" s="131" t="s">
        <v>227</v>
      </c>
      <c r="E1572" s="132" t="s">
        <v>3263</v>
      </c>
      <c r="F1572" s="133" t="s">
        <v>3257</v>
      </c>
      <c r="G1572" s="134" t="s">
        <v>1</v>
      </c>
      <c r="H1572" s="135">
        <v>1</v>
      </c>
      <c r="I1572" s="136"/>
      <c r="J1572" s="137">
        <f>ROUND(I1572*H1572,2)</f>
        <v>0</v>
      </c>
      <c r="K1572" s="133" t="s">
        <v>1</v>
      </c>
      <c r="L1572" s="31"/>
      <c r="M1572" s="138" t="s">
        <v>1</v>
      </c>
      <c r="N1572" s="139" t="s">
        <v>47</v>
      </c>
      <c r="P1572" s="140">
        <f>O1572*H1572</f>
        <v>0</v>
      </c>
      <c r="Q1572" s="140">
        <v>0</v>
      </c>
      <c r="R1572" s="140">
        <f>Q1572*H1572</f>
        <v>0</v>
      </c>
      <c r="S1572" s="140">
        <v>0</v>
      </c>
      <c r="T1572" s="141">
        <f>S1572*H1572</f>
        <v>0</v>
      </c>
      <c r="AR1572" s="142" t="s">
        <v>265</v>
      </c>
      <c r="AT1572" s="142" t="s">
        <v>227</v>
      </c>
      <c r="AU1572" s="142" t="s">
        <v>92</v>
      </c>
      <c r="AY1572" s="16" t="s">
        <v>225</v>
      </c>
      <c r="BE1572" s="143">
        <f>IF(N1572="základní",J1572,0)</f>
        <v>0</v>
      </c>
      <c r="BF1572" s="143">
        <f>IF(N1572="snížená",J1572,0)</f>
        <v>0</v>
      </c>
      <c r="BG1572" s="143">
        <f>IF(N1572="zákl. přenesená",J1572,0)</f>
        <v>0</v>
      </c>
      <c r="BH1572" s="143">
        <f>IF(N1572="sníž. přenesená",J1572,0)</f>
        <v>0</v>
      </c>
      <c r="BI1572" s="143">
        <f>IF(N1572="nulová",J1572,0)</f>
        <v>0</v>
      </c>
      <c r="BJ1572" s="16" t="s">
        <v>90</v>
      </c>
      <c r="BK1572" s="143">
        <f>ROUND(I1572*H1572,2)</f>
        <v>0</v>
      </c>
      <c r="BL1572" s="16" t="s">
        <v>265</v>
      </c>
      <c r="BM1572" s="142" t="s">
        <v>3264</v>
      </c>
    </row>
    <row r="1573" spans="2:65" s="1" customFormat="1" ht="16.5" customHeight="1">
      <c r="B1573" s="31"/>
      <c r="C1573" s="131" t="s">
        <v>1931</v>
      </c>
      <c r="D1573" s="131" t="s">
        <v>227</v>
      </c>
      <c r="E1573" s="132" t="s">
        <v>3265</v>
      </c>
      <c r="F1573" s="133" t="s">
        <v>3257</v>
      </c>
      <c r="G1573" s="134" t="s">
        <v>1</v>
      </c>
      <c r="H1573" s="135">
        <v>1</v>
      </c>
      <c r="I1573" s="136"/>
      <c r="J1573" s="137">
        <f>ROUND(I1573*H1573,2)</f>
        <v>0</v>
      </c>
      <c r="K1573" s="133" t="s">
        <v>1</v>
      </c>
      <c r="L1573" s="31"/>
      <c r="M1573" s="138" t="s">
        <v>1</v>
      </c>
      <c r="N1573" s="139" t="s">
        <v>47</v>
      </c>
      <c r="P1573" s="140">
        <f>O1573*H1573</f>
        <v>0</v>
      </c>
      <c r="Q1573" s="140">
        <v>0</v>
      </c>
      <c r="R1573" s="140">
        <f>Q1573*H1573</f>
        <v>0</v>
      </c>
      <c r="S1573" s="140">
        <v>0</v>
      </c>
      <c r="T1573" s="141">
        <f>S1573*H1573</f>
        <v>0</v>
      </c>
      <c r="AR1573" s="142" t="s">
        <v>265</v>
      </c>
      <c r="AT1573" s="142" t="s">
        <v>227</v>
      </c>
      <c r="AU1573" s="142" t="s">
        <v>92</v>
      </c>
      <c r="AY1573" s="16" t="s">
        <v>225</v>
      </c>
      <c r="BE1573" s="143">
        <f>IF(N1573="základní",J1573,0)</f>
        <v>0</v>
      </c>
      <c r="BF1573" s="143">
        <f>IF(N1573="snížená",J1573,0)</f>
        <v>0</v>
      </c>
      <c r="BG1573" s="143">
        <f>IF(N1573="zákl. přenesená",J1573,0)</f>
        <v>0</v>
      </c>
      <c r="BH1573" s="143">
        <f>IF(N1573="sníž. přenesená",J1573,0)</f>
        <v>0</v>
      </c>
      <c r="BI1573" s="143">
        <f>IF(N1573="nulová",J1573,0)</f>
        <v>0</v>
      </c>
      <c r="BJ1573" s="16" t="s">
        <v>90</v>
      </c>
      <c r="BK1573" s="143">
        <f>ROUND(I1573*H1573,2)</f>
        <v>0</v>
      </c>
      <c r="BL1573" s="16" t="s">
        <v>265</v>
      </c>
      <c r="BM1573" s="142" t="s">
        <v>3266</v>
      </c>
    </row>
    <row r="1574" spans="2:65" s="1" customFormat="1" ht="16.5" customHeight="1">
      <c r="B1574" s="31"/>
      <c r="C1574" s="131" t="s">
        <v>1954</v>
      </c>
      <c r="D1574" s="131" t="s">
        <v>227</v>
      </c>
      <c r="E1574" s="132" t="s">
        <v>3267</v>
      </c>
      <c r="F1574" s="133" t="s">
        <v>3257</v>
      </c>
      <c r="G1574" s="134" t="s">
        <v>1</v>
      </c>
      <c r="H1574" s="135">
        <v>1</v>
      </c>
      <c r="I1574" s="136"/>
      <c r="J1574" s="137">
        <f>ROUND(I1574*H1574,2)</f>
        <v>0</v>
      </c>
      <c r="K1574" s="133" t="s">
        <v>1</v>
      </c>
      <c r="L1574" s="31"/>
      <c r="M1574" s="138" t="s">
        <v>1</v>
      </c>
      <c r="N1574" s="139" t="s">
        <v>47</v>
      </c>
      <c r="P1574" s="140">
        <f>O1574*H1574</f>
        <v>0</v>
      </c>
      <c r="Q1574" s="140">
        <v>0</v>
      </c>
      <c r="R1574" s="140">
        <f>Q1574*H1574</f>
        <v>0</v>
      </c>
      <c r="S1574" s="140">
        <v>0</v>
      </c>
      <c r="T1574" s="141">
        <f>S1574*H1574</f>
        <v>0</v>
      </c>
      <c r="AR1574" s="142" t="s">
        <v>265</v>
      </c>
      <c r="AT1574" s="142" t="s">
        <v>227</v>
      </c>
      <c r="AU1574" s="142" t="s">
        <v>92</v>
      </c>
      <c r="AY1574" s="16" t="s">
        <v>225</v>
      </c>
      <c r="BE1574" s="143">
        <f>IF(N1574="základní",J1574,0)</f>
        <v>0</v>
      </c>
      <c r="BF1574" s="143">
        <f>IF(N1574="snížená",J1574,0)</f>
        <v>0</v>
      </c>
      <c r="BG1574" s="143">
        <f>IF(N1574="zákl. přenesená",J1574,0)</f>
        <v>0</v>
      </c>
      <c r="BH1574" s="143">
        <f>IF(N1574="sníž. přenesená",J1574,0)</f>
        <v>0</v>
      </c>
      <c r="BI1574" s="143">
        <f>IF(N1574="nulová",J1574,0)</f>
        <v>0</v>
      </c>
      <c r="BJ1574" s="16" t="s">
        <v>90</v>
      </c>
      <c r="BK1574" s="143">
        <f>ROUND(I1574*H1574,2)</f>
        <v>0</v>
      </c>
      <c r="BL1574" s="16" t="s">
        <v>265</v>
      </c>
      <c r="BM1574" s="142" t="s">
        <v>3268</v>
      </c>
    </row>
    <row r="1575" spans="2:65" s="11" customFormat="1" ht="20.85" customHeight="1">
      <c r="B1575" s="119"/>
      <c r="D1575" s="120" t="s">
        <v>81</v>
      </c>
      <c r="E1575" s="129" t="s">
        <v>3269</v>
      </c>
      <c r="F1575" s="129" t="s">
        <v>3270</v>
      </c>
      <c r="I1575" s="122"/>
      <c r="J1575" s="130">
        <f>BK1575</f>
        <v>0</v>
      </c>
      <c r="L1575" s="119"/>
      <c r="M1575" s="124"/>
      <c r="P1575" s="125">
        <f>SUM(P1576:P1631)</f>
        <v>0</v>
      </c>
      <c r="R1575" s="125">
        <f>SUM(R1576:R1631)</f>
        <v>0</v>
      </c>
      <c r="T1575" s="126">
        <f>SUM(T1576:T1631)</f>
        <v>0</v>
      </c>
      <c r="AR1575" s="120" t="s">
        <v>92</v>
      </c>
      <c r="AT1575" s="127" t="s">
        <v>81</v>
      </c>
      <c r="AU1575" s="127" t="s">
        <v>92</v>
      </c>
      <c r="AY1575" s="120" t="s">
        <v>225</v>
      </c>
      <c r="BK1575" s="128">
        <f>SUM(BK1576:BK1631)</f>
        <v>0</v>
      </c>
    </row>
    <row r="1576" spans="2:65" s="1" customFormat="1" ht="194.4" customHeight="1">
      <c r="B1576" s="31"/>
      <c r="C1576" s="131" t="s">
        <v>1963</v>
      </c>
      <c r="D1576" s="131" t="s">
        <v>227</v>
      </c>
      <c r="E1576" s="132" t="s">
        <v>3271</v>
      </c>
      <c r="F1576" s="133" t="s">
        <v>3272</v>
      </c>
      <c r="G1576" s="134" t="s">
        <v>1</v>
      </c>
      <c r="H1576" s="135">
        <v>0</v>
      </c>
      <c r="I1576" s="136"/>
      <c r="J1576" s="137">
        <f t="shared" ref="J1576:J1607" si="220">ROUND(I1576*H1576,2)</f>
        <v>0</v>
      </c>
      <c r="K1576" s="133" t="s">
        <v>1</v>
      </c>
      <c r="L1576" s="31"/>
      <c r="M1576" s="138" t="s">
        <v>1</v>
      </c>
      <c r="N1576" s="139" t="s">
        <v>47</v>
      </c>
      <c r="P1576" s="140">
        <f t="shared" ref="P1576:P1607" si="221">O1576*H1576</f>
        <v>0</v>
      </c>
      <c r="Q1576" s="140">
        <v>0</v>
      </c>
      <c r="R1576" s="140">
        <f t="shared" ref="R1576:R1607" si="222">Q1576*H1576</f>
        <v>0</v>
      </c>
      <c r="S1576" s="140">
        <v>0</v>
      </c>
      <c r="T1576" s="141">
        <f t="shared" ref="T1576:T1607" si="223">S1576*H1576</f>
        <v>0</v>
      </c>
      <c r="AR1576" s="142" t="s">
        <v>265</v>
      </c>
      <c r="AT1576" s="142" t="s">
        <v>227</v>
      </c>
      <c r="AU1576" s="142" t="s">
        <v>240</v>
      </c>
      <c r="AY1576" s="16" t="s">
        <v>225</v>
      </c>
      <c r="BE1576" s="143">
        <f t="shared" ref="BE1576:BE1607" si="224">IF(N1576="základní",J1576,0)</f>
        <v>0</v>
      </c>
      <c r="BF1576" s="143">
        <f t="shared" ref="BF1576:BF1607" si="225">IF(N1576="snížená",J1576,0)</f>
        <v>0</v>
      </c>
      <c r="BG1576" s="143">
        <f t="shared" ref="BG1576:BG1607" si="226">IF(N1576="zákl. přenesená",J1576,0)</f>
        <v>0</v>
      </c>
      <c r="BH1576" s="143">
        <f t="shared" ref="BH1576:BH1607" si="227">IF(N1576="sníž. přenesená",J1576,0)</f>
        <v>0</v>
      </c>
      <c r="BI1576" s="143">
        <f t="shared" ref="BI1576:BI1607" si="228">IF(N1576="nulová",J1576,0)</f>
        <v>0</v>
      </c>
      <c r="BJ1576" s="16" t="s">
        <v>90</v>
      </c>
      <c r="BK1576" s="143">
        <f t="shared" ref="BK1576:BK1607" si="229">ROUND(I1576*H1576,2)</f>
        <v>0</v>
      </c>
      <c r="BL1576" s="16" t="s">
        <v>265</v>
      </c>
      <c r="BM1576" s="142" t="s">
        <v>3273</v>
      </c>
    </row>
    <row r="1577" spans="2:65" s="1" customFormat="1" ht="66.75" customHeight="1">
      <c r="B1577" s="31"/>
      <c r="C1577" s="159" t="s">
        <v>1996</v>
      </c>
      <c r="D1577" s="159" t="s">
        <v>292</v>
      </c>
      <c r="E1577" s="160" t="s">
        <v>3274</v>
      </c>
      <c r="F1577" s="161" t="s">
        <v>3275</v>
      </c>
      <c r="G1577" s="162" t="s">
        <v>1732</v>
      </c>
      <c r="H1577" s="163">
        <v>1</v>
      </c>
      <c r="I1577" s="164"/>
      <c r="J1577" s="165">
        <f t="shared" si="220"/>
        <v>0</v>
      </c>
      <c r="K1577" s="161" t="s">
        <v>1</v>
      </c>
      <c r="L1577" s="166"/>
      <c r="M1577" s="167" t="s">
        <v>1</v>
      </c>
      <c r="N1577" s="168" t="s">
        <v>47</v>
      </c>
      <c r="P1577" s="140">
        <f t="shared" si="221"/>
        <v>0</v>
      </c>
      <c r="Q1577" s="140">
        <v>0</v>
      </c>
      <c r="R1577" s="140">
        <f t="shared" si="222"/>
        <v>0</v>
      </c>
      <c r="S1577" s="140">
        <v>0</v>
      </c>
      <c r="T1577" s="141">
        <f t="shared" si="223"/>
        <v>0</v>
      </c>
      <c r="AR1577" s="142" t="s">
        <v>307</v>
      </c>
      <c r="AT1577" s="142" t="s">
        <v>292</v>
      </c>
      <c r="AU1577" s="142" t="s">
        <v>240</v>
      </c>
      <c r="AY1577" s="16" t="s">
        <v>225</v>
      </c>
      <c r="BE1577" s="143">
        <f t="shared" si="224"/>
        <v>0</v>
      </c>
      <c r="BF1577" s="143">
        <f t="shared" si="225"/>
        <v>0</v>
      </c>
      <c r="BG1577" s="143">
        <f t="shared" si="226"/>
        <v>0</v>
      </c>
      <c r="BH1577" s="143">
        <f t="shared" si="227"/>
        <v>0</v>
      </c>
      <c r="BI1577" s="143">
        <f t="shared" si="228"/>
        <v>0</v>
      </c>
      <c r="BJ1577" s="16" t="s">
        <v>90</v>
      </c>
      <c r="BK1577" s="143">
        <f t="shared" si="229"/>
        <v>0</v>
      </c>
      <c r="BL1577" s="16" t="s">
        <v>265</v>
      </c>
      <c r="BM1577" s="142" t="s">
        <v>3276</v>
      </c>
    </row>
    <row r="1578" spans="2:65" s="1" customFormat="1" ht="55.5" customHeight="1">
      <c r="B1578" s="31"/>
      <c r="C1578" s="159" t="s">
        <v>1921</v>
      </c>
      <c r="D1578" s="159" t="s">
        <v>292</v>
      </c>
      <c r="E1578" s="160" t="s">
        <v>3277</v>
      </c>
      <c r="F1578" s="161" t="s">
        <v>3278</v>
      </c>
      <c r="G1578" s="162" t="s">
        <v>1732</v>
      </c>
      <c r="H1578" s="163">
        <v>1</v>
      </c>
      <c r="I1578" s="164"/>
      <c r="J1578" s="165">
        <f t="shared" si="220"/>
        <v>0</v>
      </c>
      <c r="K1578" s="161" t="s">
        <v>1</v>
      </c>
      <c r="L1578" s="166"/>
      <c r="M1578" s="167" t="s">
        <v>1</v>
      </c>
      <c r="N1578" s="168" t="s">
        <v>47</v>
      </c>
      <c r="P1578" s="140">
        <f t="shared" si="221"/>
        <v>0</v>
      </c>
      <c r="Q1578" s="140">
        <v>0</v>
      </c>
      <c r="R1578" s="140">
        <f t="shared" si="222"/>
        <v>0</v>
      </c>
      <c r="S1578" s="140">
        <v>0</v>
      </c>
      <c r="T1578" s="141">
        <f t="shared" si="223"/>
        <v>0</v>
      </c>
      <c r="AR1578" s="142" t="s">
        <v>307</v>
      </c>
      <c r="AT1578" s="142" t="s">
        <v>292</v>
      </c>
      <c r="AU1578" s="142" t="s">
        <v>240</v>
      </c>
      <c r="AY1578" s="16" t="s">
        <v>225</v>
      </c>
      <c r="BE1578" s="143">
        <f t="shared" si="224"/>
        <v>0</v>
      </c>
      <c r="BF1578" s="143">
        <f t="shared" si="225"/>
        <v>0</v>
      </c>
      <c r="BG1578" s="143">
        <f t="shared" si="226"/>
        <v>0</v>
      </c>
      <c r="BH1578" s="143">
        <f t="shared" si="227"/>
        <v>0</v>
      </c>
      <c r="BI1578" s="143">
        <f t="shared" si="228"/>
        <v>0</v>
      </c>
      <c r="BJ1578" s="16" t="s">
        <v>90</v>
      </c>
      <c r="BK1578" s="143">
        <f t="shared" si="229"/>
        <v>0</v>
      </c>
      <c r="BL1578" s="16" t="s">
        <v>265</v>
      </c>
      <c r="BM1578" s="142" t="s">
        <v>3279</v>
      </c>
    </row>
    <row r="1579" spans="2:65" s="1" customFormat="1" ht="24.15" customHeight="1">
      <c r="B1579" s="31"/>
      <c r="C1579" s="159" t="s">
        <v>2060</v>
      </c>
      <c r="D1579" s="159" t="s">
        <v>292</v>
      </c>
      <c r="E1579" s="160" t="s">
        <v>3280</v>
      </c>
      <c r="F1579" s="161" t="s">
        <v>3281</v>
      </c>
      <c r="G1579" s="162" t="s">
        <v>1732</v>
      </c>
      <c r="H1579" s="163">
        <v>1</v>
      </c>
      <c r="I1579" s="164"/>
      <c r="J1579" s="165">
        <f t="shared" si="220"/>
        <v>0</v>
      </c>
      <c r="K1579" s="161" t="s">
        <v>1</v>
      </c>
      <c r="L1579" s="166"/>
      <c r="M1579" s="167" t="s">
        <v>1</v>
      </c>
      <c r="N1579" s="168" t="s">
        <v>47</v>
      </c>
      <c r="P1579" s="140">
        <f t="shared" si="221"/>
        <v>0</v>
      </c>
      <c r="Q1579" s="140">
        <v>0</v>
      </c>
      <c r="R1579" s="140">
        <f t="shared" si="222"/>
        <v>0</v>
      </c>
      <c r="S1579" s="140">
        <v>0</v>
      </c>
      <c r="T1579" s="141">
        <f t="shared" si="223"/>
        <v>0</v>
      </c>
      <c r="AR1579" s="142" t="s">
        <v>307</v>
      </c>
      <c r="AT1579" s="142" t="s">
        <v>292</v>
      </c>
      <c r="AU1579" s="142" t="s">
        <v>240</v>
      </c>
      <c r="AY1579" s="16" t="s">
        <v>225</v>
      </c>
      <c r="BE1579" s="143">
        <f t="shared" si="224"/>
        <v>0</v>
      </c>
      <c r="BF1579" s="143">
        <f t="shared" si="225"/>
        <v>0</v>
      </c>
      <c r="BG1579" s="143">
        <f t="shared" si="226"/>
        <v>0</v>
      </c>
      <c r="BH1579" s="143">
        <f t="shared" si="227"/>
        <v>0</v>
      </c>
      <c r="BI1579" s="143">
        <f t="shared" si="228"/>
        <v>0</v>
      </c>
      <c r="BJ1579" s="16" t="s">
        <v>90</v>
      </c>
      <c r="BK1579" s="143">
        <f t="shared" si="229"/>
        <v>0</v>
      </c>
      <c r="BL1579" s="16" t="s">
        <v>265</v>
      </c>
      <c r="BM1579" s="142" t="s">
        <v>3282</v>
      </c>
    </row>
    <row r="1580" spans="2:65" s="1" customFormat="1" ht="62.7" customHeight="1">
      <c r="B1580" s="31"/>
      <c r="C1580" s="159" t="s">
        <v>3283</v>
      </c>
      <c r="D1580" s="159" t="s">
        <v>292</v>
      </c>
      <c r="E1580" s="160" t="s">
        <v>3284</v>
      </c>
      <c r="F1580" s="161" t="s">
        <v>3285</v>
      </c>
      <c r="G1580" s="162" t="s">
        <v>1732</v>
      </c>
      <c r="H1580" s="163">
        <v>1</v>
      </c>
      <c r="I1580" s="164"/>
      <c r="J1580" s="165">
        <f t="shared" si="220"/>
        <v>0</v>
      </c>
      <c r="K1580" s="161" t="s">
        <v>1</v>
      </c>
      <c r="L1580" s="166"/>
      <c r="M1580" s="167" t="s">
        <v>1</v>
      </c>
      <c r="N1580" s="168" t="s">
        <v>47</v>
      </c>
      <c r="P1580" s="140">
        <f t="shared" si="221"/>
        <v>0</v>
      </c>
      <c r="Q1580" s="140">
        <v>0</v>
      </c>
      <c r="R1580" s="140">
        <f t="shared" si="222"/>
        <v>0</v>
      </c>
      <c r="S1580" s="140">
        <v>0</v>
      </c>
      <c r="T1580" s="141">
        <f t="shared" si="223"/>
        <v>0</v>
      </c>
      <c r="AR1580" s="142" t="s">
        <v>307</v>
      </c>
      <c r="AT1580" s="142" t="s">
        <v>292</v>
      </c>
      <c r="AU1580" s="142" t="s">
        <v>240</v>
      </c>
      <c r="AY1580" s="16" t="s">
        <v>225</v>
      </c>
      <c r="BE1580" s="143">
        <f t="shared" si="224"/>
        <v>0</v>
      </c>
      <c r="BF1580" s="143">
        <f t="shared" si="225"/>
        <v>0</v>
      </c>
      <c r="BG1580" s="143">
        <f t="shared" si="226"/>
        <v>0</v>
      </c>
      <c r="BH1580" s="143">
        <f t="shared" si="227"/>
        <v>0</v>
      </c>
      <c r="BI1580" s="143">
        <f t="shared" si="228"/>
        <v>0</v>
      </c>
      <c r="BJ1580" s="16" t="s">
        <v>90</v>
      </c>
      <c r="BK1580" s="143">
        <f t="shared" si="229"/>
        <v>0</v>
      </c>
      <c r="BL1580" s="16" t="s">
        <v>265</v>
      </c>
      <c r="BM1580" s="142" t="s">
        <v>3286</v>
      </c>
    </row>
    <row r="1581" spans="2:65" s="1" customFormat="1" ht="194.4" customHeight="1">
      <c r="B1581" s="31"/>
      <c r="C1581" s="131" t="s">
        <v>3287</v>
      </c>
      <c r="D1581" s="131" t="s">
        <v>227</v>
      </c>
      <c r="E1581" s="132" t="s">
        <v>3288</v>
      </c>
      <c r="F1581" s="133" t="s">
        <v>3289</v>
      </c>
      <c r="G1581" s="134" t="s">
        <v>1</v>
      </c>
      <c r="H1581" s="135">
        <v>0</v>
      </c>
      <c r="I1581" s="136"/>
      <c r="J1581" s="137">
        <f t="shared" si="220"/>
        <v>0</v>
      </c>
      <c r="K1581" s="133" t="s">
        <v>1</v>
      </c>
      <c r="L1581" s="31"/>
      <c r="M1581" s="138" t="s">
        <v>1</v>
      </c>
      <c r="N1581" s="139" t="s">
        <v>47</v>
      </c>
      <c r="P1581" s="140">
        <f t="shared" si="221"/>
        <v>0</v>
      </c>
      <c r="Q1581" s="140">
        <v>0</v>
      </c>
      <c r="R1581" s="140">
        <f t="shared" si="222"/>
        <v>0</v>
      </c>
      <c r="S1581" s="140">
        <v>0</v>
      </c>
      <c r="T1581" s="141">
        <f t="shared" si="223"/>
        <v>0</v>
      </c>
      <c r="AR1581" s="142" t="s">
        <v>265</v>
      </c>
      <c r="AT1581" s="142" t="s">
        <v>227</v>
      </c>
      <c r="AU1581" s="142" t="s">
        <v>240</v>
      </c>
      <c r="AY1581" s="16" t="s">
        <v>225</v>
      </c>
      <c r="BE1581" s="143">
        <f t="shared" si="224"/>
        <v>0</v>
      </c>
      <c r="BF1581" s="143">
        <f t="shared" si="225"/>
        <v>0</v>
      </c>
      <c r="BG1581" s="143">
        <f t="shared" si="226"/>
        <v>0</v>
      </c>
      <c r="BH1581" s="143">
        <f t="shared" si="227"/>
        <v>0</v>
      </c>
      <c r="BI1581" s="143">
        <f t="shared" si="228"/>
        <v>0</v>
      </c>
      <c r="BJ1581" s="16" t="s">
        <v>90</v>
      </c>
      <c r="BK1581" s="143">
        <f t="shared" si="229"/>
        <v>0</v>
      </c>
      <c r="BL1581" s="16" t="s">
        <v>265</v>
      </c>
      <c r="BM1581" s="142" t="s">
        <v>3290</v>
      </c>
    </row>
    <row r="1582" spans="2:65" s="1" customFormat="1" ht="66.75" customHeight="1">
      <c r="B1582" s="31"/>
      <c r="C1582" s="159" t="s">
        <v>3291</v>
      </c>
      <c r="D1582" s="159" t="s">
        <v>292</v>
      </c>
      <c r="E1582" s="160" t="s">
        <v>3292</v>
      </c>
      <c r="F1582" s="161" t="s">
        <v>3293</v>
      </c>
      <c r="G1582" s="162" t="s">
        <v>1732</v>
      </c>
      <c r="H1582" s="163">
        <v>1</v>
      </c>
      <c r="I1582" s="164"/>
      <c r="J1582" s="165">
        <f t="shared" si="220"/>
        <v>0</v>
      </c>
      <c r="K1582" s="161" t="s">
        <v>1</v>
      </c>
      <c r="L1582" s="166"/>
      <c r="M1582" s="167" t="s">
        <v>1</v>
      </c>
      <c r="N1582" s="168" t="s">
        <v>47</v>
      </c>
      <c r="P1582" s="140">
        <f t="shared" si="221"/>
        <v>0</v>
      </c>
      <c r="Q1582" s="140">
        <v>0</v>
      </c>
      <c r="R1582" s="140">
        <f t="shared" si="222"/>
        <v>0</v>
      </c>
      <c r="S1582" s="140">
        <v>0</v>
      </c>
      <c r="T1582" s="141">
        <f t="shared" si="223"/>
        <v>0</v>
      </c>
      <c r="AR1582" s="142" t="s">
        <v>307</v>
      </c>
      <c r="AT1582" s="142" t="s">
        <v>292</v>
      </c>
      <c r="AU1582" s="142" t="s">
        <v>240</v>
      </c>
      <c r="AY1582" s="16" t="s">
        <v>225</v>
      </c>
      <c r="BE1582" s="143">
        <f t="shared" si="224"/>
        <v>0</v>
      </c>
      <c r="BF1582" s="143">
        <f t="shared" si="225"/>
        <v>0</v>
      </c>
      <c r="BG1582" s="143">
        <f t="shared" si="226"/>
        <v>0</v>
      </c>
      <c r="BH1582" s="143">
        <f t="shared" si="227"/>
        <v>0</v>
      </c>
      <c r="BI1582" s="143">
        <f t="shared" si="228"/>
        <v>0</v>
      </c>
      <c r="BJ1582" s="16" t="s">
        <v>90</v>
      </c>
      <c r="BK1582" s="143">
        <f t="shared" si="229"/>
        <v>0</v>
      </c>
      <c r="BL1582" s="16" t="s">
        <v>265</v>
      </c>
      <c r="BM1582" s="142" t="s">
        <v>3294</v>
      </c>
    </row>
    <row r="1583" spans="2:65" s="1" customFormat="1" ht="55.5" customHeight="1">
      <c r="B1583" s="31"/>
      <c r="C1583" s="159" t="s">
        <v>3295</v>
      </c>
      <c r="D1583" s="159" t="s">
        <v>292</v>
      </c>
      <c r="E1583" s="160" t="s">
        <v>3296</v>
      </c>
      <c r="F1583" s="161" t="s">
        <v>3278</v>
      </c>
      <c r="G1583" s="162" t="s">
        <v>1732</v>
      </c>
      <c r="H1583" s="163">
        <v>1</v>
      </c>
      <c r="I1583" s="164"/>
      <c r="J1583" s="165">
        <f t="shared" si="220"/>
        <v>0</v>
      </c>
      <c r="K1583" s="161" t="s">
        <v>1</v>
      </c>
      <c r="L1583" s="166"/>
      <c r="M1583" s="167" t="s">
        <v>1</v>
      </c>
      <c r="N1583" s="168" t="s">
        <v>47</v>
      </c>
      <c r="P1583" s="140">
        <f t="shared" si="221"/>
        <v>0</v>
      </c>
      <c r="Q1583" s="140">
        <v>0</v>
      </c>
      <c r="R1583" s="140">
        <f t="shared" si="222"/>
        <v>0</v>
      </c>
      <c r="S1583" s="140">
        <v>0</v>
      </c>
      <c r="T1583" s="141">
        <f t="shared" si="223"/>
        <v>0</v>
      </c>
      <c r="AR1583" s="142" t="s">
        <v>307</v>
      </c>
      <c r="AT1583" s="142" t="s">
        <v>292</v>
      </c>
      <c r="AU1583" s="142" t="s">
        <v>240</v>
      </c>
      <c r="AY1583" s="16" t="s">
        <v>225</v>
      </c>
      <c r="BE1583" s="143">
        <f t="shared" si="224"/>
        <v>0</v>
      </c>
      <c r="BF1583" s="143">
        <f t="shared" si="225"/>
        <v>0</v>
      </c>
      <c r="BG1583" s="143">
        <f t="shared" si="226"/>
        <v>0</v>
      </c>
      <c r="BH1583" s="143">
        <f t="shared" si="227"/>
        <v>0</v>
      </c>
      <c r="BI1583" s="143">
        <f t="shared" si="228"/>
        <v>0</v>
      </c>
      <c r="BJ1583" s="16" t="s">
        <v>90</v>
      </c>
      <c r="BK1583" s="143">
        <f t="shared" si="229"/>
        <v>0</v>
      </c>
      <c r="BL1583" s="16" t="s">
        <v>265</v>
      </c>
      <c r="BM1583" s="142" t="s">
        <v>3297</v>
      </c>
    </row>
    <row r="1584" spans="2:65" s="1" customFormat="1" ht="24.15" customHeight="1">
      <c r="B1584" s="31"/>
      <c r="C1584" s="159" t="s">
        <v>2083</v>
      </c>
      <c r="D1584" s="159" t="s">
        <v>292</v>
      </c>
      <c r="E1584" s="160" t="s">
        <v>3298</v>
      </c>
      <c r="F1584" s="161" t="s">
        <v>3281</v>
      </c>
      <c r="G1584" s="162" t="s">
        <v>1732</v>
      </c>
      <c r="H1584" s="163">
        <v>1</v>
      </c>
      <c r="I1584" s="164"/>
      <c r="J1584" s="165">
        <f t="shared" si="220"/>
        <v>0</v>
      </c>
      <c r="K1584" s="161" t="s">
        <v>1</v>
      </c>
      <c r="L1584" s="166"/>
      <c r="M1584" s="167" t="s">
        <v>1</v>
      </c>
      <c r="N1584" s="168" t="s">
        <v>47</v>
      </c>
      <c r="P1584" s="140">
        <f t="shared" si="221"/>
        <v>0</v>
      </c>
      <c r="Q1584" s="140">
        <v>0</v>
      </c>
      <c r="R1584" s="140">
        <f t="shared" si="222"/>
        <v>0</v>
      </c>
      <c r="S1584" s="140">
        <v>0</v>
      </c>
      <c r="T1584" s="141">
        <f t="shared" si="223"/>
        <v>0</v>
      </c>
      <c r="AR1584" s="142" t="s">
        <v>307</v>
      </c>
      <c r="AT1584" s="142" t="s">
        <v>292</v>
      </c>
      <c r="AU1584" s="142" t="s">
        <v>240</v>
      </c>
      <c r="AY1584" s="16" t="s">
        <v>225</v>
      </c>
      <c r="BE1584" s="143">
        <f t="shared" si="224"/>
        <v>0</v>
      </c>
      <c r="BF1584" s="143">
        <f t="shared" si="225"/>
        <v>0</v>
      </c>
      <c r="BG1584" s="143">
        <f t="shared" si="226"/>
        <v>0</v>
      </c>
      <c r="BH1584" s="143">
        <f t="shared" si="227"/>
        <v>0</v>
      </c>
      <c r="BI1584" s="143">
        <f t="shared" si="228"/>
        <v>0</v>
      </c>
      <c r="BJ1584" s="16" t="s">
        <v>90</v>
      </c>
      <c r="BK1584" s="143">
        <f t="shared" si="229"/>
        <v>0</v>
      </c>
      <c r="BL1584" s="16" t="s">
        <v>265</v>
      </c>
      <c r="BM1584" s="142" t="s">
        <v>3299</v>
      </c>
    </row>
    <row r="1585" spans="2:65" s="1" customFormat="1" ht="62.7" customHeight="1">
      <c r="B1585" s="31"/>
      <c r="C1585" s="159" t="s">
        <v>2646</v>
      </c>
      <c r="D1585" s="159" t="s">
        <v>292</v>
      </c>
      <c r="E1585" s="160" t="s">
        <v>3300</v>
      </c>
      <c r="F1585" s="161" t="s">
        <v>3285</v>
      </c>
      <c r="G1585" s="162" t="s">
        <v>1732</v>
      </c>
      <c r="H1585" s="163">
        <v>1</v>
      </c>
      <c r="I1585" s="164"/>
      <c r="J1585" s="165">
        <f t="shared" si="220"/>
        <v>0</v>
      </c>
      <c r="K1585" s="161" t="s">
        <v>1</v>
      </c>
      <c r="L1585" s="166"/>
      <c r="M1585" s="167" t="s">
        <v>1</v>
      </c>
      <c r="N1585" s="168" t="s">
        <v>47</v>
      </c>
      <c r="P1585" s="140">
        <f t="shared" si="221"/>
        <v>0</v>
      </c>
      <c r="Q1585" s="140">
        <v>0</v>
      </c>
      <c r="R1585" s="140">
        <f t="shared" si="222"/>
        <v>0</v>
      </c>
      <c r="S1585" s="140">
        <v>0</v>
      </c>
      <c r="T1585" s="141">
        <f t="shared" si="223"/>
        <v>0</v>
      </c>
      <c r="AR1585" s="142" t="s">
        <v>307</v>
      </c>
      <c r="AT1585" s="142" t="s">
        <v>292</v>
      </c>
      <c r="AU1585" s="142" t="s">
        <v>240</v>
      </c>
      <c r="AY1585" s="16" t="s">
        <v>225</v>
      </c>
      <c r="BE1585" s="143">
        <f t="shared" si="224"/>
        <v>0</v>
      </c>
      <c r="BF1585" s="143">
        <f t="shared" si="225"/>
        <v>0</v>
      </c>
      <c r="BG1585" s="143">
        <f t="shared" si="226"/>
        <v>0</v>
      </c>
      <c r="BH1585" s="143">
        <f t="shared" si="227"/>
        <v>0</v>
      </c>
      <c r="BI1585" s="143">
        <f t="shared" si="228"/>
        <v>0</v>
      </c>
      <c r="BJ1585" s="16" t="s">
        <v>90</v>
      </c>
      <c r="BK1585" s="143">
        <f t="shared" si="229"/>
        <v>0</v>
      </c>
      <c r="BL1585" s="16" t="s">
        <v>265</v>
      </c>
      <c r="BM1585" s="142" t="s">
        <v>3301</v>
      </c>
    </row>
    <row r="1586" spans="2:65" s="1" customFormat="1" ht="194.4" customHeight="1">
      <c r="B1586" s="31"/>
      <c r="C1586" s="131" t="s">
        <v>2656</v>
      </c>
      <c r="D1586" s="131" t="s">
        <v>227</v>
      </c>
      <c r="E1586" s="132" t="s">
        <v>3302</v>
      </c>
      <c r="F1586" s="133" t="s">
        <v>3303</v>
      </c>
      <c r="G1586" s="134" t="s">
        <v>1</v>
      </c>
      <c r="H1586" s="135">
        <v>0</v>
      </c>
      <c r="I1586" s="136"/>
      <c r="J1586" s="137">
        <f t="shared" si="220"/>
        <v>0</v>
      </c>
      <c r="K1586" s="133" t="s">
        <v>1</v>
      </c>
      <c r="L1586" s="31"/>
      <c r="M1586" s="138" t="s">
        <v>1</v>
      </c>
      <c r="N1586" s="139" t="s">
        <v>47</v>
      </c>
      <c r="P1586" s="140">
        <f t="shared" si="221"/>
        <v>0</v>
      </c>
      <c r="Q1586" s="140">
        <v>0</v>
      </c>
      <c r="R1586" s="140">
        <f t="shared" si="222"/>
        <v>0</v>
      </c>
      <c r="S1586" s="140">
        <v>0</v>
      </c>
      <c r="T1586" s="141">
        <f t="shared" si="223"/>
        <v>0</v>
      </c>
      <c r="AR1586" s="142" t="s">
        <v>265</v>
      </c>
      <c r="AT1586" s="142" t="s">
        <v>227</v>
      </c>
      <c r="AU1586" s="142" t="s">
        <v>240</v>
      </c>
      <c r="AY1586" s="16" t="s">
        <v>225</v>
      </c>
      <c r="BE1586" s="143">
        <f t="shared" si="224"/>
        <v>0</v>
      </c>
      <c r="BF1586" s="143">
        <f t="shared" si="225"/>
        <v>0</v>
      </c>
      <c r="BG1586" s="143">
        <f t="shared" si="226"/>
        <v>0</v>
      </c>
      <c r="BH1586" s="143">
        <f t="shared" si="227"/>
        <v>0</v>
      </c>
      <c r="BI1586" s="143">
        <f t="shared" si="228"/>
        <v>0</v>
      </c>
      <c r="BJ1586" s="16" t="s">
        <v>90</v>
      </c>
      <c r="BK1586" s="143">
        <f t="shared" si="229"/>
        <v>0</v>
      </c>
      <c r="BL1586" s="16" t="s">
        <v>265</v>
      </c>
      <c r="BM1586" s="142" t="s">
        <v>3304</v>
      </c>
    </row>
    <row r="1587" spans="2:65" s="1" customFormat="1" ht="66.75" customHeight="1">
      <c r="B1587" s="31"/>
      <c r="C1587" s="159" t="s">
        <v>2754</v>
      </c>
      <c r="D1587" s="159" t="s">
        <v>292</v>
      </c>
      <c r="E1587" s="160" t="s">
        <v>3305</v>
      </c>
      <c r="F1587" s="161" t="s">
        <v>3306</v>
      </c>
      <c r="G1587" s="162" t="s">
        <v>1732</v>
      </c>
      <c r="H1587" s="163">
        <v>1</v>
      </c>
      <c r="I1587" s="164"/>
      <c r="J1587" s="165">
        <f t="shared" si="220"/>
        <v>0</v>
      </c>
      <c r="K1587" s="161" t="s">
        <v>1</v>
      </c>
      <c r="L1587" s="166"/>
      <c r="M1587" s="167" t="s">
        <v>1</v>
      </c>
      <c r="N1587" s="168" t="s">
        <v>47</v>
      </c>
      <c r="P1587" s="140">
        <f t="shared" si="221"/>
        <v>0</v>
      </c>
      <c r="Q1587" s="140">
        <v>0</v>
      </c>
      <c r="R1587" s="140">
        <f t="shared" si="222"/>
        <v>0</v>
      </c>
      <c r="S1587" s="140">
        <v>0</v>
      </c>
      <c r="T1587" s="141">
        <f t="shared" si="223"/>
        <v>0</v>
      </c>
      <c r="AR1587" s="142" t="s">
        <v>307</v>
      </c>
      <c r="AT1587" s="142" t="s">
        <v>292</v>
      </c>
      <c r="AU1587" s="142" t="s">
        <v>240</v>
      </c>
      <c r="AY1587" s="16" t="s">
        <v>225</v>
      </c>
      <c r="BE1587" s="143">
        <f t="shared" si="224"/>
        <v>0</v>
      </c>
      <c r="BF1587" s="143">
        <f t="shared" si="225"/>
        <v>0</v>
      </c>
      <c r="BG1587" s="143">
        <f t="shared" si="226"/>
        <v>0</v>
      </c>
      <c r="BH1587" s="143">
        <f t="shared" si="227"/>
        <v>0</v>
      </c>
      <c r="BI1587" s="143">
        <f t="shared" si="228"/>
        <v>0</v>
      </c>
      <c r="BJ1587" s="16" t="s">
        <v>90</v>
      </c>
      <c r="BK1587" s="143">
        <f t="shared" si="229"/>
        <v>0</v>
      </c>
      <c r="BL1587" s="16" t="s">
        <v>265</v>
      </c>
      <c r="BM1587" s="142" t="s">
        <v>3307</v>
      </c>
    </row>
    <row r="1588" spans="2:65" s="1" customFormat="1" ht="55.5" customHeight="1">
      <c r="B1588" s="31"/>
      <c r="C1588" s="159" t="s">
        <v>3308</v>
      </c>
      <c r="D1588" s="159" t="s">
        <v>292</v>
      </c>
      <c r="E1588" s="160" t="s">
        <v>3309</v>
      </c>
      <c r="F1588" s="161" t="s">
        <v>3278</v>
      </c>
      <c r="G1588" s="162" t="s">
        <v>1732</v>
      </c>
      <c r="H1588" s="163">
        <v>1</v>
      </c>
      <c r="I1588" s="164"/>
      <c r="J1588" s="165">
        <f t="shared" si="220"/>
        <v>0</v>
      </c>
      <c r="K1588" s="161" t="s">
        <v>1</v>
      </c>
      <c r="L1588" s="166"/>
      <c r="M1588" s="167" t="s">
        <v>1</v>
      </c>
      <c r="N1588" s="168" t="s">
        <v>47</v>
      </c>
      <c r="P1588" s="140">
        <f t="shared" si="221"/>
        <v>0</v>
      </c>
      <c r="Q1588" s="140">
        <v>0</v>
      </c>
      <c r="R1588" s="140">
        <f t="shared" si="222"/>
        <v>0</v>
      </c>
      <c r="S1588" s="140">
        <v>0</v>
      </c>
      <c r="T1588" s="141">
        <f t="shared" si="223"/>
        <v>0</v>
      </c>
      <c r="AR1588" s="142" t="s">
        <v>307</v>
      </c>
      <c r="AT1588" s="142" t="s">
        <v>292</v>
      </c>
      <c r="AU1588" s="142" t="s">
        <v>240</v>
      </c>
      <c r="AY1588" s="16" t="s">
        <v>225</v>
      </c>
      <c r="BE1588" s="143">
        <f t="shared" si="224"/>
        <v>0</v>
      </c>
      <c r="BF1588" s="143">
        <f t="shared" si="225"/>
        <v>0</v>
      </c>
      <c r="BG1588" s="143">
        <f t="shared" si="226"/>
        <v>0</v>
      </c>
      <c r="BH1588" s="143">
        <f t="shared" si="227"/>
        <v>0</v>
      </c>
      <c r="BI1588" s="143">
        <f t="shared" si="228"/>
        <v>0</v>
      </c>
      <c r="BJ1588" s="16" t="s">
        <v>90</v>
      </c>
      <c r="BK1588" s="143">
        <f t="shared" si="229"/>
        <v>0</v>
      </c>
      <c r="BL1588" s="16" t="s">
        <v>265</v>
      </c>
      <c r="BM1588" s="142" t="s">
        <v>3310</v>
      </c>
    </row>
    <row r="1589" spans="2:65" s="1" customFormat="1" ht="24.15" customHeight="1">
      <c r="B1589" s="31"/>
      <c r="C1589" s="159" t="s">
        <v>3311</v>
      </c>
      <c r="D1589" s="159" t="s">
        <v>292</v>
      </c>
      <c r="E1589" s="160" t="s">
        <v>3312</v>
      </c>
      <c r="F1589" s="161" t="s">
        <v>3281</v>
      </c>
      <c r="G1589" s="162" t="s">
        <v>1732</v>
      </c>
      <c r="H1589" s="163">
        <v>1</v>
      </c>
      <c r="I1589" s="164"/>
      <c r="J1589" s="165">
        <f t="shared" si="220"/>
        <v>0</v>
      </c>
      <c r="K1589" s="161" t="s">
        <v>1</v>
      </c>
      <c r="L1589" s="166"/>
      <c r="M1589" s="167" t="s">
        <v>1</v>
      </c>
      <c r="N1589" s="168" t="s">
        <v>47</v>
      </c>
      <c r="P1589" s="140">
        <f t="shared" si="221"/>
        <v>0</v>
      </c>
      <c r="Q1589" s="140">
        <v>0</v>
      </c>
      <c r="R1589" s="140">
        <f t="shared" si="222"/>
        <v>0</v>
      </c>
      <c r="S1589" s="140">
        <v>0</v>
      </c>
      <c r="T1589" s="141">
        <f t="shared" si="223"/>
        <v>0</v>
      </c>
      <c r="AR1589" s="142" t="s">
        <v>307</v>
      </c>
      <c r="AT1589" s="142" t="s">
        <v>292</v>
      </c>
      <c r="AU1589" s="142" t="s">
        <v>240</v>
      </c>
      <c r="AY1589" s="16" t="s">
        <v>225</v>
      </c>
      <c r="BE1589" s="143">
        <f t="shared" si="224"/>
        <v>0</v>
      </c>
      <c r="BF1589" s="143">
        <f t="shared" si="225"/>
        <v>0</v>
      </c>
      <c r="BG1589" s="143">
        <f t="shared" si="226"/>
        <v>0</v>
      </c>
      <c r="BH1589" s="143">
        <f t="shared" si="227"/>
        <v>0</v>
      </c>
      <c r="BI1589" s="143">
        <f t="shared" si="228"/>
        <v>0</v>
      </c>
      <c r="BJ1589" s="16" t="s">
        <v>90</v>
      </c>
      <c r="BK1589" s="143">
        <f t="shared" si="229"/>
        <v>0</v>
      </c>
      <c r="BL1589" s="16" t="s">
        <v>265</v>
      </c>
      <c r="BM1589" s="142" t="s">
        <v>3313</v>
      </c>
    </row>
    <row r="1590" spans="2:65" s="1" customFormat="1" ht="62.7" customHeight="1">
      <c r="B1590" s="31"/>
      <c r="C1590" s="159" t="s">
        <v>3314</v>
      </c>
      <c r="D1590" s="159" t="s">
        <v>292</v>
      </c>
      <c r="E1590" s="160" t="s">
        <v>3315</v>
      </c>
      <c r="F1590" s="161" t="s">
        <v>3285</v>
      </c>
      <c r="G1590" s="162" t="s">
        <v>1732</v>
      </c>
      <c r="H1590" s="163">
        <v>1</v>
      </c>
      <c r="I1590" s="164"/>
      <c r="J1590" s="165">
        <f t="shared" si="220"/>
        <v>0</v>
      </c>
      <c r="K1590" s="161" t="s">
        <v>1</v>
      </c>
      <c r="L1590" s="166"/>
      <c r="M1590" s="167" t="s">
        <v>1</v>
      </c>
      <c r="N1590" s="168" t="s">
        <v>47</v>
      </c>
      <c r="P1590" s="140">
        <f t="shared" si="221"/>
        <v>0</v>
      </c>
      <c r="Q1590" s="140">
        <v>0</v>
      </c>
      <c r="R1590" s="140">
        <f t="shared" si="222"/>
        <v>0</v>
      </c>
      <c r="S1590" s="140">
        <v>0</v>
      </c>
      <c r="T1590" s="141">
        <f t="shared" si="223"/>
        <v>0</v>
      </c>
      <c r="AR1590" s="142" t="s">
        <v>307</v>
      </c>
      <c r="AT1590" s="142" t="s">
        <v>292</v>
      </c>
      <c r="AU1590" s="142" t="s">
        <v>240</v>
      </c>
      <c r="AY1590" s="16" t="s">
        <v>225</v>
      </c>
      <c r="BE1590" s="143">
        <f t="shared" si="224"/>
        <v>0</v>
      </c>
      <c r="BF1590" s="143">
        <f t="shared" si="225"/>
        <v>0</v>
      </c>
      <c r="BG1590" s="143">
        <f t="shared" si="226"/>
        <v>0</v>
      </c>
      <c r="BH1590" s="143">
        <f t="shared" si="227"/>
        <v>0</v>
      </c>
      <c r="BI1590" s="143">
        <f t="shared" si="228"/>
        <v>0</v>
      </c>
      <c r="BJ1590" s="16" t="s">
        <v>90</v>
      </c>
      <c r="BK1590" s="143">
        <f t="shared" si="229"/>
        <v>0</v>
      </c>
      <c r="BL1590" s="16" t="s">
        <v>265</v>
      </c>
      <c r="BM1590" s="142" t="s">
        <v>3316</v>
      </c>
    </row>
    <row r="1591" spans="2:65" s="1" customFormat="1" ht="33" customHeight="1">
      <c r="B1591" s="31"/>
      <c r="C1591" s="159" t="s">
        <v>3317</v>
      </c>
      <c r="D1591" s="159" t="s">
        <v>292</v>
      </c>
      <c r="E1591" s="160" t="s">
        <v>3318</v>
      </c>
      <c r="F1591" s="161" t="s">
        <v>3319</v>
      </c>
      <c r="G1591" s="162" t="s">
        <v>1732</v>
      </c>
      <c r="H1591" s="163">
        <v>1</v>
      </c>
      <c r="I1591" s="164"/>
      <c r="J1591" s="165">
        <f t="shared" si="220"/>
        <v>0</v>
      </c>
      <c r="K1591" s="161" t="s">
        <v>1</v>
      </c>
      <c r="L1591" s="166"/>
      <c r="M1591" s="167" t="s">
        <v>1</v>
      </c>
      <c r="N1591" s="168" t="s">
        <v>47</v>
      </c>
      <c r="P1591" s="140">
        <f t="shared" si="221"/>
        <v>0</v>
      </c>
      <c r="Q1591" s="140">
        <v>0</v>
      </c>
      <c r="R1591" s="140">
        <f t="shared" si="222"/>
        <v>0</v>
      </c>
      <c r="S1591" s="140">
        <v>0</v>
      </c>
      <c r="T1591" s="141">
        <f t="shared" si="223"/>
        <v>0</v>
      </c>
      <c r="AR1591" s="142" t="s">
        <v>307</v>
      </c>
      <c r="AT1591" s="142" t="s">
        <v>292</v>
      </c>
      <c r="AU1591" s="142" t="s">
        <v>240</v>
      </c>
      <c r="AY1591" s="16" t="s">
        <v>225</v>
      </c>
      <c r="BE1591" s="143">
        <f t="shared" si="224"/>
        <v>0</v>
      </c>
      <c r="BF1591" s="143">
        <f t="shared" si="225"/>
        <v>0</v>
      </c>
      <c r="BG1591" s="143">
        <f t="shared" si="226"/>
        <v>0</v>
      </c>
      <c r="BH1591" s="143">
        <f t="shared" si="227"/>
        <v>0</v>
      </c>
      <c r="BI1591" s="143">
        <f t="shared" si="228"/>
        <v>0</v>
      </c>
      <c r="BJ1591" s="16" t="s">
        <v>90</v>
      </c>
      <c r="BK1591" s="143">
        <f t="shared" si="229"/>
        <v>0</v>
      </c>
      <c r="BL1591" s="16" t="s">
        <v>265</v>
      </c>
      <c r="BM1591" s="142" t="s">
        <v>3320</v>
      </c>
    </row>
    <row r="1592" spans="2:65" s="1" customFormat="1" ht="55.5" customHeight="1">
      <c r="B1592" s="31"/>
      <c r="C1592" s="159" t="s">
        <v>3321</v>
      </c>
      <c r="D1592" s="159" t="s">
        <v>292</v>
      </c>
      <c r="E1592" s="160" t="s">
        <v>3322</v>
      </c>
      <c r="F1592" s="161" t="s">
        <v>3323</v>
      </c>
      <c r="G1592" s="162" t="s">
        <v>1732</v>
      </c>
      <c r="H1592" s="163">
        <v>10</v>
      </c>
      <c r="I1592" s="164"/>
      <c r="J1592" s="165">
        <f t="shared" si="220"/>
        <v>0</v>
      </c>
      <c r="K1592" s="161" t="s">
        <v>1</v>
      </c>
      <c r="L1592" s="166"/>
      <c r="M1592" s="167" t="s">
        <v>1</v>
      </c>
      <c r="N1592" s="168" t="s">
        <v>47</v>
      </c>
      <c r="P1592" s="140">
        <f t="shared" si="221"/>
        <v>0</v>
      </c>
      <c r="Q1592" s="140">
        <v>0</v>
      </c>
      <c r="R1592" s="140">
        <f t="shared" si="222"/>
        <v>0</v>
      </c>
      <c r="S1592" s="140">
        <v>0</v>
      </c>
      <c r="T1592" s="141">
        <f t="shared" si="223"/>
        <v>0</v>
      </c>
      <c r="AR1592" s="142" t="s">
        <v>307</v>
      </c>
      <c r="AT1592" s="142" t="s">
        <v>292</v>
      </c>
      <c r="AU1592" s="142" t="s">
        <v>240</v>
      </c>
      <c r="AY1592" s="16" t="s">
        <v>225</v>
      </c>
      <c r="BE1592" s="143">
        <f t="shared" si="224"/>
        <v>0</v>
      </c>
      <c r="BF1592" s="143">
        <f t="shared" si="225"/>
        <v>0</v>
      </c>
      <c r="BG1592" s="143">
        <f t="shared" si="226"/>
        <v>0</v>
      </c>
      <c r="BH1592" s="143">
        <f t="shared" si="227"/>
        <v>0</v>
      </c>
      <c r="BI1592" s="143">
        <f t="shared" si="228"/>
        <v>0</v>
      </c>
      <c r="BJ1592" s="16" t="s">
        <v>90</v>
      </c>
      <c r="BK1592" s="143">
        <f t="shared" si="229"/>
        <v>0</v>
      </c>
      <c r="BL1592" s="16" t="s">
        <v>265</v>
      </c>
      <c r="BM1592" s="142" t="s">
        <v>3324</v>
      </c>
    </row>
    <row r="1593" spans="2:65" s="1" customFormat="1" ht="55.5" customHeight="1">
      <c r="B1593" s="31"/>
      <c r="C1593" s="159" t="s">
        <v>3325</v>
      </c>
      <c r="D1593" s="159" t="s">
        <v>292</v>
      </c>
      <c r="E1593" s="160" t="s">
        <v>3326</v>
      </c>
      <c r="F1593" s="161" t="s">
        <v>3327</v>
      </c>
      <c r="G1593" s="162" t="s">
        <v>1732</v>
      </c>
      <c r="H1593" s="163">
        <v>5</v>
      </c>
      <c r="I1593" s="164"/>
      <c r="J1593" s="165">
        <f t="shared" si="220"/>
        <v>0</v>
      </c>
      <c r="K1593" s="161" t="s">
        <v>1</v>
      </c>
      <c r="L1593" s="166"/>
      <c r="M1593" s="167" t="s">
        <v>1</v>
      </c>
      <c r="N1593" s="168" t="s">
        <v>47</v>
      </c>
      <c r="P1593" s="140">
        <f t="shared" si="221"/>
        <v>0</v>
      </c>
      <c r="Q1593" s="140">
        <v>0</v>
      </c>
      <c r="R1593" s="140">
        <f t="shared" si="222"/>
        <v>0</v>
      </c>
      <c r="S1593" s="140">
        <v>0</v>
      </c>
      <c r="T1593" s="141">
        <f t="shared" si="223"/>
        <v>0</v>
      </c>
      <c r="AR1593" s="142" t="s">
        <v>307</v>
      </c>
      <c r="AT1593" s="142" t="s">
        <v>292</v>
      </c>
      <c r="AU1593" s="142" t="s">
        <v>240</v>
      </c>
      <c r="AY1593" s="16" t="s">
        <v>225</v>
      </c>
      <c r="BE1593" s="143">
        <f t="shared" si="224"/>
        <v>0</v>
      </c>
      <c r="BF1593" s="143">
        <f t="shared" si="225"/>
        <v>0</v>
      </c>
      <c r="BG1593" s="143">
        <f t="shared" si="226"/>
        <v>0</v>
      </c>
      <c r="BH1593" s="143">
        <f t="shared" si="227"/>
        <v>0</v>
      </c>
      <c r="BI1593" s="143">
        <f t="shared" si="228"/>
        <v>0</v>
      </c>
      <c r="BJ1593" s="16" t="s">
        <v>90</v>
      </c>
      <c r="BK1593" s="143">
        <f t="shared" si="229"/>
        <v>0</v>
      </c>
      <c r="BL1593" s="16" t="s">
        <v>265</v>
      </c>
      <c r="BM1593" s="142" t="s">
        <v>3328</v>
      </c>
    </row>
    <row r="1594" spans="2:65" s="1" customFormat="1" ht="44.25" customHeight="1">
      <c r="B1594" s="31"/>
      <c r="C1594" s="159" t="s">
        <v>3253</v>
      </c>
      <c r="D1594" s="159" t="s">
        <v>292</v>
      </c>
      <c r="E1594" s="160" t="s">
        <v>3329</v>
      </c>
      <c r="F1594" s="161" t="s">
        <v>3330</v>
      </c>
      <c r="G1594" s="162" t="s">
        <v>1732</v>
      </c>
      <c r="H1594" s="163">
        <v>4</v>
      </c>
      <c r="I1594" s="164"/>
      <c r="J1594" s="165">
        <f t="shared" si="220"/>
        <v>0</v>
      </c>
      <c r="K1594" s="161" t="s">
        <v>1</v>
      </c>
      <c r="L1594" s="166"/>
      <c r="M1594" s="167" t="s">
        <v>1</v>
      </c>
      <c r="N1594" s="168" t="s">
        <v>47</v>
      </c>
      <c r="P1594" s="140">
        <f t="shared" si="221"/>
        <v>0</v>
      </c>
      <c r="Q1594" s="140">
        <v>0</v>
      </c>
      <c r="R1594" s="140">
        <f t="shared" si="222"/>
        <v>0</v>
      </c>
      <c r="S1594" s="140">
        <v>0</v>
      </c>
      <c r="T1594" s="141">
        <f t="shared" si="223"/>
        <v>0</v>
      </c>
      <c r="AR1594" s="142" t="s">
        <v>307</v>
      </c>
      <c r="AT1594" s="142" t="s">
        <v>292</v>
      </c>
      <c r="AU1594" s="142" t="s">
        <v>240</v>
      </c>
      <c r="AY1594" s="16" t="s">
        <v>225</v>
      </c>
      <c r="BE1594" s="143">
        <f t="shared" si="224"/>
        <v>0</v>
      </c>
      <c r="BF1594" s="143">
        <f t="shared" si="225"/>
        <v>0</v>
      </c>
      <c r="BG1594" s="143">
        <f t="shared" si="226"/>
        <v>0</v>
      </c>
      <c r="BH1594" s="143">
        <f t="shared" si="227"/>
        <v>0</v>
      </c>
      <c r="BI1594" s="143">
        <f t="shared" si="228"/>
        <v>0</v>
      </c>
      <c r="BJ1594" s="16" t="s">
        <v>90</v>
      </c>
      <c r="BK1594" s="143">
        <f t="shared" si="229"/>
        <v>0</v>
      </c>
      <c r="BL1594" s="16" t="s">
        <v>265</v>
      </c>
      <c r="BM1594" s="142" t="s">
        <v>3331</v>
      </c>
    </row>
    <row r="1595" spans="2:65" s="1" customFormat="1" ht="44.25" customHeight="1">
      <c r="B1595" s="31"/>
      <c r="C1595" s="159" t="s">
        <v>3332</v>
      </c>
      <c r="D1595" s="159" t="s">
        <v>292</v>
      </c>
      <c r="E1595" s="160" t="s">
        <v>3333</v>
      </c>
      <c r="F1595" s="161" t="s">
        <v>3334</v>
      </c>
      <c r="G1595" s="162" t="s">
        <v>1732</v>
      </c>
      <c r="H1595" s="163">
        <v>2</v>
      </c>
      <c r="I1595" s="164"/>
      <c r="J1595" s="165">
        <f t="shared" si="220"/>
        <v>0</v>
      </c>
      <c r="K1595" s="161" t="s">
        <v>1</v>
      </c>
      <c r="L1595" s="166"/>
      <c r="M1595" s="167" t="s">
        <v>1</v>
      </c>
      <c r="N1595" s="168" t="s">
        <v>47</v>
      </c>
      <c r="P1595" s="140">
        <f t="shared" si="221"/>
        <v>0</v>
      </c>
      <c r="Q1595" s="140">
        <v>0</v>
      </c>
      <c r="R1595" s="140">
        <f t="shared" si="222"/>
        <v>0</v>
      </c>
      <c r="S1595" s="140">
        <v>0</v>
      </c>
      <c r="T1595" s="141">
        <f t="shared" si="223"/>
        <v>0</v>
      </c>
      <c r="AR1595" s="142" t="s">
        <v>307</v>
      </c>
      <c r="AT1595" s="142" t="s">
        <v>292</v>
      </c>
      <c r="AU1595" s="142" t="s">
        <v>240</v>
      </c>
      <c r="AY1595" s="16" t="s">
        <v>225</v>
      </c>
      <c r="BE1595" s="143">
        <f t="shared" si="224"/>
        <v>0</v>
      </c>
      <c r="BF1595" s="143">
        <f t="shared" si="225"/>
        <v>0</v>
      </c>
      <c r="BG1595" s="143">
        <f t="shared" si="226"/>
        <v>0</v>
      </c>
      <c r="BH1595" s="143">
        <f t="shared" si="227"/>
        <v>0</v>
      </c>
      <c r="BI1595" s="143">
        <f t="shared" si="228"/>
        <v>0</v>
      </c>
      <c r="BJ1595" s="16" t="s">
        <v>90</v>
      </c>
      <c r="BK1595" s="143">
        <f t="shared" si="229"/>
        <v>0</v>
      </c>
      <c r="BL1595" s="16" t="s">
        <v>265</v>
      </c>
      <c r="BM1595" s="142" t="s">
        <v>3335</v>
      </c>
    </row>
    <row r="1596" spans="2:65" s="1" customFormat="1" ht="66.75" customHeight="1">
      <c r="B1596" s="31"/>
      <c r="C1596" s="159" t="s">
        <v>3336</v>
      </c>
      <c r="D1596" s="159" t="s">
        <v>292</v>
      </c>
      <c r="E1596" s="160" t="s">
        <v>3337</v>
      </c>
      <c r="F1596" s="161" t="s">
        <v>3338</v>
      </c>
      <c r="G1596" s="162" t="s">
        <v>1732</v>
      </c>
      <c r="H1596" s="163">
        <v>11</v>
      </c>
      <c r="I1596" s="164"/>
      <c r="J1596" s="165">
        <f t="shared" si="220"/>
        <v>0</v>
      </c>
      <c r="K1596" s="161" t="s">
        <v>1</v>
      </c>
      <c r="L1596" s="166"/>
      <c r="M1596" s="167" t="s">
        <v>1</v>
      </c>
      <c r="N1596" s="168" t="s">
        <v>47</v>
      </c>
      <c r="P1596" s="140">
        <f t="shared" si="221"/>
        <v>0</v>
      </c>
      <c r="Q1596" s="140">
        <v>0</v>
      </c>
      <c r="R1596" s="140">
        <f t="shared" si="222"/>
        <v>0</v>
      </c>
      <c r="S1596" s="140">
        <v>0</v>
      </c>
      <c r="T1596" s="141">
        <f t="shared" si="223"/>
        <v>0</v>
      </c>
      <c r="AR1596" s="142" t="s">
        <v>307</v>
      </c>
      <c r="AT1596" s="142" t="s">
        <v>292</v>
      </c>
      <c r="AU1596" s="142" t="s">
        <v>240</v>
      </c>
      <c r="AY1596" s="16" t="s">
        <v>225</v>
      </c>
      <c r="BE1596" s="143">
        <f t="shared" si="224"/>
        <v>0</v>
      </c>
      <c r="BF1596" s="143">
        <f t="shared" si="225"/>
        <v>0</v>
      </c>
      <c r="BG1596" s="143">
        <f t="shared" si="226"/>
        <v>0</v>
      </c>
      <c r="BH1596" s="143">
        <f t="shared" si="227"/>
        <v>0</v>
      </c>
      <c r="BI1596" s="143">
        <f t="shared" si="228"/>
        <v>0</v>
      </c>
      <c r="BJ1596" s="16" t="s">
        <v>90</v>
      </c>
      <c r="BK1596" s="143">
        <f t="shared" si="229"/>
        <v>0</v>
      </c>
      <c r="BL1596" s="16" t="s">
        <v>265</v>
      </c>
      <c r="BM1596" s="142" t="s">
        <v>3339</v>
      </c>
    </row>
    <row r="1597" spans="2:65" s="1" customFormat="1" ht="66.75" customHeight="1">
      <c r="B1597" s="31"/>
      <c r="C1597" s="159" t="s">
        <v>3340</v>
      </c>
      <c r="D1597" s="159" t="s">
        <v>292</v>
      </c>
      <c r="E1597" s="160" t="s">
        <v>3341</v>
      </c>
      <c r="F1597" s="161" t="s">
        <v>3342</v>
      </c>
      <c r="G1597" s="162" t="s">
        <v>1732</v>
      </c>
      <c r="H1597" s="163">
        <v>4</v>
      </c>
      <c r="I1597" s="164"/>
      <c r="J1597" s="165">
        <f t="shared" si="220"/>
        <v>0</v>
      </c>
      <c r="K1597" s="161" t="s">
        <v>1</v>
      </c>
      <c r="L1597" s="166"/>
      <c r="M1597" s="167" t="s">
        <v>1</v>
      </c>
      <c r="N1597" s="168" t="s">
        <v>47</v>
      </c>
      <c r="P1597" s="140">
        <f t="shared" si="221"/>
        <v>0</v>
      </c>
      <c r="Q1597" s="140">
        <v>0</v>
      </c>
      <c r="R1597" s="140">
        <f t="shared" si="222"/>
        <v>0</v>
      </c>
      <c r="S1597" s="140">
        <v>0</v>
      </c>
      <c r="T1597" s="141">
        <f t="shared" si="223"/>
        <v>0</v>
      </c>
      <c r="AR1597" s="142" t="s">
        <v>307</v>
      </c>
      <c r="AT1597" s="142" t="s">
        <v>292</v>
      </c>
      <c r="AU1597" s="142" t="s">
        <v>240</v>
      </c>
      <c r="AY1597" s="16" t="s">
        <v>225</v>
      </c>
      <c r="BE1597" s="143">
        <f t="shared" si="224"/>
        <v>0</v>
      </c>
      <c r="BF1597" s="143">
        <f t="shared" si="225"/>
        <v>0</v>
      </c>
      <c r="BG1597" s="143">
        <f t="shared" si="226"/>
        <v>0</v>
      </c>
      <c r="BH1597" s="143">
        <f t="shared" si="227"/>
        <v>0</v>
      </c>
      <c r="BI1597" s="143">
        <f t="shared" si="228"/>
        <v>0</v>
      </c>
      <c r="BJ1597" s="16" t="s">
        <v>90</v>
      </c>
      <c r="BK1597" s="143">
        <f t="shared" si="229"/>
        <v>0</v>
      </c>
      <c r="BL1597" s="16" t="s">
        <v>265</v>
      </c>
      <c r="BM1597" s="142" t="s">
        <v>3343</v>
      </c>
    </row>
    <row r="1598" spans="2:65" s="1" customFormat="1" ht="66.75" customHeight="1">
      <c r="B1598" s="31"/>
      <c r="C1598" s="159" t="s">
        <v>3344</v>
      </c>
      <c r="D1598" s="159" t="s">
        <v>292</v>
      </c>
      <c r="E1598" s="160" t="s">
        <v>3345</v>
      </c>
      <c r="F1598" s="161" t="s">
        <v>3346</v>
      </c>
      <c r="G1598" s="162" t="s">
        <v>1732</v>
      </c>
      <c r="H1598" s="163">
        <v>1</v>
      </c>
      <c r="I1598" s="164"/>
      <c r="J1598" s="165">
        <f t="shared" si="220"/>
        <v>0</v>
      </c>
      <c r="K1598" s="161" t="s">
        <v>1</v>
      </c>
      <c r="L1598" s="166"/>
      <c r="M1598" s="167" t="s">
        <v>1</v>
      </c>
      <c r="N1598" s="168" t="s">
        <v>47</v>
      </c>
      <c r="P1598" s="140">
        <f t="shared" si="221"/>
        <v>0</v>
      </c>
      <c r="Q1598" s="140">
        <v>0</v>
      </c>
      <c r="R1598" s="140">
        <f t="shared" si="222"/>
        <v>0</v>
      </c>
      <c r="S1598" s="140">
        <v>0</v>
      </c>
      <c r="T1598" s="141">
        <f t="shared" si="223"/>
        <v>0</v>
      </c>
      <c r="AR1598" s="142" t="s">
        <v>307</v>
      </c>
      <c r="AT1598" s="142" t="s">
        <v>292</v>
      </c>
      <c r="AU1598" s="142" t="s">
        <v>240</v>
      </c>
      <c r="AY1598" s="16" t="s">
        <v>225</v>
      </c>
      <c r="BE1598" s="143">
        <f t="shared" si="224"/>
        <v>0</v>
      </c>
      <c r="BF1598" s="143">
        <f t="shared" si="225"/>
        <v>0</v>
      </c>
      <c r="BG1598" s="143">
        <f t="shared" si="226"/>
        <v>0</v>
      </c>
      <c r="BH1598" s="143">
        <f t="shared" si="227"/>
        <v>0</v>
      </c>
      <c r="BI1598" s="143">
        <f t="shared" si="228"/>
        <v>0</v>
      </c>
      <c r="BJ1598" s="16" t="s">
        <v>90</v>
      </c>
      <c r="BK1598" s="143">
        <f t="shared" si="229"/>
        <v>0</v>
      </c>
      <c r="BL1598" s="16" t="s">
        <v>265</v>
      </c>
      <c r="BM1598" s="142" t="s">
        <v>3347</v>
      </c>
    </row>
    <row r="1599" spans="2:65" s="1" customFormat="1" ht="49.05" customHeight="1">
      <c r="B1599" s="31"/>
      <c r="C1599" s="159" t="s">
        <v>3348</v>
      </c>
      <c r="D1599" s="159" t="s">
        <v>292</v>
      </c>
      <c r="E1599" s="160" t="s">
        <v>3349</v>
      </c>
      <c r="F1599" s="161" t="s">
        <v>3350</v>
      </c>
      <c r="G1599" s="162" t="s">
        <v>1732</v>
      </c>
      <c r="H1599" s="163">
        <v>6</v>
      </c>
      <c r="I1599" s="164"/>
      <c r="J1599" s="165">
        <f t="shared" si="220"/>
        <v>0</v>
      </c>
      <c r="K1599" s="161" t="s">
        <v>1</v>
      </c>
      <c r="L1599" s="166"/>
      <c r="M1599" s="167" t="s">
        <v>1</v>
      </c>
      <c r="N1599" s="168" t="s">
        <v>47</v>
      </c>
      <c r="P1599" s="140">
        <f t="shared" si="221"/>
        <v>0</v>
      </c>
      <c r="Q1599" s="140">
        <v>0</v>
      </c>
      <c r="R1599" s="140">
        <f t="shared" si="222"/>
        <v>0</v>
      </c>
      <c r="S1599" s="140">
        <v>0</v>
      </c>
      <c r="T1599" s="141">
        <f t="shared" si="223"/>
        <v>0</v>
      </c>
      <c r="AR1599" s="142" t="s">
        <v>307</v>
      </c>
      <c r="AT1599" s="142" t="s">
        <v>292</v>
      </c>
      <c r="AU1599" s="142" t="s">
        <v>240</v>
      </c>
      <c r="AY1599" s="16" t="s">
        <v>225</v>
      </c>
      <c r="BE1599" s="143">
        <f t="shared" si="224"/>
        <v>0</v>
      </c>
      <c r="BF1599" s="143">
        <f t="shared" si="225"/>
        <v>0</v>
      </c>
      <c r="BG1599" s="143">
        <f t="shared" si="226"/>
        <v>0</v>
      </c>
      <c r="BH1599" s="143">
        <f t="shared" si="227"/>
        <v>0</v>
      </c>
      <c r="BI1599" s="143">
        <f t="shared" si="228"/>
        <v>0</v>
      </c>
      <c r="BJ1599" s="16" t="s">
        <v>90</v>
      </c>
      <c r="BK1599" s="143">
        <f t="shared" si="229"/>
        <v>0</v>
      </c>
      <c r="BL1599" s="16" t="s">
        <v>265</v>
      </c>
      <c r="BM1599" s="142" t="s">
        <v>3351</v>
      </c>
    </row>
    <row r="1600" spans="2:65" s="1" customFormat="1" ht="49.05" customHeight="1">
      <c r="B1600" s="31"/>
      <c r="C1600" s="159" t="s">
        <v>3352</v>
      </c>
      <c r="D1600" s="159" t="s">
        <v>292</v>
      </c>
      <c r="E1600" s="160" t="s">
        <v>3353</v>
      </c>
      <c r="F1600" s="161" t="s">
        <v>3354</v>
      </c>
      <c r="G1600" s="162" t="s">
        <v>1732</v>
      </c>
      <c r="H1600" s="163">
        <v>22</v>
      </c>
      <c r="I1600" s="164"/>
      <c r="J1600" s="165">
        <f t="shared" si="220"/>
        <v>0</v>
      </c>
      <c r="K1600" s="161" t="s">
        <v>1</v>
      </c>
      <c r="L1600" s="166"/>
      <c r="M1600" s="167" t="s">
        <v>1</v>
      </c>
      <c r="N1600" s="168" t="s">
        <v>47</v>
      </c>
      <c r="P1600" s="140">
        <f t="shared" si="221"/>
        <v>0</v>
      </c>
      <c r="Q1600" s="140">
        <v>0</v>
      </c>
      <c r="R1600" s="140">
        <f t="shared" si="222"/>
        <v>0</v>
      </c>
      <c r="S1600" s="140">
        <v>0</v>
      </c>
      <c r="T1600" s="141">
        <f t="shared" si="223"/>
        <v>0</v>
      </c>
      <c r="AR1600" s="142" t="s">
        <v>307</v>
      </c>
      <c r="AT1600" s="142" t="s">
        <v>292</v>
      </c>
      <c r="AU1600" s="142" t="s">
        <v>240</v>
      </c>
      <c r="AY1600" s="16" t="s">
        <v>225</v>
      </c>
      <c r="BE1600" s="143">
        <f t="shared" si="224"/>
        <v>0</v>
      </c>
      <c r="BF1600" s="143">
        <f t="shared" si="225"/>
        <v>0</v>
      </c>
      <c r="BG1600" s="143">
        <f t="shared" si="226"/>
        <v>0</v>
      </c>
      <c r="BH1600" s="143">
        <f t="shared" si="227"/>
        <v>0</v>
      </c>
      <c r="BI1600" s="143">
        <f t="shared" si="228"/>
        <v>0</v>
      </c>
      <c r="BJ1600" s="16" t="s">
        <v>90</v>
      </c>
      <c r="BK1600" s="143">
        <f t="shared" si="229"/>
        <v>0</v>
      </c>
      <c r="BL1600" s="16" t="s">
        <v>265</v>
      </c>
      <c r="BM1600" s="142" t="s">
        <v>3355</v>
      </c>
    </row>
    <row r="1601" spans="2:65" s="1" customFormat="1" ht="24.15" customHeight="1">
      <c r="B1601" s="31"/>
      <c r="C1601" s="159" t="s">
        <v>3356</v>
      </c>
      <c r="D1601" s="159" t="s">
        <v>292</v>
      </c>
      <c r="E1601" s="160" t="s">
        <v>3357</v>
      </c>
      <c r="F1601" s="161" t="s">
        <v>3358</v>
      </c>
      <c r="G1601" s="162" t="s">
        <v>1732</v>
      </c>
      <c r="H1601" s="163">
        <v>2</v>
      </c>
      <c r="I1601" s="164"/>
      <c r="J1601" s="165">
        <f t="shared" si="220"/>
        <v>0</v>
      </c>
      <c r="K1601" s="161" t="s">
        <v>1</v>
      </c>
      <c r="L1601" s="166"/>
      <c r="M1601" s="167" t="s">
        <v>1</v>
      </c>
      <c r="N1601" s="168" t="s">
        <v>47</v>
      </c>
      <c r="P1601" s="140">
        <f t="shared" si="221"/>
        <v>0</v>
      </c>
      <c r="Q1601" s="140">
        <v>0</v>
      </c>
      <c r="R1601" s="140">
        <f t="shared" si="222"/>
        <v>0</v>
      </c>
      <c r="S1601" s="140">
        <v>0</v>
      </c>
      <c r="T1601" s="141">
        <f t="shared" si="223"/>
        <v>0</v>
      </c>
      <c r="AR1601" s="142" t="s">
        <v>307</v>
      </c>
      <c r="AT1601" s="142" t="s">
        <v>292</v>
      </c>
      <c r="AU1601" s="142" t="s">
        <v>240</v>
      </c>
      <c r="AY1601" s="16" t="s">
        <v>225</v>
      </c>
      <c r="BE1601" s="143">
        <f t="shared" si="224"/>
        <v>0</v>
      </c>
      <c r="BF1601" s="143">
        <f t="shared" si="225"/>
        <v>0</v>
      </c>
      <c r="BG1601" s="143">
        <f t="shared" si="226"/>
        <v>0</v>
      </c>
      <c r="BH1601" s="143">
        <f t="shared" si="227"/>
        <v>0</v>
      </c>
      <c r="BI1601" s="143">
        <f t="shared" si="228"/>
        <v>0</v>
      </c>
      <c r="BJ1601" s="16" t="s">
        <v>90</v>
      </c>
      <c r="BK1601" s="143">
        <f t="shared" si="229"/>
        <v>0</v>
      </c>
      <c r="BL1601" s="16" t="s">
        <v>265</v>
      </c>
      <c r="BM1601" s="142" t="s">
        <v>3359</v>
      </c>
    </row>
    <row r="1602" spans="2:65" s="1" customFormat="1" ht="24.15" customHeight="1">
      <c r="B1602" s="31"/>
      <c r="C1602" s="159" t="s">
        <v>3360</v>
      </c>
      <c r="D1602" s="159" t="s">
        <v>292</v>
      </c>
      <c r="E1602" s="160" t="s">
        <v>3361</v>
      </c>
      <c r="F1602" s="161" t="s">
        <v>3362</v>
      </c>
      <c r="G1602" s="162" t="s">
        <v>1732</v>
      </c>
      <c r="H1602" s="163">
        <v>2</v>
      </c>
      <c r="I1602" s="164"/>
      <c r="J1602" s="165">
        <f t="shared" si="220"/>
        <v>0</v>
      </c>
      <c r="K1602" s="161" t="s">
        <v>1</v>
      </c>
      <c r="L1602" s="166"/>
      <c r="M1602" s="167" t="s">
        <v>1</v>
      </c>
      <c r="N1602" s="168" t="s">
        <v>47</v>
      </c>
      <c r="P1602" s="140">
        <f t="shared" si="221"/>
        <v>0</v>
      </c>
      <c r="Q1602" s="140">
        <v>0</v>
      </c>
      <c r="R1602" s="140">
        <f t="shared" si="222"/>
        <v>0</v>
      </c>
      <c r="S1602" s="140">
        <v>0</v>
      </c>
      <c r="T1602" s="141">
        <f t="shared" si="223"/>
        <v>0</v>
      </c>
      <c r="AR1602" s="142" t="s">
        <v>307</v>
      </c>
      <c r="AT1602" s="142" t="s">
        <v>292</v>
      </c>
      <c r="AU1602" s="142" t="s">
        <v>240</v>
      </c>
      <c r="AY1602" s="16" t="s">
        <v>225</v>
      </c>
      <c r="BE1602" s="143">
        <f t="shared" si="224"/>
        <v>0</v>
      </c>
      <c r="BF1602" s="143">
        <f t="shared" si="225"/>
        <v>0</v>
      </c>
      <c r="BG1602" s="143">
        <f t="shared" si="226"/>
        <v>0</v>
      </c>
      <c r="BH1602" s="143">
        <f t="shared" si="227"/>
        <v>0</v>
      </c>
      <c r="BI1602" s="143">
        <f t="shared" si="228"/>
        <v>0</v>
      </c>
      <c r="BJ1602" s="16" t="s">
        <v>90</v>
      </c>
      <c r="BK1602" s="143">
        <f t="shared" si="229"/>
        <v>0</v>
      </c>
      <c r="BL1602" s="16" t="s">
        <v>265</v>
      </c>
      <c r="BM1602" s="142" t="s">
        <v>3363</v>
      </c>
    </row>
    <row r="1603" spans="2:65" s="1" customFormat="1" ht="24.15" customHeight="1">
      <c r="B1603" s="31"/>
      <c r="C1603" s="159" t="s">
        <v>3364</v>
      </c>
      <c r="D1603" s="159" t="s">
        <v>292</v>
      </c>
      <c r="E1603" s="160" t="s">
        <v>3365</v>
      </c>
      <c r="F1603" s="161" t="s">
        <v>3366</v>
      </c>
      <c r="G1603" s="162" t="s">
        <v>1732</v>
      </c>
      <c r="H1603" s="163">
        <v>2</v>
      </c>
      <c r="I1603" s="164"/>
      <c r="J1603" s="165">
        <f t="shared" si="220"/>
        <v>0</v>
      </c>
      <c r="K1603" s="161" t="s">
        <v>1</v>
      </c>
      <c r="L1603" s="166"/>
      <c r="M1603" s="167" t="s">
        <v>1</v>
      </c>
      <c r="N1603" s="168" t="s">
        <v>47</v>
      </c>
      <c r="P1603" s="140">
        <f t="shared" si="221"/>
        <v>0</v>
      </c>
      <c r="Q1603" s="140">
        <v>0</v>
      </c>
      <c r="R1603" s="140">
        <f t="shared" si="222"/>
        <v>0</v>
      </c>
      <c r="S1603" s="140">
        <v>0</v>
      </c>
      <c r="T1603" s="141">
        <f t="shared" si="223"/>
        <v>0</v>
      </c>
      <c r="AR1603" s="142" t="s">
        <v>307</v>
      </c>
      <c r="AT1603" s="142" t="s">
        <v>292</v>
      </c>
      <c r="AU1603" s="142" t="s">
        <v>240</v>
      </c>
      <c r="AY1603" s="16" t="s">
        <v>225</v>
      </c>
      <c r="BE1603" s="143">
        <f t="shared" si="224"/>
        <v>0</v>
      </c>
      <c r="BF1603" s="143">
        <f t="shared" si="225"/>
        <v>0</v>
      </c>
      <c r="BG1603" s="143">
        <f t="shared" si="226"/>
        <v>0</v>
      </c>
      <c r="BH1603" s="143">
        <f t="shared" si="227"/>
        <v>0</v>
      </c>
      <c r="BI1603" s="143">
        <f t="shared" si="228"/>
        <v>0</v>
      </c>
      <c r="BJ1603" s="16" t="s">
        <v>90</v>
      </c>
      <c r="BK1603" s="143">
        <f t="shared" si="229"/>
        <v>0</v>
      </c>
      <c r="BL1603" s="16" t="s">
        <v>265</v>
      </c>
      <c r="BM1603" s="142" t="s">
        <v>3367</v>
      </c>
    </row>
    <row r="1604" spans="2:65" s="1" customFormat="1" ht="24.15" customHeight="1">
      <c r="B1604" s="31"/>
      <c r="C1604" s="159" t="s">
        <v>3368</v>
      </c>
      <c r="D1604" s="159" t="s">
        <v>292</v>
      </c>
      <c r="E1604" s="160" t="s">
        <v>3369</v>
      </c>
      <c r="F1604" s="161" t="s">
        <v>3370</v>
      </c>
      <c r="G1604" s="162" t="s">
        <v>1732</v>
      </c>
      <c r="H1604" s="163">
        <v>4</v>
      </c>
      <c r="I1604" s="164"/>
      <c r="J1604" s="165">
        <f t="shared" si="220"/>
        <v>0</v>
      </c>
      <c r="K1604" s="161" t="s">
        <v>1</v>
      </c>
      <c r="L1604" s="166"/>
      <c r="M1604" s="167" t="s">
        <v>1</v>
      </c>
      <c r="N1604" s="168" t="s">
        <v>47</v>
      </c>
      <c r="P1604" s="140">
        <f t="shared" si="221"/>
        <v>0</v>
      </c>
      <c r="Q1604" s="140">
        <v>0</v>
      </c>
      <c r="R1604" s="140">
        <f t="shared" si="222"/>
        <v>0</v>
      </c>
      <c r="S1604" s="140">
        <v>0</v>
      </c>
      <c r="T1604" s="141">
        <f t="shared" si="223"/>
        <v>0</v>
      </c>
      <c r="AR1604" s="142" t="s">
        <v>307</v>
      </c>
      <c r="AT1604" s="142" t="s">
        <v>292</v>
      </c>
      <c r="AU1604" s="142" t="s">
        <v>240</v>
      </c>
      <c r="AY1604" s="16" t="s">
        <v>225</v>
      </c>
      <c r="BE1604" s="143">
        <f t="shared" si="224"/>
        <v>0</v>
      </c>
      <c r="BF1604" s="143">
        <f t="shared" si="225"/>
        <v>0</v>
      </c>
      <c r="BG1604" s="143">
        <f t="shared" si="226"/>
        <v>0</v>
      </c>
      <c r="BH1604" s="143">
        <f t="shared" si="227"/>
        <v>0</v>
      </c>
      <c r="BI1604" s="143">
        <f t="shared" si="228"/>
        <v>0</v>
      </c>
      <c r="BJ1604" s="16" t="s">
        <v>90</v>
      </c>
      <c r="BK1604" s="143">
        <f t="shared" si="229"/>
        <v>0</v>
      </c>
      <c r="BL1604" s="16" t="s">
        <v>265</v>
      </c>
      <c r="BM1604" s="142" t="s">
        <v>3371</v>
      </c>
    </row>
    <row r="1605" spans="2:65" s="1" customFormat="1" ht="24.15" customHeight="1">
      <c r="B1605" s="31"/>
      <c r="C1605" s="159" t="s">
        <v>3372</v>
      </c>
      <c r="D1605" s="159" t="s">
        <v>292</v>
      </c>
      <c r="E1605" s="160" t="s">
        <v>3373</v>
      </c>
      <c r="F1605" s="161" t="s">
        <v>3374</v>
      </c>
      <c r="G1605" s="162" t="s">
        <v>1732</v>
      </c>
      <c r="H1605" s="163">
        <v>4</v>
      </c>
      <c r="I1605" s="164"/>
      <c r="J1605" s="165">
        <f t="shared" si="220"/>
        <v>0</v>
      </c>
      <c r="K1605" s="161" t="s">
        <v>1</v>
      </c>
      <c r="L1605" s="166"/>
      <c r="M1605" s="167" t="s">
        <v>1</v>
      </c>
      <c r="N1605" s="168" t="s">
        <v>47</v>
      </c>
      <c r="P1605" s="140">
        <f t="shared" si="221"/>
        <v>0</v>
      </c>
      <c r="Q1605" s="140">
        <v>0</v>
      </c>
      <c r="R1605" s="140">
        <f t="shared" si="222"/>
        <v>0</v>
      </c>
      <c r="S1605" s="140">
        <v>0</v>
      </c>
      <c r="T1605" s="141">
        <f t="shared" si="223"/>
        <v>0</v>
      </c>
      <c r="AR1605" s="142" t="s">
        <v>307</v>
      </c>
      <c r="AT1605" s="142" t="s">
        <v>292</v>
      </c>
      <c r="AU1605" s="142" t="s">
        <v>240</v>
      </c>
      <c r="AY1605" s="16" t="s">
        <v>225</v>
      </c>
      <c r="BE1605" s="143">
        <f t="shared" si="224"/>
        <v>0</v>
      </c>
      <c r="BF1605" s="143">
        <f t="shared" si="225"/>
        <v>0</v>
      </c>
      <c r="BG1605" s="143">
        <f t="shared" si="226"/>
        <v>0</v>
      </c>
      <c r="BH1605" s="143">
        <f t="shared" si="227"/>
        <v>0</v>
      </c>
      <c r="BI1605" s="143">
        <f t="shared" si="228"/>
        <v>0</v>
      </c>
      <c r="BJ1605" s="16" t="s">
        <v>90</v>
      </c>
      <c r="BK1605" s="143">
        <f t="shared" si="229"/>
        <v>0</v>
      </c>
      <c r="BL1605" s="16" t="s">
        <v>265</v>
      </c>
      <c r="BM1605" s="142" t="s">
        <v>3375</v>
      </c>
    </row>
    <row r="1606" spans="2:65" s="1" customFormat="1" ht="55.5" customHeight="1">
      <c r="B1606" s="31"/>
      <c r="C1606" s="159" t="s">
        <v>3376</v>
      </c>
      <c r="D1606" s="159" t="s">
        <v>292</v>
      </c>
      <c r="E1606" s="160" t="s">
        <v>3377</v>
      </c>
      <c r="F1606" s="161" t="s">
        <v>3378</v>
      </c>
      <c r="G1606" s="162" t="s">
        <v>1732</v>
      </c>
      <c r="H1606" s="163">
        <v>2</v>
      </c>
      <c r="I1606" s="164"/>
      <c r="J1606" s="165">
        <f t="shared" si="220"/>
        <v>0</v>
      </c>
      <c r="K1606" s="161" t="s">
        <v>1</v>
      </c>
      <c r="L1606" s="166"/>
      <c r="M1606" s="167" t="s">
        <v>1</v>
      </c>
      <c r="N1606" s="168" t="s">
        <v>47</v>
      </c>
      <c r="P1606" s="140">
        <f t="shared" si="221"/>
        <v>0</v>
      </c>
      <c r="Q1606" s="140">
        <v>0</v>
      </c>
      <c r="R1606" s="140">
        <f t="shared" si="222"/>
        <v>0</v>
      </c>
      <c r="S1606" s="140">
        <v>0</v>
      </c>
      <c r="T1606" s="141">
        <f t="shared" si="223"/>
        <v>0</v>
      </c>
      <c r="AR1606" s="142" t="s">
        <v>307</v>
      </c>
      <c r="AT1606" s="142" t="s">
        <v>292</v>
      </c>
      <c r="AU1606" s="142" t="s">
        <v>240</v>
      </c>
      <c r="AY1606" s="16" t="s">
        <v>225</v>
      </c>
      <c r="BE1606" s="143">
        <f t="shared" si="224"/>
        <v>0</v>
      </c>
      <c r="BF1606" s="143">
        <f t="shared" si="225"/>
        <v>0</v>
      </c>
      <c r="BG1606" s="143">
        <f t="shared" si="226"/>
        <v>0</v>
      </c>
      <c r="BH1606" s="143">
        <f t="shared" si="227"/>
        <v>0</v>
      </c>
      <c r="BI1606" s="143">
        <f t="shared" si="228"/>
        <v>0</v>
      </c>
      <c r="BJ1606" s="16" t="s">
        <v>90</v>
      </c>
      <c r="BK1606" s="143">
        <f t="shared" si="229"/>
        <v>0</v>
      </c>
      <c r="BL1606" s="16" t="s">
        <v>265</v>
      </c>
      <c r="BM1606" s="142" t="s">
        <v>3379</v>
      </c>
    </row>
    <row r="1607" spans="2:65" s="1" customFormat="1" ht="49.05" customHeight="1">
      <c r="B1607" s="31"/>
      <c r="C1607" s="159" t="s">
        <v>3380</v>
      </c>
      <c r="D1607" s="159" t="s">
        <v>292</v>
      </c>
      <c r="E1607" s="160" t="s">
        <v>3381</v>
      </c>
      <c r="F1607" s="161" t="s">
        <v>3382</v>
      </c>
      <c r="G1607" s="162" t="s">
        <v>1732</v>
      </c>
      <c r="H1607" s="163">
        <v>1</v>
      </c>
      <c r="I1607" s="164"/>
      <c r="J1607" s="165">
        <f t="shared" si="220"/>
        <v>0</v>
      </c>
      <c r="K1607" s="161" t="s">
        <v>1</v>
      </c>
      <c r="L1607" s="166"/>
      <c r="M1607" s="167" t="s">
        <v>1</v>
      </c>
      <c r="N1607" s="168" t="s">
        <v>47</v>
      </c>
      <c r="P1607" s="140">
        <f t="shared" si="221"/>
        <v>0</v>
      </c>
      <c r="Q1607" s="140">
        <v>0</v>
      </c>
      <c r="R1607" s="140">
        <f t="shared" si="222"/>
        <v>0</v>
      </c>
      <c r="S1607" s="140">
        <v>0</v>
      </c>
      <c r="T1607" s="141">
        <f t="shared" si="223"/>
        <v>0</v>
      </c>
      <c r="AR1607" s="142" t="s">
        <v>307</v>
      </c>
      <c r="AT1607" s="142" t="s">
        <v>292</v>
      </c>
      <c r="AU1607" s="142" t="s">
        <v>240</v>
      </c>
      <c r="AY1607" s="16" t="s">
        <v>225</v>
      </c>
      <c r="BE1607" s="143">
        <f t="shared" si="224"/>
        <v>0</v>
      </c>
      <c r="BF1607" s="143">
        <f t="shared" si="225"/>
        <v>0</v>
      </c>
      <c r="BG1607" s="143">
        <f t="shared" si="226"/>
        <v>0</v>
      </c>
      <c r="BH1607" s="143">
        <f t="shared" si="227"/>
        <v>0</v>
      </c>
      <c r="BI1607" s="143">
        <f t="shared" si="228"/>
        <v>0</v>
      </c>
      <c r="BJ1607" s="16" t="s">
        <v>90</v>
      </c>
      <c r="BK1607" s="143">
        <f t="shared" si="229"/>
        <v>0</v>
      </c>
      <c r="BL1607" s="16" t="s">
        <v>265</v>
      </c>
      <c r="BM1607" s="142" t="s">
        <v>3383</v>
      </c>
    </row>
    <row r="1608" spans="2:65" s="1" customFormat="1" ht="24.15" customHeight="1">
      <c r="B1608" s="31"/>
      <c r="C1608" s="159" t="s">
        <v>3384</v>
      </c>
      <c r="D1608" s="159" t="s">
        <v>292</v>
      </c>
      <c r="E1608" s="160" t="s">
        <v>3385</v>
      </c>
      <c r="F1608" s="161" t="s">
        <v>3386</v>
      </c>
      <c r="G1608" s="162" t="s">
        <v>1732</v>
      </c>
      <c r="H1608" s="163">
        <v>8</v>
      </c>
      <c r="I1608" s="164"/>
      <c r="J1608" s="165">
        <f t="shared" ref="J1608:J1639" si="230">ROUND(I1608*H1608,2)</f>
        <v>0</v>
      </c>
      <c r="K1608" s="161" t="s">
        <v>1</v>
      </c>
      <c r="L1608" s="166"/>
      <c r="M1608" s="167" t="s">
        <v>1</v>
      </c>
      <c r="N1608" s="168" t="s">
        <v>47</v>
      </c>
      <c r="P1608" s="140">
        <f t="shared" ref="P1608:P1639" si="231">O1608*H1608</f>
        <v>0</v>
      </c>
      <c r="Q1608" s="140">
        <v>0</v>
      </c>
      <c r="R1608" s="140">
        <f t="shared" ref="R1608:R1639" si="232">Q1608*H1608</f>
        <v>0</v>
      </c>
      <c r="S1608" s="140">
        <v>0</v>
      </c>
      <c r="T1608" s="141">
        <f t="shared" ref="T1608:T1639" si="233">S1608*H1608</f>
        <v>0</v>
      </c>
      <c r="AR1608" s="142" t="s">
        <v>307</v>
      </c>
      <c r="AT1608" s="142" t="s">
        <v>292</v>
      </c>
      <c r="AU1608" s="142" t="s">
        <v>240</v>
      </c>
      <c r="AY1608" s="16" t="s">
        <v>225</v>
      </c>
      <c r="BE1608" s="143">
        <f t="shared" ref="BE1608:BE1631" si="234">IF(N1608="základní",J1608,0)</f>
        <v>0</v>
      </c>
      <c r="BF1608" s="143">
        <f t="shared" ref="BF1608:BF1631" si="235">IF(N1608="snížená",J1608,0)</f>
        <v>0</v>
      </c>
      <c r="BG1608" s="143">
        <f t="shared" ref="BG1608:BG1631" si="236">IF(N1608="zákl. přenesená",J1608,0)</f>
        <v>0</v>
      </c>
      <c r="BH1608" s="143">
        <f t="shared" ref="BH1608:BH1631" si="237">IF(N1608="sníž. přenesená",J1608,0)</f>
        <v>0</v>
      </c>
      <c r="BI1608" s="143">
        <f t="shared" ref="BI1608:BI1631" si="238">IF(N1608="nulová",J1608,0)</f>
        <v>0</v>
      </c>
      <c r="BJ1608" s="16" t="s">
        <v>90</v>
      </c>
      <c r="BK1608" s="143">
        <f t="shared" ref="BK1608:BK1631" si="239">ROUND(I1608*H1608,2)</f>
        <v>0</v>
      </c>
      <c r="BL1608" s="16" t="s">
        <v>265</v>
      </c>
      <c r="BM1608" s="142" t="s">
        <v>3387</v>
      </c>
    </row>
    <row r="1609" spans="2:65" s="1" customFormat="1" ht="24.15" customHeight="1">
      <c r="B1609" s="31"/>
      <c r="C1609" s="159" t="s">
        <v>3388</v>
      </c>
      <c r="D1609" s="159" t="s">
        <v>292</v>
      </c>
      <c r="E1609" s="160" t="s">
        <v>3389</v>
      </c>
      <c r="F1609" s="161" t="s">
        <v>3390</v>
      </c>
      <c r="G1609" s="162" t="s">
        <v>1732</v>
      </c>
      <c r="H1609" s="163">
        <v>4</v>
      </c>
      <c r="I1609" s="164"/>
      <c r="J1609" s="165">
        <f t="shared" si="230"/>
        <v>0</v>
      </c>
      <c r="K1609" s="161" t="s">
        <v>1</v>
      </c>
      <c r="L1609" s="166"/>
      <c r="M1609" s="167" t="s">
        <v>1</v>
      </c>
      <c r="N1609" s="168" t="s">
        <v>47</v>
      </c>
      <c r="P1609" s="140">
        <f t="shared" si="231"/>
        <v>0</v>
      </c>
      <c r="Q1609" s="140">
        <v>0</v>
      </c>
      <c r="R1609" s="140">
        <f t="shared" si="232"/>
        <v>0</v>
      </c>
      <c r="S1609" s="140">
        <v>0</v>
      </c>
      <c r="T1609" s="141">
        <f t="shared" si="233"/>
        <v>0</v>
      </c>
      <c r="AR1609" s="142" t="s">
        <v>307</v>
      </c>
      <c r="AT1609" s="142" t="s">
        <v>292</v>
      </c>
      <c r="AU1609" s="142" t="s">
        <v>240</v>
      </c>
      <c r="AY1609" s="16" t="s">
        <v>225</v>
      </c>
      <c r="BE1609" s="143">
        <f t="shared" si="234"/>
        <v>0</v>
      </c>
      <c r="BF1609" s="143">
        <f t="shared" si="235"/>
        <v>0</v>
      </c>
      <c r="BG1609" s="143">
        <f t="shared" si="236"/>
        <v>0</v>
      </c>
      <c r="BH1609" s="143">
        <f t="shared" si="237"/>
        <v>0</v>
      </c>
      <c r="BI1609" s="143">
        <f t="shared" si="238"/>
        <v>0</v>
      </c>
      <c r="BJ1609" s="16" t="s">
        <v>90</v>
      </c>
      <c r="BK1609" s="143">
        <f t="shared" si="239"/>
        <v>0</v>
      </c>
      <c r="BL1609" s="16" t="s">
        <v>265</v>
      </c>
      <c r="BM1609" s="142" t="s">
        <v>3391</v>
      </c>
    </row>
    <row r="1610" spans="2:65" s="1" customFormat="1" ht="24.15" customHeight="1">
      <c r="B1610" s="31"/>
      <c r="C1610" s="159" t="s">
        <v>3392</v>
      </c>
      <c r="D1610" s="159" t="s">
        <v>292</v>
      </c>
      <c r="E1610" s="160" t="s">
        <v>3393</v>
      </c>
      <c r="F1610" s="161" t="s">
        <v>3394</v>
      </c>
      <c r="G1610" s="162" t="s">
        <v>1732</v>
      </c>
      <c r="H1610" s="163">
        <v>18</v>
      </c>
      <c r="I1610" s="164"/>
      <c r="J1610" s="165">
        <f t="shared" si="230"/>
        <v>0</v>
      </c>
      <c r="K1610" s="161" t="s">
        <v>1</v>
      </c>
      <c r="L1610" s="166"/>
      <c r="M1610" s="167" t="s">
        <v>1</v>
      </c>
      <c r="N1610" s="168" t="s">
        <v>47</v>
      </c>
      <c r="P1610" s="140">
        <f t="shared" si="231"/>
        <v>0</v>
      </c>
      <c r="Q1610" s="140">
        <v>0</v>
      </c>
      <c r="R1610" s="140">
        <f t="shared" si="232"/>
        <v>0</v>
      </c>
      <c r="S1610" s="140">
        <v>0</v>
      </c>
      <c r="T1610" s="141">
        <f t="shared" si="233"/>
        <v>0</v>
      </c>
      <c r="AR1610" s="142" t="s">
        <v>307</v>
      </c>
      <c r="AT1610" s="142" t="s">
        <v>292</v>
      </c>
      <c r="AU1610" s="142" t="s">
        <v>240</v>
      </c>
      <c r="AY1610" s="16" t="s">
        <v>225</v>
      </c>
      <c r="BE1610" s="143">
        <f t="shared" si="234"/>
        <v>0</v>
      </c>
      <c r="BF1610" s="143">
        <f t="shared" si="235"/>
        <v>0</v>
      </c>
      <c r="BG1610" s="143">
        <f t="shared" si="236"/>
        <v>0</v>
      </c>
      <c r="BH1610" s="143">
        <f t="shared" si="237"/>
        <v>0</v>
      </c>
      <c r="BI1610" s="143">
        <f t="shared" si="238"/>
        <v>0</v>
      </c>
      <c r="BJ1610" s="16" t="s">
        <v>90</v>
      </c>
      <c r="BK1610" s="143">
        <f t="shared" si="239"/>
        <v>0</v>
      </c>
      <c r="BL1610" s="16" t="s">
        <v>265</v>
      </c>
      <c r="BM1610" s="142" t="s">
        <v>3395</v>
      </c>
    </row>
    <row r="1611" spans="2:65" s="1" customFormat="1" ht="37.799999999999997" customHeight="1">
      <c r="B1611" s="31"/>
      <c r="C1611" s="159" t="s">
        <v>3396</v>
      </c>
      <c r="D1611" s="159" t="s">
        <v>292</v>
      </c>
      <c r="E1611" s="160" t="s">
        <v>3397</v>
      </c>
      <c r="F1611" s="161" t="s">
        <v>3398</v>
      </c>
      <c r="G1611" s="162" t="s">
        <v>1732</v>
      </c>
      <c r="H1611" s="163">
        <v>6</v>
      </c>
      <c r="I1611" s="164"/>
      <c r="J1611" s="165">
        <f t="shared" si="230"/>
        <v>0</v>
      </c>
      <c r="K1611" s="161" t="s">
        <v>1</v>
      </c>
      <c r="L1611" s="166"/>
      <c r="M1611" s="167" t="s">
        <v>1</v>
      </c>
      <c r="N1611" s="168" t="s">
        <v>47</v>
      </c>
      <c r="P1611" s="140">
        <f t="shared" si="231"/>
        <v>0</v>
      </c>
      <c r="Q1611" s="140">
        <v>0</v>
      </c>
      <c r="R1611" s="140">
        <f t="shared" si="232"/>
        <v>0</v>
      </c>
      <c r="S1611" s="140">
        <v>0</v>
      </c>
      <c r="T1611" s="141">
        <f t="shared" si="233"/>
        <v>0</v>
      </c>
      <c r="AR1611" s="142" t="s">
        <v>307</v>
      </c>
      <c r="AT1611" s="142" t="s">
        <v>292</v>
      </c>
      <c r="AU1611" s="142" t="s">
        <v>240</v>
      </c>
      <c r="AY1611" s="16" t="s">
        <v>225</v>
      </c>
      <c r="BE1611" s="143">
        <f t="shared" si="234"/>
        <v>0</v>
      </c>
      <c r="BF1611" s="143">
        <f t="shared" si="235"/>
        <v>0</v>
      </c>
      <c r="BG1611" s="143">
        <f t="shared" si="236"/>
        <v>0</v>
      </c>
      <c r="BH1611" s="143">
        <f t="shared" si="237"/>
        <v>0</v>
      </c>
      <c r="BI1611" s="143">
        <f t="shared" si="238"/>
        <v>0</v>
      </c>
      <c r="BJ1611" s="16" t="s">
        <v>90</v>
      </c>
      <c r="BK1611" s="143">
        <f t="shared" si="239"/>
        <v>0</v>
      </c>
      <c r="BL1611" s="16" t="s">
        <v>265</v>
      </c>
      <c r="BM1611" s="142" t="s">
        <v>3399</v>
      </c>
    </row>
    <row r="1612" spans="2:65" s="1" customFormat="1" ht="44.25" customHeight="1">
      <c r="B1612" s="31"/>
      <c r="C1612" s="159" t="s">
        <v>3400</v>
      </c>
      <c r="D1612" s="159" t="s">
        <v>292</v>
      </c>
      <c r="E1612" s="160" t="s">
        <v>3401</v>
      </c>
      <c r="F1612" s="161" t="s">
        <v>3402</v>
      </c>
      <c r="G1612" s="162" t="s">
        <v>3403</v>
      </c>
      <c r="H1612" s="163">
        <v>12</v>
      </c>
      <c r="I1612" s="164"/>
      <c r="J1612" s="165">
        <f t="shared" si="230"/>
        <v>0</v>
      </c>
      <c r="K1612" s="161" t="s">
        <v>1</v>
      </c>
      <c r="L1612" s="166"/>
      <c r="M1612" s="167" t="s">
        <v>1</v>
      </c>
      <c r="N1612" s="168" t="s">
        <v>47</v>
      </c>
      <c r="P1612" s="140">
        <f t="shared" si="231"/>
        <v>0</v>
      </c>
      <c r="Q1612" s="140">
        <v>0</v>
      </c>
      <c r="R1612" s="140">
        <f t="shared" si="232"/>
        <v>0</v>
      </c>
      <c r="S1612" s="140">
        <v>0</v>
      </c>
      <c r="T1612" s="141">
        <f t="shared" si="233"/>
        <v>0</v>
      </c>
      <c r="AR1612" s="142" t="s">
        <v>307</v>
      </c>
      <c r="AT1612" s="142" t="s">
        <v>292</v>
      </c>
      <c r="AU1612" s="142" t="s">
        <v>240</v>
      </c>
      <c r="AY1612" s="16" t="s">
        <v>225</v>
      </c>
      <c r="BE1612" s="143">
        <f t="shared" si="234"/>
        <v>0</v>
      </c>
      <c r="BF1612" s="143">
        <f t="shared" si="235"/>
        <v>0</v>
      </c>
      <c r="BG1612" s="143">
        <f t="shared" si="236"/>
        <v>0</v>
      </c>
      <c r="BH1612" s="143">
        <f t="shared" si="237"/>
        <v>0</v>
      </c>
      <c r="BI1612" s="143">
        <f t="shared" si="238"/>
        <v>0</v>
      </c>
      <c r="BJ1612" s="16" t="s">
        <v>90</v>
      </c>
      <c r="BK1612" s="143">
        <f t="shared" si="239"/>
        <v>0</v>
      </c>
      <c r="BL1612" s="16" t="s">
        <v>265</v>
      </c>
      <c r="BM1612" s="142" t="s">
        <v>3404</v>
      </c>
    </row>
    <row r="1613" spans="2:65" s="1" customFormat="1" ht="44.25" customHeight="1">
      <c r="B1613" s="31"/>
      <c r="C1613" s="159" t="s">
        <v>3405</v>
      </c>
      <c r="D1613" s="159" t="s">
        <v>292</v>
      </c>
      <c r="E1613" s="160" t="s">
        <v>3406</v>
      </c>
      <c r="F1613" s="161" t="s">
        <v>3407</v>
      </c>
      <c r="G1613" s="162" t="s">
        <v>1732</v>
      </c>
      <c r="H1613" s="163">
        <v>9</v>
      </c>
      <c r="I1613" s="164"/>
      <c r="J1613" s="165">
        <f t="shared" si="230"/>
        <v>0</v>
      </c>
      <c r="K1613" s="161" t="s">
        <v>1</v>
      </c>
      <c r="L1613" s="166"/>
      <c r="M1613" s="167" t="s">
        <v>1</v>
      </c>
      <c r="N1613" s="168" t="s">
        <v>47</v>
      </c>
      <c r="P1613" s="140">
        <f t="shared" si="231"/>
        <v>0</v>
      </c>
      <c r="Q1613" s="140">
        <v>0</v>
      </c>
      <c r="R1613" s="140">
        <f t="shared" si="232"/>
        <v>0</v>
      </c>
      <c r="S1613" s="140">
        <v>0</v>
      </c>
      <c r="T1613" s="141">
        <f t="shared" si="233"/>
        <v>0</v>
      </c>
      <c r="AR1613" s="142" t="s">
        <v>307</v>
      </c>
      <c r="AT1613" s="142" t="s">
        <v>292</v>
      </c>
      <c r="AU1613" s="142" t="s">
        <v>240</v>
      </c>
      <c r="AY1613" s="16" t="s">
        <v>225</v>
      </c>
      <c r="BE1613" s="143">
        <f t="shared" si="234"/>
        <v>0</v>
      </c>
      <c r="BF1613" s="143">
        <f t="shared" si="235"/>
        <v>0</v>
      </c>
      <c r="BG1613" s="143">
        <f t="shared" si="236"/>
        <v>0</v>
      </c>
      <c r="BH1613" s="143">
        <f t="shared" si="237"/>
        <v>0</v>
      </c>
      <c r="BI1613" s="143">
        <f t="shared" si="238"/>
        <v>0</v>
      </c>
      <c r="BJ1613" s="16" t="s">
        <v>90</v>
      </c>
      <c r="BK1613" s="143">
        <f t="shared" si="239"/>
        <v>0</v>
      </c>
      <c r="BL1613" s="16" t="s">
        <v>265</v>
      </c>
      <c r="BM1613" s="142" t="s">
        <v>3408</v>
      </c>
    </row>
    <row r="1614" spans="2:65" s="1" customFormat="1" ht="44.25" customHeight="1">
      <c r="B1614" s="31"/>
      <c r="C1614" s="159" t="s">
        <v>3409</v>
      </c>
      <c r="D1614" s="159" t="s">
        <v>292</v>
      </c>
      <c r="E1614" s="160" t="s">
        <v>3410</v>
      </c>
      <c r="F1614" s="161" t="s">
        <v>3411</v>
      </c>
      <c r="G1614" s="162" t="s">
        <v>3403</v>
      </c>
      <c r="H1614" s="163">
        <v>8</v>
      </c>
      <c r="I1614" s="164"/>
      <c r="J1614" s="165">
        <f t="shared" si="230"/>
        <v>0</v>
      </c>
      <c r="K1614" s="161" t="s">
        <v>1</v>
      </c>
      <c r="L1614" s="166"/>
      <c r="M1614" s="167" t="s">
        <v>1</v>
      </c>
      <c r="N1614" s="168" t="s">
        <v>47</v>
      </c>
      <c r="P1614" s="140">
        <f t="shared" si="231"/>
        <v>0</v>
      </c>
      <c r="Q1614" s="140">
        <v>0</v>
      </c>
      <c r="R1614" s="140">
        <f t="shared" si="232"/>
        <v>0</v>
      </c>
      <c r="S1614" s="140">
        <v>0</v>
      </c>
      <c r="T1614" s="141">
        <f t="shared" si="233"/>
        <v>0</v>
      </c>
      <c r="AR1614" s="142" t="s">
        <v>307</v>
      </c>
      <c r="AT1614" s="142" t="s">
        <v>292</v>
      </c>
      <c r="AU1614" s="142" t="s">
        <v>240</v>
      </c>
      <c r="AY1614" s="16" t="s">
        <v>225</v>
      </c>
      <c r="BE1614" s="143">
        <f t="shared" si="234"/>
        <v>0</v>
      </c>
      <c r="BF1614" s="143">
        <f t="shared" si="235"/>
        <v>0</v>
      </c>
      <c r="BG1614" s="143">
        <f t="shared" si="236"/>
        <v>0</v>
      </c>
      <c r="BH1614" s="143">
        <f t="shared" si="237"/>
        <v>0</v>
      </c>
      <c r="BI1614" s="143">
        <f t="shared" si="238"/>
        <v>0</v>
      </c>
      <c r="BJ1614" s="16" t="s">
        <v>90</v>
      </c>
      <c r="BK1614" s="143">
        <f t="shared" si="239"/>
        <v>0</v>
      </c>
      <c r="BL1614" s="16" t="s">
        <v>265</v>
      </c>
      <c r="BM1614" s="142" t="s">
        <v>3412</v>
      </c>
    </row>
    <row r="1615" spans="2:65" s="1" customFormat="1" ht="44.25" customHeight="1">
      <c r="B1615" s="31"/>
      <c r="C1615" s="159" t="s">
        <v>3413</v>
      </c>
      <c r="D1615" s="159" t="s">
        <v>292</v>
      </c>
      <c r="E1615" s="160" t="s">
        <v>3414</v>
      </c>
      <c r="F1615" s="161" t="s">
        <v>3415</v>
      </c>
      <c r="G1615" s="162" t="s">
        <v>1732</v>
      </c>
      <c r="H1615" s="163">
        <v>6</v>
      </c>
      <c r="I1615" s="164"/>
      <c r="J1615" s="165">
        <f t="shared" si="230"/>
        <v>0</v>
      </c>
      <c r="K1615" s="161" t="s">
        <v>1</v>
      </c>
      <c r="L1615" s="166"/>
      <c r="M1615" s="167" t="s">
        <v>1</v>
      </c>
      <c r="N1615" s="168" t="s">
        <v>47</v>
      </c>
      <c r="P1615" s="140">
        <f t="shared" si="231"/>
        <v>0</v>
      </c>
      <c r="Q1615" s="140">
        <v>0</v>
      </c>
      <c r="R1615" s="140">
        <f t="shared" si="232"/>
        <v>0</v>
      </c>
      <c r="S1615" s="140">
        <v>0</v>
      </c>
      <c r="T1615" s="141">
        <f t="shared" si="233"/>
        <v>0</v>
      </c>
      <c r="AR1615" s="142" t="s">
        <v>307</v>
      </c>
      <c r="AT1615" s="142" t="s">
        <v>292</v>
      </c>
      <c r="AU1615" s="142" t="s">
        <v>240</v>
      </c>
      <c r="AY1615" s="16" t="s">
        <v>225</v>
      </c>
      <c r="BE1615" s="143">
        <f t="shared" si="234"/>
        <v>0</v>
      </c>
      <c r="BF1615" s="143">
        <f t="shared" si="235"/>
        <v>0</v>
      </c>
      <c r="BG1615" s="143">
        <f t="shared" si="236"/>
        <v>0</v>
      </c>
      <c r="BH1615" s="143">
        <f t="shared" si="237"/>
        <v>0</v>
      </c>
      <c r="BI1615" s="143">
        <f t="shared" si="238"/>
        <v>0</v>
      </c>
      <c r="BJ1615" s="16" t="s">
        <v>90</v>
      </c>
      <c r="BK1615" s="143">
        <f t="shared" si="239"/>
        <v>0</v>
      </c>
      <c r="BL1615" s="16" t="s">
        <v>265</v>
      </c>
      <c r="BM1615" s="142" t="s">
        <v>3416</v>
      </c>
    </row>
    <row r="1616" spans="2:65" s="1" customFormat="1" ht="44.25" customHeight="1">
      <c r="B1616" s="31"/>
      <c r="C1616" s="159" t="s">
        <v>3417</v>
      </c>
      <c r="D1616" s="159" t="s">
        <v>292</v>
      </c>
      <c r="E1616" s="160" t="s">
        <v>3418</v>
      </c>
      <c r="F1616" s="161" t="s">
        <v>3419</v>
      </c>
      <c r="G1616" s="162" t="s">
        <v>3403</v>
      </c>
      <c r="H1616" s="163">
        <v>39</v>
      </c>
      <c r="I1616" s="164"/>
      <c r="J1616" s="165">
        <f t="shared" si="230"/>
        <v>0</v>
      </c>
      <c r="K1616" s="161" t="s">
        <v>1</v>
      </c>
      <c r="L1616" s="166"/>
      <c r="M1616" s="167" t="s">
        <v>1</v>
      </c>
      <c r="N1616" s="168" t="s">
        <v>47</v>
      </c>
      <c r="P1616" s="140">
        <f t="shared" si="231"/>
        <v>0</v>
      </c>
      <c r="Q1616" s="140">
        <v>0</v>
      </c>
      <c r="R1616" s="140">
        <f t="shared" si="232"/>
        <v>0</v>
      </c>
      <c r="S1616" s="140">
        <v>0</v>
      </c>
      <c r="T1616" s="141">
        <f t="shared" si="233"/>
        <v>0</v>
      </c>
      <c r="AR1616" s="142" t="s">
        <v>307</v>
      </c>
      <c r="AT1616" s="142" t="s">
        <v>292</v>
      </c>
      <c r="AU1616" s="142" t="s">
        <v>240</v>
      </c>
      <c r="AY1616" s="16" t="s">
        <v>225</v>
      </c>
      <c r="BE1616" s="143">
        <f t="shared" si="234"/>
        <v>0</v>
      </c>
      <c r="BF1616" s="143">
        <f t="shared" si="235"/>
        <v>0</v>
      </c>
      <c r="BG1616" s="143">
        <f t="shared" si="236"/>
        <v>0</v>
      </c>
      <c r="BH1616" s="143">
        <f t="shared" si="237"/>
        <v>0</v>
      </c>
      <c r="BI1616" s="143">
        <f t="shared" si="238"/>
        <v>0</v>
      </c>
      <c r="BJ1616" s="16" t="s">
        <v>90</v>
      </c>
      <c r="BK1616" s="143">
        <f t="shared" si="239"/>
        <v>0</v>
      </c>
      <c r="BL1616" s="16" t="s">
        <v>265</v>
      </c>
      <c r="BM1616" s="142" t="s">
        <v>3420</v>
      </c>
    </row>
    <row r="1617" spans="2:65" s="1" customFormat="1" ht="44.25" customHeight="1">
      <c r="B1617" s="31"/>
      <c r="C1617" s="159" t="s">
        <v>3421</v>
      </c>
      <c r="D1617" s="159" t="s">
        <v>292</v>
      </c>
      <c r="E1617" s="160" t="s">
        <v>3422</v>
      </c>
      <c r="F1617" s="161" t="s">
        <v>3423</v>
      </c>
      <c r="G1617" s="162" t="s">
        <v>1732</v>
      </c>
      <c r="H1617" s="163">
        <v>22</v>
      </c>
      <c r="I1617" s="164"/>
      <c r="J1617" s="165">
        <f t="shared" si="230"/>
        <v>0</v>
      </c>
      <c r="K1617" s="161" t="s">
        <v>1</v>
      </c>
      <c r="L1617" s="166"/>
      <c r="M1617" s="167" t="s">
        <v>1</v>
      </c>
      <c r="N1617" s="168" t="s">
        <v>47</v>
      </c>
      <c r="P1617" s="140">
        <f t="shared" si="231"/>
        <v>0</v>
      </c>
      <c r="Q1617" s="140">
        <v>0</v>
      </c>
      <c r="R1617" s="140">
        <f t="shared" si="232"/>
        <v>0</v>
      </c>
      <c r="S1617" s="140">
        <v>0</v>
      </c>
      <c r="T1617" s="141">
        <f t="shared" si="233"/>
        <v>0</v>
      </c>
      <c r="AR1617" s="142" t="s">
        <v>307</v>
      </c>
      <c r="AT1617" s="142" t="s">
        <v>292</v>
      </c>
      <c r="AU1617" s="142" t="s">
        <v>240</v>
      </c>
      <c r="AY1617" s="16" t="s">
        <v>225</v>
      </c>
      <c r="BE1617" s="143">
        <f t="shared" si="234"/>
        <v>0</v>
      </c>
      <c r="BF1617" s="143">
        <f t="shared" si="235"/>
        <v>0</v>
      </c>
      <c r="BG1617" s="143">
        <f t="shared" si="236"/>
        <v>0</v>
      </c>
      <c r="BH1617" s="143">
        <f t="shared" si="237"/>
        <v>0</v>
      </c>
      <c r="BI1617" s="143">
        <f t="shared" si="238"/>
        <v>0</v>
      </c>
      <c r="BJ1617" s="16" t="s">
        <v>90</v>
      </c>
      <c r="BK1617" s="143">
        <f t="shared" si="239"/>
        <v>0</v>
      </c>
      <c r="BL1617" s="16" t="s">
        <v>265</v>
      </c>
      <c r="BM1617" s="142" t="s">
        <v>3424</v>
      </c>
    </row>
    <row r="1618" spans="2:65" s="1" customFormat="1" ht="44.25" customHeight="1">
      <c r="B1618" s="31"/>
      <c r="C1618" s="159" t="s">
        <v>3425</v>
      </c>
      <c r="D1618" s="159" t="s">
        <v>292</v>
      </c>
      <c r="E1618" s="160" t="s">
        <v>3426</v>
      </c>
      <c r="F1618" s="161" t="s">
        <v>3427</v>
      </c>
      <c r="G1618" s="162" t="s">
        <v>3403</v>
      </c>
      <c r="H1618" s="163">
        <v>30</v>
      </c>
      <c r="I1618" s="164"/>
      <c r="J1618" s="165">
        <f t="shared" si="230"/>
        <v>0</v>
      </c>
      <c r="K1618" s="161" t="s">
        <v>1</v>
      </c>
      <c r="L1618" s="166"/>
      <c r="M1618" s="167" t="s">
        <v>1</v>
      </c>
      <c r="N1618" s="168" t="s">
        <v>47</v>
      </c>
      <c r="P1618" s="140">
        <f t="shared" si="231"/>
        <v>0</v>
      </c>
      <c r="Q1618" s="140">
        <v>0</v>
      </c>
      <c r="R1618" s="140">
        <f t="shared" si="232"/>
        <v>0</v>
      </c>
      <c r="S1618" s="140">
        <v>0</v>
      </c>
      <c r="T1618" s="141">
        <f t="shared" si="233"/>
        <v>0</v>
      </c>
      <c r="AR1618" s="142" t="s">
        <v>307</v>
      </c>
      <c r="AT1618" s="142" t="s">
        <v>292</v>
      </c>
      <c r="AU1618" s="142" t="s">
        <v>240</v>
      </c>
      <c r="AY1618" s="16" t="s">
        <v>225</v>
      </c>
      <c r="BE1618" s="143">
        <f t="shared" si="234"/>
        <v>0</v>
      </c>
      <c r="BF1618" s="143">
        <f t="shared" si="235"/>
        <v>0</v>
      </c>
      <c r="BG1618" s="143">
        <f t="shared" si="236"/>
        <v>0</v>
      </c>
      <c r="BH1618" s="143">
        <f t="shared" si="237"/>
        <v>0</v>
      </c>
      <c r="BI1618" s="143">
        <f t="shared" si="238"/>
        <v>0</v>
      </c>
      <c r="BJ1618" s="16" t="s">
        <v>90</v>
      </c>
      <c r="BK1618" s="143">
        <f t="shared" si="239"/>
        <v>0</v>
      </c>
      <c r="BL1618" s="16" t="s">
        <v>265</v>
      </c>
      <c r="BM1618" s="142" t="s">
        <v>3428</v>
      </c>
    </row>
    <row r="1619" spans="2:65" s="1" customFormat="1" ht="44.25" customHeight="1">
      <c r="B1619" s="31"/>
      <c r="C1619" s="159" t="s">
        <v>3429</v>
      </c>
      <c r="D1619" s="159" t="s">
        <v>292</v>
      </c>
      <c r="E1619" s="160" t="s">
        <v>3430</v>
      </c>
      <c r="F1619" s="161" t="s">
        <v>3431</v>
      </c>
      <c r="G1619" s="162" t="s">
        <v>1732</v>
      </c>
      <c r="H1619" s="163">
        <v>21</v>
      </c>
      <c r="I1619" s="164"/>
      <c r="J1619" s="165">
        <f t="shared" si="230"/>
        <v>0</v>
      </c>
      <c r="K1619" s="161" t="s">
        <v>1</v>
      </c>
      <c r="L1619" s="166"/>
      <c r="M1619" s="167" t="s">
        <v>1</v>
      </c>
      <c r="N1619" s="168" t="s">
        <v>47</v>
      </c>
      <c r="P1619" s="140">
        <f t="shared" si="231"/>
        <v>0</v>
      </c>
      <c r="Q1619" s="140">
        <v>0</v>
      </c>
      <c r="R1619" s="140">
        <f t="shared" si="232"/>
        <v>0</v>
      </c>
      <c r="S1619" s="140">
        <v>0</v>
      </c>
      <c r="T1619" s="141">
        <f t="shared" si="233"/>
        <v>0</v>
      </c>
      <c r="AR1619" s="142" t="s">
        <v>307</v>
      </c>
      <c r="AT1619" s="142" t="s">
        <v>292</v>
      </c>
      <c r="AU1619" s="142" t="s">
        <v>240</v>
      </c>
      <c r="AY1619" s="16" t="s">
        <v>225</v>
      </c>
      <c r="BE1619" s="143">
        <f t="shared" si="234"/>
        <v>0</v>
      </c>
      <c r="BF1619" s="143">
        <f t="shared" si="235"/>
        <v>0</v>
      </c>
      <c r="BG1619" s="143">
        <f t="shared" si="236"/>
        <v>0</v>
      </c>
      <c r="BH1619" s="143">
        <f t="shared" si="237"/>
        <v>0</v>
      </c>
      <c r="BI1619" s="143">
        <f t="shared" si="238"/>
        <v>0</v>
      </c>
      <c r="BJ1619" s="16" t="s">
        <v>90</v>
      </c>
      <c r="BK1619" s="143">
        <f t="shared" si="239"/>
        <v>0</v>
      </c>
      <c r="BL1619" s="16" t="s">
        <v>265</v>
      </c>
      <c r="BM1619" s="142" t="s">
        <v>3432</v>
      </c>
    </row>
    <row r="1620" spans="2:65" s="1" customFormat="1" ht="44.25" customHeight="1">
      <c r="B1620" s="31"/>
      <c r="C1620" s="159" t="s">
        <v>3433</v>
      </c>
      <c r="D1620" s="159" t="s">
        <v>292</v>
      </c>
      <c r="E1620" s="160" t="s">
        <v>3434</v>
      </c>
      <c r="F1620" s="161" t="s">
        <v>3435</v>
      </c>
      <c r="G1620" s="162" t="s">
        <v>3403</v>
      </c>
      <c r="H1620" s="163">
        <v>21</v>
      </c>
      <c r="I1620" s="164"/>
      <c r="J1620" s="165">
        <f t="shared" si="230"/>
        <v>0</v>
      </c>
      <c r="K1620" s="161" t="s">
        <v>1</v>
      </c>
      <c r="L1620" s="166"/>
      <c r="M1620" s="167" t="s">
        <v>1</v>
      </c>
      <c r="N1620" s="168" t="s">
        <v>47</v>
      </c>
      <c r="P1620" s="140">
        <f t="shared" si="231"/>
        <v>0</v>
      </c>
      <c r="Q1620" s="140">
        <v>0</v>
      </c>
      <c r="R1620" s="140">
        <f t="shared" si="232"/>
        <v>0</v>
      </c>
      <c r="S1620" s="140">
        <v>0</v>
      </c>
      <c r="T1620" s="141">
        <f t="shared" si="233"/>
        <v>0</v>
      </c>
      <c r="AR1620" s="142" t="s">
        <v>307</v>
      </c>
      <c r="AT1620" s="142" t="s">
        <v>292</v>
      </c>
      <c r="AU1620" s="142" t="s">
        <v>240</v>
      </c>
      <c r="AY1620" s="16" t="s">
        <v>225</v>
      </c>
      <c r="BE1620" s="143">
        <f t="shared" si="234"/>
        <v>0</v>
      </c>
      <c r="BF1620" s="143">
        <f t="shared" si="235"/>
        <v>0</v>
      </c>
      <c r="BG1620" s="143">
        <f t="shared" si="236"/>
        <v>0</v>
      </c>
      <c r="BH1620" s="143">
        <f t="shared" si="237"/>
        <v>0</v>
      </c>
      <c r="BI1620" s="143">
        <f t="shared" si="238"/>
        <v>0</v>
      </c>
      <c r="BJ1620" s="16" t="s">
        <v>90</v>
      </c>
      <c r="BK1620" s="143">
        <f t="shared" si="239"/>
        <v>0</v>
      </c>
      <c r="BL1620" s="16" t="s">
        <v>265</v>
      </c>
      <c r="BM1620" s="142" t="s">
        <v>3436</v>
      </c>
    </row>
    <row r="1621" spans="2:65" s="1" customFormat="1" ht="44.25" customHeight="1">
      <c r="B1621" s="31"/>
      <c r="C1621" s="159" t="s">
        <v>3437</v>
      </c>
      <c r="D1621" s="159" t="s">
        <v>292</v>
      </c>
      <c r="E1621" s="160" t="s">
        <v>3438</v>
      </c>
      <c r="F1621" s="161" t="s">
        <v>3439</v>
      </c>
      <c r="G1621" s="162" t="s">
        <v>1732</v>
      </c>
      <c r="H1621" s="163">
        <v>28</v>
      </c>
      <c r="I1621" s="164"/>
      <c r="J1621" s="165">
        <f t="shared" si="230"/>
        <v>0</v>
      </c>
      <c r="K1621" s="161" t="s">
        <v>1</v>
      </c>
      <c r="L1621" s="166"/>
      <c r="M1621" s="167" t="s">
        <v>1</v>
      </c>
      <c r="N1621" s="168" t="s">
        <v>47</v>
      </c>
      <c r="P1621" s="140">
        <f t="shared" si="231"/>
        <v>0</v>
      </c>
      <c r="Q1621" s="140">
        <v>0</v>
      </c>
      <c r="R1621" s="140">
        <f t="shared" si="232"/>
        <v>0</v>
      </c>
      <c r="S1621" s="140">
        <v>0</v>
      </c>
      <c r="T1621" s="141">
        <f t="shared" si="233"/>
        <v>0</v>
      </c>
      <c r="AR1621" s="142" t="s">
        <v>307</v>
      </c>
      <c r="AT1621" s="142" t="s">
        <v>292</v>
      </c>
      <c r="AU1621" s="142" t="s">
        <v>240</v>
      </c>
      <c r="AY1621" s="16" t="s">
        <v>225</v>
      </c>
      <c r="BE1621" s="143">
        <f t="shared" si="234"/>
        <v>0</v>
      </c>
      <c r="BF1621" s="143">
        <f t="shared" si="235"/>
        <v>0</v>
      </c>
      <c r="BG1621" s="143">
        <f t="shared" si="236"/>
        <v>0</v>
      </c>
      <c r="BH1621" s="143">
        <f t="shared" si="237"/>
        <v>0</v>
      </c>
      <c r="BI1621" s="143">
        <f t="shared" si="238"/>
        <v>0</v>
      </c>
      <c r="BJ1621" s="16" t="s">
        <v>90</v>
      </c>
      <c r="BK1621" s="143">
        <f t="shared" si="239"/>
        <v>0</v>
      </c>
      <c r="BL1621" s="16" t="s">
        <v>265</v>
      </c>
      <c r="BM1621" s="142" t="s">
        <v>3440</v>
      </c>
    </row>
    <row r="1622" spans="2:65" s="1" customFormat="1" ht="44.25" customHeight="1">
      <c r="B1622" s="31"/>
      <c r="C1622" s="159" t="s">
        <v>3441</v>
      </c>
      <c r="D1622" s="159" t="s">
        <v>292</v>
      </c>
      <c r="E1622" s="160" t="s">
        <v>3442</v>
      </c>
      <c r="F1622" s="161" t="s">
        <v>3443</v>
      </c>
      <c r="G1622" s="162" t="s">
        <v>3403</v>
      </c>
      <c r="H1622" s="163">
        <v>15</v>
      </c>
      <c r="I1622" s="164"/>
      <c r="J1622" s="165">
        <f t="shared" si="230"/>
        <v>0</v>
      </c>
      <c r="K1622" s="161" t="s">
        <v>1</v>
      </c>
      <c r="L1622" s="166"/>
      <c r="M1622" s="167" t="s">
        <v>1</v>
      </c>
      <c r="N1622" s="168" t="s">
        <v>47</v>
      </c>
      <c r="P1622" s="140">
        <f t="shared" si="231"/>
        <v>0</v>
      </c>
      <c r="Q1622" s="140">
        <v>0</v>
      </c>
      <c r="R1622" s="140">
        <f t="shared" si="232"/>
        <v>0</v>
      </c>
      <c r="S1622" s="140">
        <v>0</v>
      </c>
      <c r="T1622" s="141">
        <f t="shared" si="233"/>
        <v>0</v>
      </c>
      <c r="AR1622" s="142" t="s">
        <v>307</v>
      </c>
      <c r="AT1622" s="142" t="s">
        <v>292</v>
      </c>
      <c r="AU1622" s="142" t="s">
        <v>240</v>
      </c>
      <c r="AY1622" s="16" t="s">
        <v>225</v>
      </c>
      <c r="BE1622" s="143">
        <f t="shared" si="234"/>
        <v>0</v>
      </c>
      <c r="BF1622" s="143">
        <f t="shared" si="235"/>
        <v>0</v>
      </c>
      <c r="BG1622" s="143">
        <f t="shared" si="236"/>
        <v>0</v>
      </c>
      <c r="BH1622" s="143">
        <f t="shared" si="237"/>
        <v>0</v>
      </c>
      <c r="BI1622" s="143">
        <f t="shared" si="238"/>
        <v>0</v>
      </c>
      <c r="BJ1622" s="16" t="s">
        <v>90</v>
      </c>
      <c r="BK1622" s="143">
        <f t="shared" si="239"/>
        <v>0</v>
      </c>
      <c r="BL1622" s="16" t="s">
        <v>265</v>
      </c>
      <c r="BM1622" s="142" t="s">
        <v>3444</v>
      </c>
    </row>
    <row r="1623" spans="2:65" s="1" customFormat="1" ht="44.25" customHeight="1">
      <c r="B1623" s="31"/>
      <c r="C1623" s="159" t="s">
        <v>3445</v>
      </c>
      <c r="D1623" s="159" t="s">
        <v>292</v>
      </c>
      <c r="E1623" s="160" t="s">
        <v>3446</v>
      </c>
      <c r="F1623" s="161" t="s">
        <v>3447</v>
      </c>
      <c r="G1623" s="162" t="s">
        <v>1732</v>
      </c>
      <c r="H1623" s="163">
        <v>21</v>
      </c>
      <c r="I1623" s="164"/>
      <c r="J1623" s="165">
        <f t="shared" si="230"/>
        <v>0</v>
      </c>
      <c r="K1623" s="161" t="s">
        <v>1</v>
      </c>
      <c r="L1623" s="166"/>
      <c r="M1623" s="167" t="s">
        <v>1</v>
      </c>
      <c r="N1623" s="168" t="s">
        <v>47</v>
      </c>
      <c r="P1623" s="140">
        <f t="shared" si="231"/>
        <v>0</v>
      </c>
      <c r="Q1623" s="140">
        <v>0</v>
      </c>
      <c r="R1623" s="140">
        <f t="shared" si="232"/>
        <v>0</v>
      </c>
      <c r="S1623" s="140">
        <v>0</v>
      </c>
      <c r="T1623" s="141">
        <f t="shared" si="233"/>
        <v>0</v>
      </c>
      <c r="AR1623" s="142" t="s">
        <v>307</v>
      </c>
      <c r="AT1623" s="142" t="s">
        <v>292</v>
      </c>
      <c r="AU1623" s="142" t="s">
        <v>240</v>
      </c>
      <c r="AY1623" s="16" t="s">
        <v>225</v>
      </c>
      <c r="BE1623" s="143">
        <f t="shared" si="234"/>
        <v>0</v>
      </c>
      <c r="BF1623" s="143">
        <f t="shared" si="235"/>
        <v>0</v>
      </c>
      <c r="BG1623" s="143">
        <f t="shared" si="236"/>
        <v>0</v>
      </c>
      <c r="BH1623" s="143">
        <f t="shared" si="237"/>
        <v>0</v>
      </c>
      <c r="BI1623" s="143">
        <f t="shared" si="238"/>
        <v>0</v>
      </c>
      <c r="BJ1623" s="16" t="s">
        <v>90</v>
      </c>
      <c r="BK1623" s="143">
        <f t="shared" si="239"/>
        <v>0</v>
      </c>
      <c r="BL1623" s="16" t="s">
        <v>265</v>
      </c>
      <c r="BM1623" s="142" t="s">
        <v>3448</v>
      </c>
    </row>
    <row r="1624" spans="2:65" s="1" customFormat="1" ht="44.25" customHeight="1">
      <c r="B1624" s="31"/>
      <c r="C1624" s="159" t="s">
        <v>3449</v>
      </c>
      <c r="D1624" s="159" t="s">
        <v>292</v>
      </c>
      <c r="E1624" s="160" t="s">
        <v>3450</v>
      </c>
      <c r="F1624" s="161" t="s">
        <v>3451</v>
      </c>
      <c r="G1624" s="162" t="s">
        <v>3403</v>
      </c>
      <c r="H1624" s="163">
        <v>6</v>
      </c>
      <c r="I1624" s="164"/>
      <c r="J1624" s="165">
        <f t="shared" si="230"/>
        <v>0</v>
      </c>
      <c r="K1624" s="161" t="s">
        <v>1</v>
      </c>
      <c r="L1624" s="166"/>
      <c r="M1624" s="167" t="s">
        <v>1</v>
      </c>
      <c r="N1624" s="168" t="s">
        <v>47</v>
      </c>
      <c r="P1624" s="140">
        <f t="shared" si="231"/>
        <v>0</v>
      </c>
      <c r="Q1624" s="140">
        <v>0</v>
      </c>
      <c r="R1624" s="140">
        <f t="shared" si="232"/>
        <v>0</v>
      </c>
      <c r="S1624" s="140">
        <v>0</v>
      </c>
      <c r="T1624" s="141">
        <f t="shared" si="233"/>
        <v>0</v>
      </c>
      <c r="AR1624" s="142" t="s">
        <v>307</v>
      </c>
      <c r="AT1624" s="142" t="s">
        <v>292</v>
      </c>
      <c r="AU1624" s="142" t="s">
        <v>240</v>
      </c>
      <c r="AY1624" s="16" t="s">
        <v>225</v>
      </c>
      <c r="BE1624" s="143">
        <f t="shared" si="234"/>
        <v>0</v>
      </c>
      <c r="BF1624" s="143">
        <f t="shared" si="235"/>
        <v>0</v>
      </c>
      <c r="BG1624" s="143">
        <f t="shared" si="236"/>
        <v>0</v>
      </c>
      <c r="BH1624" s="143">
        <f t="shared" si="237"/>
        <v>0</v>
      </c>
      <c r="BI1624" s="143">
        <f t="shared" si="238"/>
        <v>0</v>
      </c>
      <c r="BJ1624" s="16" t="s">
        <v>90</v>
      </c>
      <c r="BK1624" s="143">
        <f t="shared" si="239"/>
        <v>0</v>
      </c>
      <c r="BL1624" s="16" t="s">
        <v>265</v>
      </c>
      <c r="BM1624" s="142" t="s">
        <v>3452</v>
      </c>
    </row>
    <row r="1625" spans="2:65" s="1" customFormat="1" ht="44.25" customHeight="1">
      <c r="B1625" s="31"/>
      <c r="C1625" s="159" t="s">
        <v>3453</v>
      </c>
      <c r="D1625" s="159" t="s">
        <v>292</v>
      </c>
      <c r="E1625" s="160" t="s">
        <v>3454</v>
      </c>
      <c r="F1625" s="161" t="s">
        <v>3455</v>
      </c>
      <c r="G1625" s="162" t="s">
        <v>1732</v>
      </c>
      <c r="H1625" s="163">
        <v>12</v>
      </c>
      <c r="I1625" s="164"/>
      <c r="J1625" s="165">
        <f t="shared" si="230"/>
        <v>0</v>
      </c>
      <c r="K1625" s="161" t="s">
        <v>1</v>
      </c>
      <c r="L1625" s="166"/>
      <c r="M1625" s="167" t="s">
        <v>1</v>
      </c>
      <c r="N1625" s="168" t="s">
        <v>47</v>
      </c>
      <c r="P1625" s="140">
        <f t="shared" si="231"/>
        <v>0</v>
      </c>
      <c r="Q1625" s="140">
        <v>0</v>
      </c>
      <c r="R1625" s="140">
        <f t="shared" si="232"/>
        <v>0</v>
      </c>
      <c r="S1625" s="140">
        <v>0</v>
      </c>
      <c r="T1625" s="141">
        <f t="shared" si="233"/>
        <v>0</v>
      </c>
      <c r="AR1625" s="142" t="s">
        <v>307</v>
      </c>
      <c r="AT1625" s="142" t="s">
        <v>292</v>
      </c>
      <c r="AU1625" s="142" t="s">
        <v>240</v>
      </c>
      <c r="AY1625" s="16" t="s">
        <v>225</v>
      </c>
      <c r="BE1625" s="143">
        <f t="shared" si="234"/>
        <v>0</v>
      </c>
      <c r="BF1625" s="143">
        <f t="shared" si="235"/>
        <v>0</v>
      </c>
      <c r="BG1625" s="143">
        <f t="shared" si="236"/>
        <v>0</v>
      </c>
      <c r="BH1625" s="143">
        <f t="shared" si="237"/>
        <v>0</v>
      </c>
      <c r="BI1625" s="143">
        <f t="shared" si="238"/>
        <v>0</v>
      </c>
      <c r="BJ1625" s="16" t="s">
        <v>90</v>
      </c>
      <c r="BK1625" s="143">
        <f t="shared" si="239"/>
        <v>0</v>
      </c>
      <c r="BL1625" s="16" t="s">
        <v>265</v>
      </c>
      <c r="BM1625" s="142" t="s">
        <v>3456</v>
      </c>
    </row>
    <row r="1626" spans="2:65" s="1" customFormat="1" ht="44.25" customHeight="1">
      <c r="B1626" s="31"/>
      <c r="C1626" s="159" t="s">
        <v>3457</v>
      </c>
      <c r="D1626" s="159" t="s">
        <v>292</v>
      </c>
      <c r="E1626" s="160" t="s">
        <v>3458</v>
      </c>
      <c r="F1626" s="161" t="s">
        <v>3459</v>
      </c>
      <c r="G1626" s="162" t="s">
        <v>3403</v>
      </c>
      <c r="H1626" s="163">
        <v>9</v>
      </c>
      <c r="I1626" s="164"/>
      <c r="J1626" s="165">
        <f t="shared" si="230"/>
        <v>0</v>
      </c>
      <c r="K1626" s="161" t="s">
        <v>1</v>
      </c>
      <c r="L1626" s="166"/>
      <c r="M1626" s="167" t="s">
        <v>1</v>
      </c>
      <c r="N1626" s="168" t="s">
        <v>47</v>
      </c>
      <c r="P1626" s="140">
        <f t="shared" si="231"/>
        <v>0</v>
      </c>
      <c r="Q1626" s="140">
        <v>0</v>
      </c>
      <c r="R1626" s="140">
        <f t="shared" si="232"/>
        <v>0</v>
      </c>
      <c r="S1626" s="140">
        <v>0</v>
      </c>
      <c r="T1626" s="141">
        <f t="shared" si="233"/>
        <v>0</v>
      </c>
      <c r="AR1626" s="142" t="s">
        <v>307</v>
      </c>
      <c r="AT1626" s="142" t="s">
        <v>292</v>
      </c>
      <c r="AU1626" s="142" t="s">
        <v>240</v>
      </c>
      <c r="AY1626" s="16" t="s">
        <v>225</v>
      </c>
      <c r="BE1626" s="143">
        <f t="shared" si="234"/>
        <v>0</v>
      </c>
      <c r="BF1626" s="143">
        <f t="shared" si="235"/>
        <v>0</v>
      </c>
      <c r="BG1626" s="143">
        <f t="shared" si="236"/>
        <v>0</v>
      </c>
      <c r="BH1626" s="143">
        <f t="shared" si="237"/>
        <v>0</v>
      </c>
      <c r="BI1626" s="143">
        <f t="shared" si="238"/>
        <v>0</v>
      </c>
      <c r="BJ1626" s="16" t="s">
        <v>90</v>
      </c>
      <c r="BK1626" s="143">
        <f t="shared" si="239"/>
        <v>0</v>
      </c>
      <c r="BL1626" s="16" t="s">
        <v>265</v>
      </c>
      <c r="BM1626" s="142" t="s">
        <v>3460</v>
      </c>
    </row>
    <row r="1627" spans="2:65" s="1" customFormat="1" ht="44.25" customHeight="1">
      <c r="B1627" s="31"/>
      <c r="C1627" s="159" t="s">
        <v>3461</v>
      </c>
      <c r="D1627" s="159" t="s">
        <v>292</v>
      </c>
      <c r="E1627" s="160" t="s">
        <v>3462</v>
      </c>
      <c r="F1627" s="161" t="s">
        <v>3463</v>
      </c>
      <c r="G1627" s="162" t="s">
        <v>1732</v>
      </c>
      <c r="H1627" s="163">
        <v>4</v>
      </c>
      <c r="I1627" s="164"/>
      <c r="J1627" s="165">
        <f t="shared" si="230"/>
        <v>0</v>
      </c>
      <c r="K1627" s="161" t="s">
        <v>1</v>
      </c>
      <c r="L1627" s="166"/>
      <c r="M1627" s="167" t="s">
        <v>1</v>
      </c>
      <c r="N1627" s="168" t="s">
        <v>47</v>
      </c>
      <c r="P1627" s="140">
        <f t="shared" si="231"/>
        <v>0</v>
      </c>
      <c r="Q1627" s="140">
        <v>0</v>
      </c>
      <c r="R1627" s="140">
        <f t="shared" si="232"/>
        <v>0</v>
      </c>
      <c r="S1627" s="140">
        <v>0</v>
      </c>
      <c r="T1627" s="141">
        <f t="shared" si="233"/>
        <v>0</v>
      </c>
      <c r="AR1627" s="142" t="s">
        <v>307</v>
      </c>
      <c r="AT1627" s="142" t="s">
        <v>292</v>
      </c>
      <c r="AU1627" s="142" t="s">
        <v>240</v>
      </c>
      <c r="AY1627" s="16" t="s">
        <v>225</v>
      </c>
      <c r="BE1627" s="143">
        <f t="shared" si="234"/>
        <v>0</v>
      </c>
      <c r="BF1627" s="143">
        <f t="shared" si="235"/>
        <v>0</v>
      </c>
      <c r="BG1627" s="143">
        <f t="shared" si="236"/>
        <v>0</v>
      </c>
      <c r="BH1627" s="143">
        <f t="shared" si="237"/>
        <v>0</v>
      </c>
      <c r="BI1627" s="143">
        <f t="shared" si="238"/>
        <v>0</v>
      </c>
      <c r="BJ1627" s="16" t="s">
        <v>90</v>
      </c>
      <c r="BK1627" s="143">
        <f t="shared" si="239"/>
        <v>0</v>
      </c>
      <c r="BL1627" s="16" t="s">
        <v>265</v>
      </c>
      <c r="BM1627" s="142" t="s">
        <v>3464</v>
      </c>
    </row>
    <row r="1628" spans="2:65" s="1" customFormat="1" ht="44.25" customHeight="1">
      <c r="B1628" s="31"/>
      <c r="C1628" s="159" t="s">
        <v>3465</v>
      </c>
      <c r="D1628" s="159" t="s">
        <v>292</v>
      </c>
      <c r="E1628" s="160" t="s">
        <v>3466</v>
      </c>
      <c r="F1628" s="161" t="s">
        <v>3467</v>
      </c>
      <c r="G1628" s="162" t="s">
        <v>3403</v>
      </c>
      <c r="H1628" s="163">
        <v>9</v>
      </c>
      <c r="I1628" s="164"/>
      <c r="J1628" s="165">
        <f t="shared" si="230"/>
        <v>0</v>
      </c>
      <c r="K1628" s="161" t="s">
        <v>1</v>
      </c>
      <c r="L1628" s="166"/>
      <c r="M1628" s="167" t="s">
        <v>1</v>
      </c>
      <c r="N1628" s="168" t="s">
        <v>47</v>
      </c>
      <c r="P1628" s="140">
        <f t="shared" si="231"/>
        <v>0</v>
      </c>
      <c r="Q1628" s="140">
        <v>0</v>
      </c>
      <c r="R1628" s="140">
        <f t="shared" si="232"/>
        <v>0</v>
      </c>
      <c r="S1628" s="140">
        <v>0</v>
      </c>
      <c r="T1628" s="141">
        <f t="shared" si="233"/>
        <v>0</v>
      </c>
      <c r="AR1628" s="142" t="s">
        <v>307</v>
      </c>
      <c r="AT1628" s="142" t="s">
        <v>292</v>
      </c>
      <c r="AU1628" s="142" t="s">
        <v>240</v>
      </c>
      <c r="AY1628" s="16" t="s">
        <v>225</v>
      </c>
      <c r="BE1628" s="143">
        <f t="shared" si="234"/>
        <v>0</v>
      </c>
      <c r="BF1628" s="143">
        <f t="shared" si="235"/>
        <v>0</v>
      </c>
      <c r="BG1628" s="143">
        <f t="shared" si="236"/>
        <v>0</v>
      </c>
      <c r="BH1628" s="143">
        <f t="shared" si="237"/>
        <v>0</v>
      </c>
      <c r="BI1628" s="143">
        <f t="shared" si="238"/>
        <v>0</v>
      </c>
      <c r="BJ1628" s="16" t="s">
        <v>90</v>
      </c>
      <c r="BK1628" s="143">
        <f t="shared" si="239"/>
        <v>0</v>
      </c>
      <c r="BL1628" s="16" t="s">
        <v>265</v>
      </c>
      <c r="BM1628" s="142" t="s">
        <v>3468</v>
      </c>
    </row>
    <row r="1629" spans="2:65" s="1" customFormat="1" ht="44.25" customHeight="1">
      <c r="B1629" s="31"/>
      <c r="C1629" s="159" t="s">
        <v>3469</v>
      </c>
      <c r="D1629" s="159" t="s">
        <v>292</v>
      </c>
      <c r="E1629" s="160" t="s">
        <v>3470</v>
      </c>
      <c r="F1629" s="161" t="s">
        <v>3471</v>
      </c>
      <c r="G1629" s="162" t="s">
        <v>1732</v>
      </c>
      <c r="H1629" s="163">
        <v>4</v>
      </c>
      <c r="I1629" s="164"/>
      <c r="J1629" s="165">
        <f t="shared" si="230"/>
        <v>0</v>
      </c>
      <c r="K1629" s="161" t="s">
        <v>1</v>
      </c>
      <c r="L1629" s="166"/>
      <c r="M1629" s="167" t="s">
        <v>1</v>
      </c>
      <c r="N1629" s="168" t="s">
        <v>47</v>
      </c>
      <c r="P1629" s="140">
        <f t="shared" si="231"/>
        <v>0</v>
      </c>
      <c r="Q1629" s="140">
        <v>0</v>
      </c>
      <c r="R1629" s="140">
        <f t="shared" si="232"/>
        <v>0</v>
      </c>
      <c r="S1629" s="140">
        <v>0</v>
      </c>
      <c r="T1629" s="141">
        <f t="shared" si="233"/>
        <v>0</v>
      </c>
      <c r="AR1629" s="142" t="s">
        <v>307</v>
      </c>
      <c r="AT1629" s="142" t="s">
        <v>292</v>
      </c>
      <c r="AU1629" s="142" t="s">
        <v>240</v>
      </c>
      <c r="AY1629" s="16" t="s">
        <v>225</v>
      </c>
      <c r="BE1629" s="143">
        <f t="shared" si="234"/>
        <v>0</v>
      </c>
      <c r="BF1629" s="143">
        <f t="shared" si="235"/>
        <v>0</v>
      </c>
      <c r="BG1629" s="143">
        <f t="shared" si="236"/>
        <v>0</v>
      </c>
      <c r="BH1629" s="143">
        <f t="shared" si="237"/>
        <v>0</v>
      </c>
      <c r="BI1629" s="143">
        <f t="shared" si="238"/>
        <v>0</v>
      </c>
      <c r="BJ1629" s="16" t="s">
        <v>90</v>
      </c>
      <c r="BK1629" s="143">
        <f t="shared" si="239"/>
        <v>0</v>
      </c>
      <c r="BL1629" s="16" t="s">
        <v>265</v>
      </c>
      <c r="BM1629" s="142" t="s">
        <v>3472</v>
      </c>
    </row>
    <row r="1630" spans="2:65" s="1" customFormat="1" ht="44.25" customHeight="1">
      <c r="B1630" s="31"/>
      <c r="C1630" s="159" t="s">
        <v>3473</v>
      </c>
      <c r="D1630" s="159" t="s">
        <v>292</v>
      </c>
      <c r="E1630" s="160" t="s">
        <v>3474</v>
      </c>
      <c r="F1630" s="161" t="s">
        <v>3475</v>
      </c>
      <c r="G1630" s="162" t="s">
        <v>230</v>
      </c>
      <c r="H1630" s="163">
        <v>29</v>
      </c>
      <c r="I1630" s="164"/>
      <c r="J1630" s="165">
        <f t="shared" si="230"/>
        <v>0</v>
      </c>
      <c r="K1630" s="161" t="s">
        <v>1</v>
      </c>
      <c r="L1630" s="166"/>
      <c r="M1630" s="167" t="s">
        <v>1</v>
      </c>
      <c r="N1630" s="168" t="s">
        <v>47</v>
      </c>
      <c r="P1630" s="140">
        <f t="shared" si="231"/>
        <v>0</v>
      </c>
      <c r="Q1630" s="140">
        <v>0</v>
      </c>
      <c r="R1630" s="140">
        <f t="shared" si="232"/>
        <v>0</v>
      </c>
      <c r="S1630" s="140">
        <v>0</v>
      </c>
      <c r="T1630" s="141">
        <f t="shared" si="233"/>
        <v>0</v>
      </c>
      <c r="AR1630" s="142" t="s">
        <v>307</v>
      </c>
      <c r="AT1630" s="142" t="s">
        <v>292</v>
      </c>
      <c r="AU1630" s="142" t="s">
        <v>240</v>
      </c>
      <c r="AY1630" s="16" t="s">
        <v>225</v>
      </c>
      <c r="BE1630" s="143">
        <f t="shared" si="234"/>
        <v>0</v>
      </c>
      <c r="BF1630" s="143">
        <f t="shared" si="235"/>
        <v>0</v>
      </c>
      <c r="BG1630" s="143">
        <f t="shared" si="236"/>
        <v>0</v>
      </c>
      <c r="BH1630" s="143">
        <f t="shared" si="237"/>
        <v>0</v>
      </c>
      <c r="BI1630" s="143">
        <f t="shared" si="238"/>
        <v>0</v>
      </c>
      <c r="BJ1630" s="16" t="s">
        <v>90</v>
      </c>
      <c r="BK1630" s="143">
        <f t="shared" si="239"/>
        <v>0</v>
      </c>
      <c r="BL1630" s="16" t="s">
        <v>265</v>
      </c>
      <c r="BM1630" s="142" t="s">
        <v>3476</v>
      </c>
    </row>
    <row r="1631" spans="2:65" s="1" customFormat="1" ht="55.5" customHeight="1">
      <c r="B1631" s="31"/>
      <c r="C1631" s="159" t="s">
        <v>3477</v>
      </c>
      <c r="D1631" s="159" t="s">
        <v>292</v>
      </c>
      <c r="E1631" s="160" t="s">
        <v>3478</v>
      </c>
      <c r="F1631" s="161" t="s">
        <v>3479</v>
      </c>
      <c r="G1631" s="162" t="s">
        <v>230</v>
      </c>
      <c r="H1631" s="163">
        <v>11</v>
      </c>
      <c r="I1631" s="164"/>
      <c r="J1631" s="165">
        <f t="shared" si="230"/>
        <v>0</v>
      </c>
      <c r="K1631" s="161" t="s">
        <v>1</v>
      </c>
      <c r="L1631" s="166"/>
      <c r="M1631" s="167" t="s">
        <v>1</v>
      </c>
      <c r="N1631" s="168" t="s">
        <v>47</v>
      </c>
      <c r="P1631" s="140">
        <f t="shared" si="231"/>
        <v>0</v>
      </c>
      <c r="Q1631" s="140">
        <v>0</v>
      </c>
      <c r="R1631" s="140">
        <f t="shared" si="232"/>
        <v>0</v>
      </c>
      <c r="S1631" s="140">
        <v>0</v>
      </c>
      <c r="T1631" s="141">
        <f t="shared" si="233"/>
        <v>0</v>
      </c>
      <c r="AR1631" s="142" t="s">
        <v>307</v>
      </c>
      <c r="AT1631" s="142" t="s">
        <v>292</v>
      </c>
      <c r="AU1631" s="142" t="s">
        <v>240</v>
      </c>
      <c r="AY1631" s="16" t="s">
        <v>225</v>
      </c>
      <c r="BE1631" s="143">
        <f t="shared" si="234"/>
        <v>0</v>
      </c>
      <c r="BF1631" s="143">
        <f t="shared" si="235"/>
        <v>0</v>
      </c>
      <c r="BG1631" s="143">
        <f t="shared" si="236"/>
        <v>0</v>
      </c>
      <c r="BH1631" s="143">
        <f t="shared" si="237"/>
        <v>0</v>
      </c>
      <c r="BI1631" s="143">
        <f t="shared" si="238"/>
        <v>0</v>
      </c>
      <c r="BJ1631" s="16" t="s">
        <v>90</v>
      </c>
      <c r="BK1631" s="143">
        <f t="shared" si="239"/>
        <v>0</v>
      </c>
      <c r="BL1631" s="16" t="s">
        <v>265</v>
      </c>
      <c r="BM1631" s="142" t="s">
        <v>3480</v>
      </c>
    </row>
    <row r="1632" spans="2:65" s="11" customFormat="1" ht="20.85" customHeight="1">
      <c r="B1632" s="119"/>
      <c r="D1632" s="120" t="s">
        <v>81</v>
      </c>
      <c r="E1632" s="129" t="s">
        <v>3481</v>
      </c>
      <c r="F1632" s="129" t="s">
        <v>3482</v>
      </c>
      <c r="I1632" s="122"/>
      <c r="J1632" s="130">
        <f>BK1632</f>
        <v>0</v>
      </c>
      <c r="L1632" s="119"/>
      <c r="M1632" s="124"/>
      <c r="P1632" s="125">
        <f>SUM(P1633:P1646)</f>
        <v>0</v>
      </c>
      <c r="R1632" s="125">
        <f>SUM(R1633:R1646)</f>
        <v>0</v>
      </c>
      <c r="T1632" s="126">
        <f>SUM(T1633:T1646)</f>
        <v>0</v>
      </c>
      <c r="AR1632" s="120" t="s">
        <v>92</v>
      </c>
      <c r="AT1632" s="127" t="s">
        <v>81</v>
      </c>
      <c r="AU1632" s="127" t="s">
        <v>92</v>
      </c>
      <c r="AY1632" s="120" t="s">
        <v>225</v>
      </c>
      <c r="BK1632" s="128">
        <f>SUM(BK1633:BK1646)</f>
        <v>0</v>
      </c>
    </row>
    <row r="1633" spans="2:65" s="1" customFormat="1" ht="49.05" customHeight="1">
      <c r="B1633" s="31"/>
      <c r="C1633" s="131" t="s">
        <v>3483</v>
      </c>
      <c r="D1633" s="131" t="s">
        <v>227</v>
      </c>
      <c r="E1633" s="132" t="s">
        <v>3484</v>
      </c>
      <c r="F1633" s="133" t="s">
        <v>3485</v>
      </c>
      <c r="G1633" s="134" t="s">
        <v>1732</v>
      </c>
      <c r="H1633" s="135">
        <v>1</v>
      </c>
      <c r="I1633" s="136"/>
      <c r="J1633" s="137">
        <f t="shared" ref="J1633:J1646" si="240">ROUND(I1633*H1633,2)</f>
        <v>0</v>
      </c>
      <c r="K1633" s="133" t="s">
        <v>1</v>
      </c>
      <c r="L1633" s="31"/>
      <c r="M1633" s="138" t="s">
        <v>1</v>
      </c>
      <c r="N1633" s="139" t="s">
        <v>47</v>
      </c>
      <c r="P1633" s="140">
        <f t="shared" ref="P1633:P1646" si="241">O1633*H1633</f>
        <v>0</v>
      </c>
      <c r="Q1633" s="140">
        <v>0</v>
      </c>
      <c r="R1633" s="140">
        <f t="shared" ref="R1633:R1646" si="242">Q1633*H1633</f>
        <v>0</v>
      </c>
      <c r="S1633" s="140">
        <v>0</v>
      </c>
      <c r="T1633" s="141">
        <f t="shared" ref="T1633:T1646" si="243">S1633*H1633</f>
        <v>0</v>
      </c>
      <c r="AR1633" s="142" t="s">
        <v>265</v>
      </c>
      <c r="AT1633" s="142" t="s">
        <v>227</v>
      </c>
      <c r="AU1633" s="142" t="s">
        <v>240</v>
      </c>
      <c r="AY1633" s="16" t="s">
        <v>225</v>
      </c>
      <c r="BE1633" s="143">
        <f t="shared" ref="BE1633:BE1646" si="244">IF(N1633="základní",J1633,0)</f>
        <v>0</v>
      </c>
      <c r="BF1633" s="143">
        <f t="shared" ref="BF1633:BF1646" si="245">IF(N1633="snížená",J1633,0)</f>
        <v>0</v>
      </c>
      <c r="BG1633" s="143">
        <f t="shared" ref="BG1633:BG1646" si="246">IF(N1633="zákl. přenesená",J1633,0)</f>
        <v>0</v>
      </c>
      <c r="BH1633" s="143">
        <f t="shared" ref="BH1633:BH1646" si="247">IF(N1633="sníž. přenesená",J1633,0)</f>
        <v>0</v>
      </c>
      <c r="BI1633" s="143">
        <f t="shared" ref="BI1633:BI1646" si="248">IF(N1633="nulová",J1633,0)</f>
        <v>0</v>
      </c>
      <c r="BJ1633" s="16" t="s">
        <v>90</v>
      </c>
      <c r="BK1633" s="143">
        <f t="shared" ref="BK1633:BK1646" si="249">ROUND(I1633*H1633,2)</f>
        <v>0</v>
      </c>
      <c r="BL1633" s="16" t="s">
        <v>265</v>
      </c>
      <c r="BM1633" s="142" t="s">
        <v>3486</v>
      </c>
    </row>
    <row r="1634" spans="2:65" s="1" customFormat="1" ht="37.799999999999997" customHeight="1">
      <c r="B1634" s="31"/>
      <c r="C1634" s="131" t="s">
        <v>3487</v>
      </c>
      <c r="D1634" s="131" t="s">
        <v>227</v>
      </c>
      <c r="E1634" s="132" t="s">
        <v>3488</v>
      </c>
      <c r="F1634" s="133" t="s">
        <v>3489</v>
      </c>
      <c r="G1634" s="134" t="s">
        <v>1732</v>
      </c>
      <c r="H1634" s="135">
        <v>1</v>
      </c>
      <c r="I1634" s="136"/>
      <c r="J1634" s="137">
        <f t="shared" si="240"/>
        <v>0</v>
      </c>
      <c r="K1634" s="133" t="s">
        <v>1</v>
      </c>
      <c r="L1634" s="31"/>
      <c r="M1634" s="138" t="s">
        <v>1</v>
      </c>
      <c r="N1634" s="139" t="s">
        <v>47</v>
      </c>
      <c r="P1634" s="140">
        <f t="shared" si="241"/>
        <v>0</v>
      </c>
      <c r="Q1634" s="140">
        <v>0</v>
      </c>
      <c r="R1634" s="140">
        <f t="shared" si="242"/>
        <v>0</v>
      </c>
      <c r="S1634" s="140">
        <v>0</v>
      </c>
      <c r="T1634" s="141">
        <f t="shared" si="243"/>
        <v>0</v>
      </c>
      <c r="AR1634" s="142" t="s">
        <v>265</v>
      </c>
      <c r="AT1634" s="142" t="s">
        <v>227</v>
      </c>
      <c r="AU1634" s="142" t="s">
        <v>240</v>
      </c>
      <c r="AY1634" s="16" t="s">
        <v>225</v>
      </c>
      <c r="BE1634" s="143">
        <f t="shared" si="244"/>
        <v>0</v>
      </c>
      <c r="BF1634" s="143">
        <f t="shared" si="245"/>
        <v>0</v>
      </c>
      <c r="BG1634" s="143">
        <f t="shared" si="246"/>
        <v>0</v>
      </c>
      <c r="BH1634" s="143">
        <f t="shared" si="247"/>
        <v>0</v>
      </c>
      <c r="BI1634" s="143">
        <f t="shared" si="248"/>
        <v>0</v>
      </c>
      <c r="BJ1634" s="16" t="s">
        <v>90</v>
      </c>
      <c r="BK1634" s="143">
        <f t="shared" si="249"/>
        <v>0</v>
      </c>
      <c r="BL1634" s="16" t="s">
        <v>265</v>
      </c>
      <c r="BM1634" s="142" t="s">
        <v>3490</v>
      </c>
    </row>
    <row r="1635" spans="2:65" s="1" customFormat="1" ht="24.15" customHeight="1">
      <c r="B1635" s="31"/>
      <c r="C1635" s="131" t="s">
        <v>3491</v>
      </c>
      <c r="D1635" s="131" t="s">
        <v>227</v>
      </c>
      <c r="E1635" s="132" t="s">
        <v>3492</v>
      </c>
      <c r="F1635" s="133" t="s">
        <v>3493</v>
      </c>
      <c r="G1635" s="134" t="s">
        <v>1732</v>
      </c>
      <c r="H1635" s="135">
        <v>2</v>
      </c>
      <c r="I1635" s="136"/>
      <c r="J1635" s="137">
        <f t="shared" si="240"/>
        <v>0</v>
      </c>
      <c r="K1635" s="133" t="s">
        <v>1</v>
      </c>
      <c r="L1635" s="31"/>
      <c r="M1635" s="138" t="s">
        <v>1</v>
      </c>
      <c r="N1635" s="139" t="s">
        <v>47</v>
      </c>
      <c r="P1635" s="140">
        <f t="shared" si="241"/>
        <v>0</v>
      </c>
      <c r="Q1635" s="140">
        <v>0</v>
      </c>
      <c r="R1635" s="140">
        <f t="shared" si="242"/>
        <v>0</v>
      </c>
      <c r="S1635" s="140">
        <v>0</v>
      </c>
      <c r="T1635" s="141">
        <f t="shared" si="243"/>
        <v>0</v>
      </c>
      <c r="AR1635" s="142" t="s">
        <v>265</v>
      </c>
      <c r="AT1635" s="142" t="s">
        <v>227</v>
      </c>
      <c r="AU1635" s="142" t="s">
        <v>240</v>
      </c>
      <c r="AY1635" s="16" t="s">
        <v>225</v>
      </c>
      <c r="BE1635" s="143">
        <f t="shared" si="244"/>
        <v>0</v>
      </c>
      <c r="BF1635" s="143">
        <f t="shared" si="245"/>
        <v>0</v>
      </c>
      <c r="BG1635" s="143">
        <f t="shared" si="246"/>
        <v>0</v>
      </c>
      <c r="BH1635" s="143">
        <f t="shared" si="247"/>
        <v>0</v>
      </c>
      <c r="BI1635" s="143">
        <f t="shared" si="248"/>
        <v>0</v>
      </c>
      <c r="BJ1635" s="16" t="s">
        <v>90</v>
      </c>
      <c r="BK1635" s="143">
        <f t="shared" si="249"/>
        <v>0</v>
      </c>
      <c r="BL1635" s="16" t="s">
        <v>265</v>
      </c>
      <c r="BM1635" s="142" t="s">
        <v>3494</v>
      </c>
    </row>
    <row r="1636" spans="2:65" s="1" customFormat="1" ht="44.25" customHeight="1">
      <c r="B1636" s="31"/>
      <c r="C1636" s="131" t="s">
        <v>3495</v>
      </c>
      <c r="D1636" s="131" t="s">
        <v>227</v>
      </c>
      <c r="E1636" s="132" t="s">
        <v>3496</v>
      </c>
      <c r="F1636" s="133" t="s">
        <v>3497</v>
      </c>
      <c r="G1636" s="134" t="s">
        <v>1732</v>
      </c>
      <c r="H1636" s="135">
        <v>1</v>
      </c>
      <c r="I1636" s="136"/>
      <c r="J1636" s="137">
        <f t="shared" si="240"/>
        <v>0</v>
      </c>
      <c r="K1636" s="133" t="s">
        <v>1</v>
      </c>
      <c r="L1636" s="31"/>
      <c r="M1636" s="138" t="s">
        <v>1</v>
      </c>
      <c r="N1636" s="139" t="s">
        <v>47</v>
      </c>
      <c r="P1636" s="140">
        <f t="shared" si="241"/>
        <v>0</v>
      </c>
      <c r="Q1636" s="140">
        <v>0</v>
      </c>
      <c r="R1636" s="140">
        <f t="shared" si="242"/>
        <v>0</v>
      </c>
      <c r="S1636" s="140">
        <v>0</v>
      </c>
      <c r="T1636" s="141">
        <f t="shared" si="243"/>
        <v>0</v>
      </c>
      <c r="AR1636" s="142" t="s">
        <v>265</v>
      </c>
      <c r="AT1636" s="142" t="s">
        <v>227</v>
      </c>
      <c r="AU1636" s="142" t="s">
        <v>240</v>
      </c>
      <c r="AY1636" s="16" t="s">
        <v>225</v>
      </c>
      <c r="BE1636" s="143">
        <f t="shared" si="244"/>
        <v>0</v>
      </c>
      <c r="BF1636" s="143">
        <f t="shared" si="245"/>
        <v>0</v>
      </c>
      <c r="BG1636" s="143">
        <f t="shared" si="246"/>
        <v>0</v>
      </c>
      <c r="BH1636" s="143">
        <f t="shared" si="247"/>
        <v>0</v>
      </c>
      <c r="BI1636" s="143">
        <f t="shared" si="248"/>
        <v>0</v>
      </c>
      <c r="BJ1636" s="16" t="s">
        <v>90</v>
      </c>
      <c r="BK1636" s="143">
        <f t="shared" si="249"/>
        <v>0</v>
      </c>
      <c r="BL1636" s="16" t="s">
        <v>265</v>
      </c>
      <c r="BM1636" s="142" t="s">
        <v>3498</v>
      </c>
    </row>
    <row r="1637" spans="2:65" s="1" customFormat="1" ht="66.75" customHeight="1">
      <c r="B1637" s="31"/>
      <c r="C1637" s="131" t="s">
        <v>3499</v>
      </c>
      <c r="D1637" s="131" t="s">
        <v>227</v>
      </c>
      <c r="E1637" s="132" t="s">
        <v>3500</v>
      </c>
      <c r="F1637" s="133" t="s">
        <v>3501</v>
      </c>
      <c r="G1637" s="134" t="s">
        <v>1732</v>
      </c>
      <c r="H1637" s="135">
        <v>1</v>
      </c>
      <c r="I1637" s="136"/>
      <c r="J1637" s="137">
        <f t="shared" si="240"/>
        <v>0</v>
      </c>
      <c r="K1637" s="133" t="s">
        <v>1</v>
      </c>
      <c r="L1637" s="31"/>
      <c r="M1637" s="138" t="s">
        <v>1</v>
      </c>
      <c r="N1637" s="139" t="s">
        <v>47</v>
      </c>
      <c r="P1637" s="140">
        <f t="shared" si="241"/>
        <v>0</v>
      </c>
      <c r="Q1637" s="140">
        <v>0</v>
      </c>
      <c r="R1637" s="140">
        <f t="shared" si="242"/>
        <v>0</v>
      </c>
      <c r="S1637" s="140">
        <v>0</v>
      </c>
      <c r="T1637" s="141">
        <f t="shared" si="243"/>
        <v>0</v>
      </c>
      <c r="AR1637" s="142" t="s">
        <v>265</v>
      </c>
      <c r="AT1637" s="142" t="s">
        <v>227</v>
      </c>
      <c r="AU1637" s="142" t="s">
        <v>240</v>
      </c>
      <c r="AY1637" s="16" t="s">
        <v>225</v>
      </c>
      <c r="BE1637" s="143">
        <f t="shared" si="244"/>
        <v>0</v>
      </c>
      <c r="BF1637" s="143">
        <f t="shared" si="245"/>
        <v>0</v>
      </c>
      <c r="BG1637" s="143">
        <f t="shared" si="246"/>
        <v>0</v>
      </c>
      <c r="BH1637" s="143">
        <f t="shared" si="247"/>
        <v>0</v>
      </c>
      <c r="BI1637" s="143">
        <f t="shared" si="248"/>
        <v>0</v>
      </c>
      <c r="BJ1637" s="16" t="s">
        <v>90</v>
      </c>
      <c r="BK1637" s="143">
        <f t="shared" si="249"/>
        <v>0</v>
      </c>
      <c r="BL1637" s="16" t="s">
        <v>265</v>
      </c>
      <c r="BM1637" s="142" t="s">
        <v>3502</v>
      </c>
    </row>
    <row r="1638" spans="2:65" s="1" customFormat="1" ht="49.05" customHeight="1">
      <c r="B1638" s="31"/>
      <c r="C1638" s="131" t="s">
        <v>3503</v>
      </c>
      <c r="D1638" s="131" t="s">
        <v>227</v>
      </c>
      <c r="E1638" s="132" t="s">
        <v>3504</v>
      </c>
      <c r="F1638" s="133" t="s">
        <v>3505</v>
      </c>
      <c r="G1638" s="134" t="s">
        <v>1732</v>
      </c>
      <c r="H1638" s="135">
        <v>1</v>
      </c>
      <c r="I1638" s="136"/>
      <c r="J1638" s="137">
        <f t="shared" si="240"/>
        <v>0</v>
      </c>
      <c r="K1638" s="133" t="s">
        <v>1</v>
      </c>
      <c r="L1638" s="31"/>
      <c r="M1638" s="138" t="s">
        <v>1</v>
      </c>
      <c r="N1638" s="139" t="s">
        <v>47</v>
      </c>
      <c r="P1638" s="140">
        <f t="shared" si="241"/>
        <v>0</v>
      </c>
      <c r="Q1638" s="140">
        <v>0</v>
      </c>
      <c r="R1638" s="140">
        <f t="shared" si="242"/>
        <v>0</v>
      </c>
      <c r="S1638" s="140">
        <v>0</v>
      </c>
      <c r="T1638" s="141">
        <f t="shared" si="243"/>
        <v>0</v>
      </c>
      <c r="AR1638" s="142" t="s">
        <v>265</v>
      </c>
      <c r="AT1638" s="142" t="s">
        <v>227</v>
      </c>
      <c r="AU1638" s="142" t="s">
        <v>240</v>
      </c>
      <c r="AY1638" s="16" t="s">
        <v>225</v>
      </c>
      <c r="BE1638" s="143">
        <f t="shared" si="244"/>
        <v>0</v>
      </c>
      <c r="BF1638" s="143">
        <f t="shared" si="245"/>
        <v>0</v>
      </c>
      <c r="BG1638" s="143">
        <f t="shared" si="246"/>
        <v>0</v>
      </c>
      <c r="BH1638" s="143">
        <f t="shared" si="247"/>
        <v>0</v>
      </c>
      <c r="BI1638" s="143">
        <f t="shared" si="248"/>
        <v>0</v>
      </c>
      <c r="BJ1638" s="16" t="s">
        <v>90</v>
      </c>
      <c r="BK1638" s="143">
        <f t="shared" si="249"/>
        <v>0</v>
      </c>
      <c r="BL1638" s="16" t="s">
        <v>265</v>
      </c>
      <c r="BM1638" s="142" t="s">
        <v>3506</v>
      </c>
    </row>
    <row r="1639" spans="2:65" s="1" customFormat="1" ht="49.05" customHeight="1">
      <c r="B1639" s="31"/>
      <c r="C1639" s="131" t="s">
        <v>3507</v>
      </c>
      <c r="D1639" s="131" t="s">
        <v>227</v>
      </c>
      <c r="E1639" s="132" t="s">
        <v>3508</v>
      </c>
      <c r="F1639" s="133" t="s">
        <v>3509</v>
      </c>
      <c r="G1639" s="134" t="s">
        <v>1732</v>
      </c>
      <c r="H1639" s="135">
        <v>1</v>
      </c>
      <c r="I1639" s="136"/>
      <c r="J1639" s="137">
        <f t="shared" si="240"/>
        <v>0</v>
      </c>
      <c r="K1639" s="133" t="s">
        <v>1</v>
      </c>
      <c r="L1639" s="31"/>
      <c r="M1639" s="138" t="s">
        <v>1</v>
      </c>
      <c r="N1639" s="139" t="s">
        <v>47</v>
      </c>
      <c r="P1639" s="140">
        <f t="shared" si="241"/>
        <v>0</v>
      </c>
      <c r="Q1639" s="140">
        <v>0</v>
      </c>
      <c r="R1639" s="140">
        <f t="shared" si="242"/>
        <v>0</v>
      </c>
      <c r="S1639" s="140">
        <v>0</v>
      </c>
      <c r="T1639" s="141">
        <f t="shared" si="243"/>
        <v>0</v>
      </c>
      <c r="AR1639" s="142" t="s">
        <v>265</v>
      </c>
      <c r="AT1639" s="142" t="s">
        <v>227</v>
      </c>
      <c r="AU1639" s="142" t="s">
        <v>240</v>
      </c>
      <c r="AY1639" s="16" t="s">
        <v>225</v>
      </c>
      <c r="BE1639" s="143">
        <f t="shared" si="244"/>
        <v>0</v>
      </c>
      <c r="BF1639" s="143">
        <f t="shared" si="245"/>
        <v>0</v>
      </c>
      <c r="BG1639" s="143">
        <f t="shared" si="246"/>
        <v>0</v>
      </c>
      <c r="BH1639" s="143">
        <f t="shared" si="247"/>
        <v>0</v>
      </c>
      <c r="BI1639" s="143">
        <f t="shared" si="248"/>
        <v>0</v>
      </c>
      <c r="BJ1639" s="16" t="s">
        <v>90</v>
      </c>
      <c r="BK1639" s="143">
        <f t="shared" si="249"/>
        <v>0</v>
      </c>
      <c r="BL1639" s="16" t="s">
        <v>265</v>
      </c>
      <c r="BM1639" s="142" t="s">
        <v>3510</v>
      </c>
    </row>
    <row r="1640" spans="2:65" s="1" customFormat="1" ht="37.799999999999997" customHeight="1">
      <c r="B1640" s="31"/>
      <c r="C1640" s="131" t="s">
        <v>3511</v>
      </c>
      <c r="D1640" s="131" t="s">
        <v>227</v>
      </c>
      <c r="E1640" s="132" t="s">
        <v>3512</v>
      </c>
      <c r="F1640" s="133" t="s">
        <v>3513</v>
      </c>
      <c r="G1640" s="134" t="s">
        <v>230</v>
      </c>
      <c r="H1640" s="135">
        <v>29</v>
      </c>
      <c r="I1640" s="136"/>
      <c r="J1640" s="137">
        <f t="shared" si="240"/>
        <v>0</v>
      </c>
      <c r="K1640" s="133" t="s">
        <v>1</v>
      </c>
      <c r="L1640" s="31"/>
      <c r="M1640" s="138" t="s">
        <v>1</v>
      </c>
      <c r="N1640" s="139" t="s">
        <v>47</v>
      </c>
      <c r="P1640" s="140">
        <f t="shared" si="241"/>
        <v>0</v>
      </c>
      <c r="Q1640" s="140">
        <v>0</v>
      </c>
      <c r="R1640" s="140">
        <f t="shared" si="242"/>
        <v>0</v>
      </c>
      <c r="S1640" s="140">
        <v>0</v>
      </c>
      <c r="T1640" s="141">
        <f t="shared" si="243"/>
        <v>0</v>
      </c>
      <c r="AR1640" s="142" t="s">
        <v>265</v>
      </c>
      <c r="AT1640" s="142" t="s">
        <v>227</v>
      </c>
      <c r="AU1640" s="142" t="s">
        <v>240</v>
      </c>
      <c r="AY1640" s="16" t="s">
        <v>225</v>
      </c>
      <c r="BE1640" s="143">
        <f t="shared" si="244"/>
        <v>0</v>
      </c>
      <c r="BF1640" s="143">
        <f t="shared" si="245"/>
        <v>0</v>
      </c>
      <c r="BG1640" s="143">
        <f t="shared" si="246"/>
        <v>0</v>
      </c>
      <c r="BH1640" s="143">
        <f t="shared" si="247"/>
        <v>0</v>
      </c>
      <c r="BI1640" s="143">
        <f t="shared" si="248"/>
        <v>0</v>
      </c>
      <c r="BJ1640" s="16" t="s">
        <v>90</v>
      </c>
      <c r="BK1640" s="143">
        <f t="shared" si="249"/>
        <v>0</v>
      </c>
      <c r="BL1640" s="16" t="s">
        <v>265</v>
      </c>
      <c r="BM1640" s="142" t="s">
        <v>3514</v>
      </c>
    </row>
    <row r="1641" spans="2:65" s="1" customFormat="1" ht="44.25" customHeight="1">
      <c r="B1641" s="31"/>
      <c r="C1641" s="131" t="s">
        <v>3515</v>
      </c>
      <c r="D1641" s="131" t="s">
        <v>227</v>
      </c>
      <c r="E1641" s="132" t="s">
        <v>3516</v>
      </c>
      <c r="F1641" s="133" t="s">
        <v>3517</v>
      </c>
      <c r="G1641" s="134" t="s">
        <v>3403</v>
      </c>
      <c r="H1641" s="135">
        <v>3</v>
      </c>
      <c r="I1641" s="136"/>
      <c r="J1641" s="137">
        <f t="shared" si="240"/>
        <v>0</v>
      </c>
      <c r="K1641" s="133" t="s">
        <v>1</v>
      </c>
      <c r="L1641" s="31"/>
      <c r="M1641" s="138" t="s">
        <v>1</v>
      </c>
      <c r="N1641" s="139" t="s">
        <v>47</v>
      </c>
      <c r="P1641" s="140">
        <f t="shared" si="241"/>
        <v>0</v>
      </c>
      <c r="Q1641" s="140">
        <v>0</v>
      </c>
      <c r="R1641" s="140">
        <f t="shared" si="242"/>
        <v>0</v>
      </c>
      <c r="S1641" s="140">
        <v>0</v>
      </c>
      <c r="T1641" s="141">
        <f t="shared" si="243"/>
        <v>0</v>
      </c>
      <c r="AR1641" s="142" t="s">
        <v>265</v>
      </c>
      <c r="AT1641" s="142" t="s">
        <v>227</v>
      </c>
      <c r="AU1641" s="142" t="s">
        <v>240</v>
      </c>
      <c r="AY1641" s="16" t="s">
        <v>225</v>
      </c>
      <c r="BE1641" s="143">
        <f t="shared" si="244"/>
        <v>0</v>
      </c>
      <c r="BF1641" s="143">
        <f t="shared" si="245"/>
        <v>0</v>
      </c>
      <c r="BG1641" s="143">
        <f t="shared" si="246"/>
        <v>0</v>
      </c>
      <c r="BH1641" s="143">
        <f t="shared" si="247"/>
        <v>0</v>
      </c>
      <c r="BI1641" s="143">
        <f t="shared" si="248"/>
        <v>0</v>
      </c>
      <c r="BJ1641" s="16" t="s">
        <v>90</v>
      </c>
      <c r="BK1641" s="143">
        <f t="shared" si="249"/>
        <v>0</v>
      </c>
      <c r="BL1641" s="16" t="s">
        <v>265</v>
      </c>
      <c r="BM1641" s="142" t="s">
        <v>3518</v>
      </c>
    </row>
    <row r="1642" spans="2:65" s="1" customFormat="1" ht="44.25" customHeight="1">
      <c r="B1642" s="31"/>
      <c r="C1642" s="131" t="s">
        <v>3519</v>
      </c>
      <c r="D1642" s="131" t="s">
        <v>227</v>
      </c>
      <c r="E1642" s="132" t="s">
        <v>3520</v>
      </c>
      <c r="F1642" s="133" t="s">
        <v>3435</v>
      </c>
      <c r="G1642" s="134" t="s">
        <v>1732</v>
      </c>
      <c r="H1642" s="135">
        <v>1</v>
      </c>
      <c r="I1642" s="136"/>
      <c r="J1642" s="137">
        <f t="shared" si="240"/>
        <v>0</v>
      </c>
      <c r="K1642" s="133" t="s">
        <v>1</v>
      </c>
      <c r="L1642" s="31"/>
      <c r="M1642" s="138" t="s">
        <v>1</v>
      </c>
      <c r="N1642" s="139" t="s">
        <v>47</v>
      </c>
      <c r="P1642" s="140">
        <f t="shared" si="241"/>
        <v>0</v>
      </c>
      <c r="Q1642" s="140">
        <v>0</v>
      </c>
      <c r="R1642" s="140">
        <f t="shared" si="242"/>
        <v>0</v>
      </c>
      <c r="S1642" s="140">
        <v>0</v>
      </c>
      <c r="T1642" s="141">
        <f t="shared" si="243"/>
        <v>0</v>
      </c>
      <c r="AR1642" s="142" t="s">
        <v>265</v>
      </c>
      <c r="AT1642" s="142" t="s">
        <v>227</v>
      </c>
      <c r="AU1642" s="142" t="s">
        <v>240</v>
      </c>
      <c r="AY1642" s="16" t="s">
        <v>225</v>
      </c>
      <c r="BE1642" s="143">
        <f t="shared" si="244"/>
        <v>0</v>
      </c>
      <c r="BF1642" s="143">
        <f t="shared" si="245"/>
        <v>0</v>
      </c>
      <c r="BG1642" s="143">
        <f t="shared" si="246"/>
        <v>0</v>
      </c>
      <c r="BH1642" s="143">
        <f t="shared" si="247"/>
        <v>0</v>
      </c>
      <c r="BI1642" s="143">
        <f t="shared" si="248"/>
        <v>0</v>
      </c>
      <c r="BJ1642" s="16" t="s">
        <v>90</v>
      </c>
      <c r="BK1642" s="143">
        <f t="shared" si="249"/>
        <v>0</v>
      </c>
      <c r="BL1642" s="16" t="s">
        <v>265</v>
      </c>
      <c r="BM1642" s="142" t="s">
        <v>3521</v>
      </c>
    </row>
    <row r="1643" spans="2:65" s="1" customFormat="1" ht="37.799999999999997" customHeight="1">
      <c r="B1643" s="31"/>
      <c r="C1643" s="131" t="s">
        <v>3522</v>
      </c>
      <c r="D1643" s="131" t="s">
        <v>227</v>
      </c>
      <c r="E1643" s="132" t="s">
        <v>3523</v>
      </c>
      <c r="F1643" s="133" t="s">
        <v>3524</v>
      </c>
      <c r="G1643" s="134" t="s">
        <v>3403</v>
      </c>
      <c r="H1643" s="135">
        <v>20</v>
      </c>
      <c r="I1643" s="136"/>
      <c r="J1643" s="137">
        <f t="shared" si="240"/>
        <v>0</v>
      </c>
      <c r="K1643" s="133" t="s">
        <v>1</v>
      </c>
      <c r="L1643" s="31"/>
      <c r="M1643" s="138" t="s">
        <v>1</v>
      </c>
      <c r="N1643" s="139" t="s">
        <v>47</v>
      </c>
      <c r="P1643" s="140">
        <f t="shared" si="241"/>
        <v>0</v>
      </c>
      <c r="Q1643" s="140">
        <v>0</v>
      </c>
      <c r="R1643" s="140">
        <f t="shared" si="242"/>
        <v>0</v>
      </c>
      <c r="S1643" s="140">
        <v>0</v>
      </c>
      <c r="T1643" s="141">
        <f t="shared" si="243"/>
        <v>0</v>
      </c>
      <c r="AR1643" s="142" t="s">
        <v>265</v>
      </c>
      <c r="AT1643" s="142" t="s">
        <v>227</v>
      </c>
      <c r="AU1643" s="142" t="s">
        <v>240</v>
      </c>
      <c r="AY1643" s="16" t="s">
        <v>225</v>
      </c>
      <c r="BE1643" s="143">
        <f t="shared" si="244"/>
        <v>0</v>
      </c>
      <c r="BF1643" s="143">
        <f t="shared" si="245"/>
        <v>0</v>
      </c>
      <c r="BG1643" s="143">
        <f t="shared" si="246"/>
        <v>0</v>
      </c>
      <c r="BH1643" s="143">
        <f t="shared" si="247"/>
        <v>0</v>
      </c>
      <c r="BI1643" s="143">
        <f t="shared" si="248"/>
        <v>0</v>
      </c>
      <c r="BJ1643" s="16" t="s">
        <v>90</v>
      </c>
      <c r="BK1643" s="143">
        <f t="shared" si="249"/>
        <v>0</v>
      </c>
      <c r="BL1643" s="16" t="s">
        <v>265</v>
      </c>
      <c r="BM1643" s="142" t="s">
        <v>3525</v>
      </c>
    </row>
    <row r="1644" spans="2:65" s="1" customFormat="1" ht="37.799999999999997" customHeight="1">
      <c r="B1644" s="31"/>
      <c r="C1644" s="131" t="s">
        <v>3526</v>
      </c>
      <c r="D1644" s="131" t="s">
        <v>227</v>
      </c>
      <c r="E1644" s="132" t="s">
        <v>3527</v>
      </c>
      <c r="F1644" s="133" t="s">
        <v>3528</v>
      </c>
      <c r="G1644" s="134" t="s">
        <v>3403</v>
      </c>
      <c r="H1644" s="135">
        <v>4</v>
      </c>
      <c r="I1644" s="136"/>
      <c r="J1644" s="137">
        <f t="shared" si="240"/>
        <v>0</v>
      </c>
      <c r="K1644" s="133" t="s">
        <v>1</v>
      </c>
      <c r="L1644" s="31"/>
      <c r="M1644" s="138" t="s">
        <v>1</v>
      </c>
      <c r="N1644" s="139" t="s">
        <v>47</v>
      </c>
      <c r="P1644" s="140">
        <f t="shared" si="241"/>
        <v>0</v>
      </c>
      <c r="Q1644" s="140">
        <v>0</v>
      </c>
      <c r="R1644" s="140">
        <f t="shared" si="242"/>
        <v>0</v>
      </c>
      <c r="S1644" s="140">
        <v>0</v>
      </c>
      <c r="T1644" s="141">
        <f t="shared" si="243"/>
        <v>0</v>
      </c>
      <c r="AR1644" s="142" t="s">
        <v>265</v>
      </c>
      <c r="AT1644" s="142" t="s">
        <v>227</v>
      </c>
      <c r="AU1644" s="142" t="s">
        <v>240</v>
      </c>
      <c r="AY1644" s="16" t="s">
        <v>225</v>
      </c>
      <c r="BE1644" s="143">
        <f t="shared" si="244"/>
        <v>0</v>
      </c>
      <c r="BF1644" s="143">
        <f t="shared" si="245"/>
        <v>0</v>
      </c>
      <c r="BG1644" s="143">
        <f t="shared" si="246"/>
        <v>0</v>
      </c>
      <c r="BH1644" s="143">
        <f t="shared" si="247"/>
        <v>0</v>
      </c>
      <c r="BI1644" s="143">
        <f t="shared" si="248"/>
        <v>0</v>
      </c>
      <c r="BJ1644" s="16" t="s">
        <v>90</v>
      </c>
      <c r="BK1644" s="143">
        <f t="shared" si="249"/>
        <v>0</v>
      </c>
      <c r="BL1644" s="16" t="s">
        <v>265</v>
      </c>
      <c r="BM1644" s="142" t="s">
        <v>3529</v>
      </c>
    </row>
    <row r="1645" spans="2:65" s="1" customFormat="1" ht="49.05" customHeight="1">
      <c r="B1645" s="31"/>
      <c r="C1645" s="131" t="s">
        <v>3530</v>
      </c>
      <c r="D1645" s="131" t="s">
        <v>227</v>
      </c>
      <c r="E1645" s="132" t="s">
        <v>3531</v>
      </c>
      <c r="F1645" s="133" t="s">
        <v>3532</v>
      </c>
      <c r="G1645" s="134" t="s">
        <v>230</v>
      </c>
      <c r="H1645" s="135">
        <v>21</v>
      </c>
      <c r="I1645" s="136"/>
      <c r="J1645" s="137">
        <f t="shared" si="240"/>
        <v>0</v>
      </c>
      <c r="K1645" s="133" t="s">
        <v>1</v>
      </c>
      <c r="L1645" s="31"/>
      <c r="M1645" s="138" t="s">
        <v>1</v>
      </c>
      <c r="N1645" s="139" t="s">
        <v>47</v>
      </c>
      <c r="P1645" s="140">
        <f t="shared" si="241"/>
        <v>0</v>
      </c>
      <c r="Q1645" s="140">
        <v>0</v>
      </c>
      <c r="R1645" s="140">
        <f t="shared" si="242"/>
        <v>0</v>
      </c>
      <c r="S1645" s="140">
        <v>0</v>
      </c>
      <c r="T1645" s="141">
        <f t="shared" si="243"/>
        <v>0</v>
      </c>
      <c r="AR1645" s="142" t="s">
        <v>265</v>
      </c>
      <c r="AT1645" s="142" t="s">
        <v>227</v>
      </c>
      <c r="AU1645" s="142" t="s">
        <v>240</v>
      </c>
      <c r="AY1645" s="16" t="s">
        <v>225</v>
      </c>
      <c r="BE1645" s="143">
        <f t="shared" si="244"/>
        <v>0</v>
      </c>
      <c r="BF1645" s="143">
        <f t="shared" si="245"/>
        <v>0</v>
      </c>
      <c r="BG1645" s="143">
        <f t="shared" si="246"/>
        <v>0</v>
      </c>
      <c r="BH1645" s="143">
        <f t="shared" si="247"/>
        <v>0</v>
      </c>
      <c r="BI1645" s="143">
        <f t="shared" si="248"/>
        <v>0</v>
      </c>
      <c r="BJ1645" s="16" t="s">
        <v>90</v>
      </c>
      <c r="BK1645" s="143">
        <f t="shared" si="249"/>
        <v>0</v>
      </c>
      <c r="BL1645" s="16" t="s">
        <v>265</v>
      </c>
      <c r="BM1645" s="142" t="s">
        <v>3533</v>
      </c>
    </row>
    <row r="1646" spans="2:65" s="1" customFormat="1" ht="24.15" customHeight="1">
      <c r="B1646" s="31"/>
      <c r="C1646" s="131" t="s">
        <v>3534</v>
      </c>
      <c r="D1646" s="131" t="s">
        <v>227</v>
      </c>
      <c r="E1646" s="132" t="s">
        <v>3535</v>
      </c>
      <c r="F1646" s="133" t="s">
        <v>3536</v>
      </c>
      <c r="G1646" s="134" t="s">
        <v>1732</v>
      </c>
      <c r="H1646" s="135">
        <v>2</v>
      </c>
      <c r="I1646" s="136"/>
      <c r="J1646" s="137">
        <f t="shared" si="240"/>
        <v>0</v>
      </c>
      <c r="K1646" s="133" t="s">
        <v>1</v>
      </c>
      <c r="L1646" s="31"/>
      <c r="M1646" s="138" t="s">
        <v>1</v>
      </c>
      <c r="N1646" s="139" t="s">
        <v>47</v>
      </c>
      <c r="P1646" s="140">
        <f t="shared" si="241"/>
        <v>0</v>
      </c>
      <c r="Q1646" s="140">
        <v>0</v>
      </c>
      <c r="R1646" s="140">
        <f t="shared" si="242"/>
        <v>0</v>
      </c>
      <c r="S1646" s="140">
        <v>0</v>
      </c>
      <c r="T1646" s="141">
        <f t="shared" si="243"/>
        <v>0</v>
      </c>
      <c r="AR1646" s="142" t="s">
        <v>265</v>
      </c>
      <c r="AT1646" s="142" t="s">
        <v>227</v>
      </c>
      <c r="AU1646" s="142" t="s">
        <v>240</v>
      </c>
      <c r="AY1646" s="16" t="s">
        <v>225</v>
      </c>
      <c r="BE1646" s="143">
        <f t="shared" si="244"/>
        <v>0</v>
      </c>
      <c r="BF1646" s="143">
        <f t="shared" si="245"/>
        <v>0</v>
      </c>
      <c r="BG1646" s="143">
        <f t="shared" si="246"/>
        <v>0</v>
      </c>
      <c r="BH1646" s="143">
        <f t="shared" si="247"/>
        <v>0</v>
      </c>
      <c r="BI1646" s="143">
        <f t="shared" si="248"/>
        <v>0</v>
      </c>
      <c r="BJ1646" s="16" t="s">
        <v>90</v>
      </c>
      <c r="BK1646" s="143">
        <f t="shared" si="249"/>
        <v>0</v>
      </c>
      <c r="BL1646" s="16" t="s">
        <v>265</v>
      </c>
      <c r="BM1646" s="142" t="s">
        <v>3537</v>
      </c>
    </row>
    <row r="1647" spans="2:65" s="11" customFormat="1" ht="20.85" customHeight="1">
      <c r="B1647" s="119"/>
      <c r="D1647" s="120" t="s">
        <v>81</v>
      </c>
      <c r="E1647" s="129" t="s">
        <v>3538</v>
      </c>
      <c r="F1647" s="129" t="s">
        <v>3539</v>
      </c>
      <c r="I1647" s="122"/>
      <c r="J1647" s="130">
        <f>BK1647</f>
        <v>0</v>
      </c>
      <c r="L1647" s="119"/>
      <c r="M1647" s="124"/>
      <c r="P1647" s="125">
        <f>SUM(P1648:P1658)</f>
        <v>0</v>
      </c>
      <c r="R1647" s="125">
        <f>SUM(R1648:R1658)</f>
        <v>0</v>
      </c>
      <c r="T1647" s="126">
        <f>SUM(T1648:T1658)</f>
        <v>0</v>
      </c>
      <c r="AR1647" s="120" t="s">
        <v>92</v>
      </c>
      <c r="AT1647" s="127" t="s">
        <v>81</v>
      </c>
      <c r="AU1647" s="127" t="s">
        <v>92</v>
      </c>
      <c r="AY1647" s="120" t="s">
        <v>225</v>
      </c>
      <c r="BK1647" s="128">
        <f>SUM(BK1648:BK1658)</f>
        <v>0</v>
      </c>
    </row>
    <row r="1648" spans="2:65" s="1" customFormat="1" ht="49.05" customHeight="1">
      <c r="B1648" s="31"/>
      <c r="C1648" s="131" t="s">
        <v>3540</v>
      </c>
      <c r="D1648" s="131" t="s">
        <v>227</v>
      </c>
      <c r="E1648" s="132" t="s">
        <v>3541</v>
      </c>
      <c r="F1648" s="133" t="s">
        <v>3542</v>
      </c>
      <c r="G1648" s="134" t="s">
        <v>1732</v>
      </c>
      <c r="H1648" s="135">
        <v>1</v>
      </c>
      <c r="I1648" s="136"/>
      <c r="J1648" s="137">
        <f t="shared" ref="J1648:J1658" si="250">ROUND(I1648*H1648,2)</f>
        <v>0</v>
      </c>
      <c r="K1648" s="133" t="s">
        <v>1</v>
      </c>
      <c r="L1648" s="31"/>
      <c r="M1648" s="138" t="s">
        <v>1</v>
      </c>
      <c r="N1648" s="139" t="s">
        <v>47</v>
      </c>
      <c r="P1648" s="140">
        <f t="shared" ref="P1648:P1658" si="251">O1648*H1648</f>
        <v>0</v>
      </c>
      <c r="Q1648" s="140">
        <v>0</v>
      </c>
      <c r="R1648" s="140">
        <f t="shared" ref="R1648:R1658" si="252">Q1648*H1648</f>
        <v>0</v>
      </c>
      <c r="S1648" s="140">
        <v>0</v>
      </c>
      <c r="T1648" s="141">
        <f t="shared" ref="T1648:T1658" si="253">S1648*H1648</f>
        <v>0</v>
      </c>
      <c r="AR1648" s="142" t="s">
        <v>265</v>
      </c>
      <c r="AT1648" s="142" t="s">
        <v>227</v>
      </c>
      <c r="AU1648" s="142" t="s">
        <v>240</v>
      </c>
      <c r="AY1648" s="16" t="s">
        <v>225</v>
      </c>
      <c r="BE1648" s="143">
        <f t="shared" ref="BE1648:BE1658" si="254">IF(N1648="základní",J1648,0)</f>
        <v>0</v>
      </c>
      <c r="BF1648" s="143">
        <f t="shared" ref="BF1648:BF1658" si="255">IF(N1648="snížená",J1648,0)</f>
        <v>0</v>
      </c>
      <c r="BG1648" s="143">
        <f t="shared" ref="BG1648:BG1658" si="256">IF(N1648="zákl. přenesená",J1648,0)</f>
        <v>0</v>
      </c>
      <c r="BH1648" s="143">
        <f t="shared" ref="BH1648:BH1658" si="257">IF(N1648="sníž. přenesená",J1648,0)</f>
        <v>0</v>
      </c>
      <c r="BI1648" s="143">
        <f t="shared" ref="BI1648:BI1658" si="258">IF(N1648="nulová",J1648,0)</f>
        <v>0</v>
      </c>
      <c r="BJ1648" s="16" t="s">
        <v>90</v>
      </c>
      <c r="BK1648" s="143">
        <f t="shared" ref="BK1648:BK1658" si="259">ROUND(I1648*H1648,2)</f>
        <v>0</v>
      </c>
      <c r="BL1648" s="16" t="s">
        <v>265</v>
      </c>
      <c r="BM1648" s="142" t="s">
        <v>3543</v>
      </c>
    </row>
    <row r="1649" spans="2:65" s="1" customFormat="1" ht="16.5" customHeight="1">
      <c r="B1649" s="31"/>
      <c r="C1649" s="131" t="s">
        <v>3544</v>
      </c>
      <c r="D1649" s="131" t="s">
        <v>227</v>
      </c>
      <c r="E1649" s="132" t="s">
        <v>3545</v>
      </c>
      <c r="F1649" s="133" t="s">
        <v>3546</v>
      </c>
      <c r="G1649" s="134" t="s">
        <v>1732</v>
      </c>
      <c r="H1649" s="135">
        <v>2</v>
      </c>
      <c r="I1649" s="136"/>
      <c r="J1649" s="137">
        <f t="shared" si="250"/>
        <v>0</v>
      </c>
      <c r="K1649" s="133" t="s">
        <v>1</v>
      </c>
      <c r="L1649" s="31"/>
      <c r="M1649" s="138" t="s">
        <v>1</v>
      </c>
      <c r="N1649" s="139" t="s">
        <v>47</v>
      </c>
      <c r="P1649" s="140">
        <f t="shared" si="251"/>
        <v>0</v>
      </c>
      <c r="Q1649" s="140">
        <v>0</v>
      </c>
      <c r="R1649" s="140">
        <f t="shared" si="252"/>
        <v>0</v>
      </c>
      <c r="S1649" s="140">
        <v>0</v>
      </c>
      <c r="T1649" s="141">
        <f t="shared" si="253"/>
        <v>0</v>
      </c>
      <c r="AR1649" s="142" t="s">
        <v>265</v>
      </c>
      <c r="AT1649" s="142" t="s">
        <v>227</v>
      </c>
      <c r="AU1649" s="142" t="s">
        <v>240</v>
      </c>
      <c r="AY1649" s="16" t="s">
        <v>225</v>
      </c>
      <c r="BE1649" s="143">
        <f t="shared" si="254"/>
        <v>0</v>
      </c>
      <c r="BF1649" s="143">
        <f t="shared" si="255"/>
        <v>0</v>
      </c>
      <c r="BG1649" s="143">
        <f t="shared" si="256"/>
        <v>0</v>
      </c>
      <c r="BH1649" s="143">
        <f t="shared" si="257"/>
        <v>0</v>
      </c>
      <c r="BI1649" s="143">
        <f t="shared" si="258"/>
        <v>0</v>
      </c>
      <c r="BJ1649" s="16" t="s">
        <v>90</v>
      </c>
      <c r="BK1649" s="143">
        <f t="shared" si="259"/>
        <v>0</v>
      </c>
      <c r="BL1649" s="16" t="s">
        <v>265</v>
      </c>
      <c r="BM1649" s="142" t="s">
        <v>3547</v>
      </c>
    </row>
    <row r="1650" spans="2:65" s="1" customFormat="1" ht="24.15" customHeight="1">
      <c r="B1650" s="31"/>
      <c r="C1650" s="131" t="s">
        <v>3548</v>
      </c>
      <c r="D1650" s="131" t="s">
        <v>227</v>
      </c>
      <c r="E1650" s="132" t="s">
        <v>3549</v>
      </c>
      <c r="F1650" s="133" t="s">
        <v>3550</v>
      </c>
      <c r="G1650" s="134" t="s">
        <v>1732</v>
      </c>
      <c r="H1650" s="135">
        <v>1</v>
      </c>
      <c r="I1650" s="136"/>
      <c r="J1650" s="137">
        <f t="shared" si="250"/>
        <v>0</v>
      </c>
      <c r="K1650" s="133" t="s">
        <v>1</v>
      </c>
      <c r="L1650" s="31"/>
      <c r="M1650" s="138" t="s">
        <v>1</v>
      </c>
      <c r="N1650" s="139" t="s">
        <v>47</v>
      </c>
      <c r="P1650" s="140">
        <f t="shared" si="251"/>
        <v>0</v>
      </c>
      <c r="Q1650" s="140">
        <v>0</v>
      </c>
      <c r="R1650" s="140">
        <f t="shared" si="252"/>
        <v>0</v>
      </c>
      <c r="S1650" s="140">
        <v>0</v>
      </c>
      <c r="T1650" s="141">
        <f t="shared" si="253"/>
        <v>0</v>
      </c>
      <c r="AR1650" s="142" t="s">
        <v>265</v>
      </c>
      <c r="AT1650" s="142" t="s">
        <v>227</v>
      </c>
      <c r="AU1650" s="142" t="s">
        <v>240</v>
      </c>
      <c r="AY1650" s="16" t="s">
        <v>225</v>
      </c>
      <c r="BE1650" s="143">
        <f t="shared" si="254"/>
        <v>0</v>
      </c>
      <c r="BF1650" s="143">
        <f t="shared" si="255"/>
        <v>0</v>
      </c>
      <c r="BG1650" s="143">
        <f t="shared" si="256"/>
        <v>0</v>
      </c>
      <c r="BH1650" s="143">
        <f t="shared" si="257"/>
        <v>0</v>
      </c>
      <c r="BI1650" s="143">
        <f t="shared" si="258"/>
        <v>0</v>
      </c>
      <c r="BJ1650" s="16" t="s">
        <v>90</v>
      </c>
      <c r="BK1650" s="143">
        <f t="shared" si="259"/>
        <v>0</v>
      </c>
      <c r="BL1650" s="16" t="s">
        <v>265</v>
      </c>
      <c r="BM1650" s="142" t="s">
        <v>3551</v>
      </c>
    </row>
    <row r="1651" spans="2:65" s="1" customFormat="1" ht="24.15" customHeight="1">
      <c r="B1651" s="31"/>
      <c r="C1651" s="131" t="s">
        <v>3552</v>
      </c>
      <c r="D1651" s="131" t="s">
        <v>227</v>
      </c>
      <c r="E1651" s="132" t="s">
        <v>3553</v>
      </c>
      <c r="F1651" s="133" t="s">
        <v>3554</v>
      </c>
      <c r="G1651" s="134" t="s">
        <v>1732</v>
      </c>
      <c r="H1651" s="135">
        <v>1</v>
      </c>
      <c r="I1651" s="136"/>
      <c r="J1651" s="137">
        <f t="shared" si="250"/>
        <v>0</v>
      </c>
      <c r="K1651" s="133" t="s">
        <v>1</v>
      </c>
      <c r="L1651" s="31"/>
      <c r="M1651" s="138" t="s">
        <v>1</v>
      </c>
      <c r="N1651" s="139" t="s">
        <v>47</v>
      </c>
      <c r="P1651" s="140">
        <f t="shared" si="251"/>
        <v>0</v>
      </c>
      <c r="Q1651" s="140">
        <v>0</v>
      </c>
      <c r="R1651" s="140">
        <f t="shared" si="252"/>
        <v>0</v>
      </c>
      <c r="S1651" s="140">
        <v>0</v>
      </c>
      <c r="T1651" s="141">
        <f t="shared" si="253"/>
        <v>0</v>
      </c>
      <c r="AR1651" s="142" t="s">
        <v>265</v>
      </c>
      <c r="AT1651" s="142" t="s">
        <v>227</v>
      </c>
      <c r="AU1651" s="142" t="s">
        <v>240</v>
      </c>
      <c r="AY1651" s="16" t="s">
        <v>225</v>
      </c>
      <c r="BE1651" s="143">
        <f t="shared" si="254"/>
        <v>0</v>
      </c>
      <c r="BF1651" s="143">
        <f t="shared" si="255"/>
        <v>0</v>
      </c>
      <c r="BG1651" s="143">
        <f t="shared" si="256"/>
        <v>0</v>
      </c>
      <c r="BH1651" s="143">
        <f t="shared" si="257"/>
        <v>0</v>
      </c>
      <c r="BI1651" s="143">
        <f t="shared" si="258"/>
        <v>0</v>
      </c>
      <c r="BJ1651" s="16" t="s">
        <v>90</v>
      </c>
      <c r="BK1651" s="143">
        <f t="shared" si="259"/>
        <v>0</v>
      </c>
      <c r="BL1651" s="16" t="s">
        <v>265</v>
      </c>
      <c r="BM1651" s="142" t="s">
        <v>3555</v>
      </c>
    </row>
    <row r="1652" spans="2:65" s="1" customFormat="1" ht="24.15" customHeight="1">
      <c r="B1652" s="31"/>
      <c r="C1652" s="131" t="s">
        <v>3556</v>
      </c>
      <c r="D1652" s="131" t="s">
        <v>227</v>
      </c>
      <c r="E1652" s="132" t="s">
        <v>3557</v>
      </c>
      <c r="F1652" s="133" t="s">
        <v>3558</v>
      </c>
      <c r="G1652" s="134" t="s">
        <v>1732</v>
      </c>
      <c r="H1652" s="135">
        <v>1</v>
      </c>
      <c r="I1652" s="136"/>
      <c r="J1652" s="137">
        <f t="shared" si="250"/>
        <v>0</v>
      </c>
      <c r="K1652" s="133" t="s">
        <v>1</v>
      </c>
      <c r="L1652" s="31"/>
      <c r="M1652" s="138" t="s">
        <v>1</v>
      </c>
      <c r="N1652" s="139" t="s">
        <v>47</v>
      </c>
      <c r="P1652" s="140">
        <f t="shared" si="251"/>
        <v>0</v>
      </c>
      <c r="Q1652" s="140">
        <v>0</v>
      </c>
      <c r="R1652" s="140">
        <f t="shared" si="252"/>
        <v>0</v>
      </c>
      <c r="S1652" s="140">
        <v>0</v>
      </c>
      <c r="T1652" s="141">
        <f t="shared" si="253"/>
        <v>0</v>
      </c>
      <c r="AR1652" s="142" t="s">
        <v>265</v>
      </c>
      <c r="AT1652" s="142" t="s">
        <v>227</v>
      </c>
      <c r="AU1652" s="142" t="s">
        <v>240</v>
      </c>
      <c r="AY1652" s="16" t="s">
        <v>225</v>
      </c>
      <c r="BE1652" s="143">
        <f t="shared" si="254"/>
        <v>0</v>
      </c>
      <c r="BF1652" s="143">
        <f t="shared" si="255"/>
        <v>0</v>
      </c>
      <c r="BG1652" s="143">
        <f t="shared" si="256"/>
        <v>0</v>
      </c>
      <c r="BH1652" s="143">
        <f t="shared" si="257"/>
        <v>0</v>
      </c>
      <c r="BI1652" s="143">
        <f t="shared" si="258"/>
        <v>0</v>
      </c>
      <c r="BJ1652" s="16" t="s">
        <v>90</v>
      </c>
      <c r="BK1652" s="143">
        <f t="shared" si="259"/>
        <v>0</v>
      </c>
      <c r="BL1652" s="16" t="s">
        <v>265</v>
      </c>
      <c r="BM1652" s="142" t="s">
        <v>3559</v>
      </c>
    </row>
    <row r="1653" spans="2:65" s="1" customFormat="1" ht="24.15" customHeight="1">
      <c r="B1653" s="31"/>
      <c r="C1653" s="131" t="s">
        <v>3560</v>
      </c>
      <c r="D1653" s="131" t="s">
        <v>227</v>
      </c>
      <c r="E1653" s="132" t="s">
        <v>3561</v>
      </c>
      <c r="F1653" s="133" t="s">
        <v>3562</v>
      </c>
      <c r="G1653" s="134" t="s">
        <v>1732</v>
      </c>
      <c r="H1653" s="135">
        <v>1</v>
      </c>
      <c r="I1653" s="136"/>
      <c r="J1653" s="137">
        <f t="shared" si="250"/>
        <v>0</v>
      </c>
      <c r="K1653" s="133" t="s">
        <v>1</v>
      </c>
      <c r="L1653" s="31"/>
      <c r="M1653" s="138" t="s">
        <v>1</v>
      </c>
      <c r="N1653" s="139" t="s">
        <v>47</v>
      </c>
      <c r="P1653" s="140">
        <f t="shared" si="251"/>
        <v>0</v>
      </c>
      <c r="Q1653" s="140">
        <v>0</v>
      </c>
      <c r="R1653" s="140">
        <f t="shared" si="252"/>
        <v>0</v>
      </c>
      <c r="S1653" s="140">
        <v>0</v>
      </c>
      <c r="T1653" s="141">
        <f t="shared" si="253"/>
        <v>0</v>
      </c>
      <c r="AR1653" s="142" t="s">
        <v>265</v>
      </c>
      <c r="AT1653" s="142" t="s">
        <v>227</v>
      </c>
      <c r="AU1653" s="142" t="s">
        <v>240</v>
      </c>
      <c r="AY1653" s="16" t="s">
        <v>225</v>
      </c>
      <c r="BE1653" s="143">
        <f t="shared" si="254"/>
        <v>0</v>
      </c>
      <c r="BF1653" s="143">
        <f t="shared" si="255"/>
        <v>0</v>
      </c>
      <c r="BG1653" s="143">
        <f t="shared" si="256"/>
        <v>0</v>
      </c>
      <c r="BH1653" s="143">
        <f t="shared" si="257"/>
        <v>0</v>
      </c>
      <c r="BI1653" s="143">
        <f t="shared" si="258"/>
        <v>0</v>
      </c>
      <c r="BJ1653" s="16" t="s">
        <v>90</v>
      </c>
      <c r="BK1653" s="143">
        <f t="shared" si="259"/>
        <v>0</v>
      </c>
      <c r="BL1653" s="16" t="s">
        <v>265</v>
      </c>
      <c r="BM1653" s="142" t="s">
        <v>3563</v>
      </c>
    </row>
    <row r="1654" spans="2:65" s="1" customFormat="1" ht="44.25" customHeight="1">
      <c r="B1654" s="31"/>
      <c r="C1654" s="131" t="s">
        <v>3564</v>
      </c>
      <c r="D1654" s="131" t="s">
        <v>227</v>
      </c>
      <c r="E1654" s="132" t="s">
        <v>3565</v>
      </c>
      <c r="F1654" s="133" t="s">
        <v>3419</v>
      </c>
      <c r="G1654" s="134" t="s">
        <v>3403</v>
      </c>
      <c r="H1654" s="135">
        <v>6</v>
      </c>
      <c r="I1654" s="136"/>
      <c r="J1654" s="137">
        <f t="shared" si="250"/>
        <v>0</v>
      </c>
      <c r="K1654" s="133" t="s">
        <v>1</v>
      </c>
      <c r="L1654" s="31"/>
      <c r="M1654" s="138" t="s">
        <v>1</v>
      </c>
      <c r="N1654" s="139" t="s">
        <v>47</v>
      </c>
      <c r="P1654" s="140">
        <f t="shared" si="251"/>
        <v>0</v>
      </c>
      <c r="Q1654" s="140">
        <v>0</v>
      </c>
      <c r="R1654" s="140">
        <f t="shared" si="252"/>
        <v>0</v>
      </c>
      <c r="S1654" s="140">
        <v>0</v>
      </c>
      <c r="T1654" s="141">
        <f t="shared" si="253"/>
        <v>0</v>
      </c>
      <c r="AR1654" s="142" t="s">
        <v>265</v>
      </c>
      <c r="AT1654" s="142" t="s">
        <v>227</v>
      </c>
      <c r="AU1654" s="142" t="s">
        <v>240</v>
      </c>
      <c r="AY1654" s="16" t="s">
        <v>225</v>
      </c>
      <c r="BE1654" s="143">
        <f t="shared" si="254"/>
        <v>0</v>
      </c>
      <c r="BF1654" s="143">
        <f t="shared" si="255"/>
        <v>0</v>
      </c>
      <c r="BG1654" s="143">
        <f t="shared" si="256"/>
        <v>0</v>
      </c>
      <c r="BH1654" s="143">
        <f t="shared" si="257"/>
        <v>0</v>
      </c>
      <c r="BI1654" s="143">
        <f t="shared" si="258"/>
        <v>0</v>
      </c>
      <c r="BJ1654" s="16" t="s">
        <v>90</v>
      </c>
      <c r="BK1654" s="143">
        <f t="shared" si="259"/>
        <v>0</v>
      </c>
      <c r="BL1654" s="16" t="s">
        <v>265</v>
      </c>
      <c r="BM1654" s="142" t="s">
        <v>3566</v>
      </c>
    </row>
    <row r="1655" spans="2:65" s="1" customFormat="1" ht="44.25" customHeight="1">
      <c r="B1655" s="31"/>
      <c r="C1655" s="131" t="s">
        <v>3567</v>
      </c>
      <c r="D1655" s="131" t="s">
        <v>227</v>
      </c>
      <c r="E1655" s="132" t="s">
        <v>3568</v>
      </c>
      <c r="F1655" s="133" t="s">
        <v>3423</v>
      </c>
      <c r="G1655" s="134" t="s">
        <v>1732</v>
      </c>
      <c r="H1655" s="135">
        <v>4</v>
      </c>
      <c r="I1655" s="136"/>
      <c r="J1655" s="137">
        <f t="shared" si="250"/>
        <v>0</v>
      </c>
      <c r="K1655" s="133" t="s">
        <v>1</v>
      </c>
      <c r="L1655" s="31"/>
      <c r="M1655" s="138" t="s">
        <v>1</v>
      </c>
      <c r="N1655" s="139" t="s">
        <v>47</v>
      </c>
      <c r="P1655" s="140">
        <f t="shared" si="251"/>
        <v>0</v>
      </c>
      <c r="Q1655" s="140">
        <v>0</v>
      </c>
      <c r="R1655" s="140">
        <f t="shared" si="252"/>
        <v>0</v>
      </c>
      <c r="S1655" s="140">
        <v>0</v>
      </c>
      <c r="T1655" s="141">
        <f t="shared" si="253"/>
        <v>0</v>
      </c>
      <c r="AR1655" s="142" t="s">
        <v>265</v>
      </c>
      <c r="AT1655" s="142" t="s">
        <v>227</v>
      </c>
      <c r="AU1655" s="142" t="s">
        <v>240</v>
      </c>
      <c r="AY1655" s="16" t="s">
        <v>225</v>
      </c>
      <c r="BE1655" s="143">
        <f t="shared" si="254"/>
        <v>0</v>
      </c>
      <c r="BF1655" s="143">
        <f t="shared" si="255"/>
        <v>0</v>
      </c>
      <c r="BG1655" s="143">
        <f t="shared" si="256"/>
        <v>0</v>
      </c>
      <c r="BH1655" s="143">
        <f t="shared" si="257"/>
        <v>0</v>
      </c>
      <c r="BI1655" s="143">
        <f t="shared" si="258"/>
        <v>0</v>
      </c>
      <c r="BJ1655" s="16" t="s">
        <v>90</v>
      </c>
      <c r="BK1655" s="143">
        <f t="shared" si="259"/>
        <v>0</v>
      </c>
      <c r="BL1655" s="16" t="s">
        <v>265</v>
      </c>
      <c r="BM1655" s="142" t="s">
        <v>3569</v>
      </c>
    </row>
    <row r="1656" spans="2:65" s="1" customFormat="1" ht="44.25" customHeight="1">
      <c r="B1656" s="31"/>
      <c r="C1656" s="131" t="s">
        <v>3570</v>
      </c>
      <c r="D1656" s="131" t="s">
        <v>227</v>
      </c>
      <c r="E1656" s="132" t="s">
        <v>3571</v>
      </c>
      <c r="F1656" s="133" t="s">
        <v>3435</v>
      </c>
      <c r="G1656" s="134" t="s">
        <v>3403</v>
      </c>
      <c r="H1656" s="135">
        <v>5</v>
      </c>
      <c r="I1656" s="136"/>
      <c r="J1656" s="137">
        <f t="shared" si="250"/>
        <v>0</v>
      </c>
      <c r="K1656" s="133" t="s">
        <v>1</v>
      </c>
      <c r="L1656" s="31"/>
      <c r="M1656" s="138" t="s">
        <v>1</v>
      </c>
      <c r="N1656" s="139" t="s">
        <v>47</v>
      </c>
      <c r="P1656" s="140">
        <f t="shared" si="251"/>
        <v>0</v>
      </c>
      <c r="Q1656" s="140">
        <v>0</v>
      </c>
      <c r="R1656" s="140">
        <f t="shared" si="252"/>
        <v>0</v>
      </c>
      <c r="S1656" s="140">
        <v>0</v>
      </c>
      <c r="T1656" s="141">
        <f t="shared" si="253"/>
        <v>0</v>
      </c>
      <c r="AR1656" s="142" t="s">
        <v>265</v>
      </c>
      <c r="AT1656" s="142" t="s">
        <v>227</v>
      </c>
      <c r="AU1656" s="142" t="s">
        <v>240</v>
      </c>
      <c r="AY1656" s="16" t="s">
        <v>225</v>
      </c>
      <c r="BE1656" s="143">
        <f t="shared" si="254"/>
        <v>0</v>
      </c>
      <c r="BF1656" s="143">
        <f t="shared" si="255"/>
        <v>0</v>
      </c>
      <c r="BG1656" s="143">
        <f t="shared" si="256"/>
        <v>0</v>
      </c>
      <c r="BH1656" s="143">
        <f t="shared" si="257"/>
        <v>0</v>
      </c>
      <c r="BI1656" s="143">
        <f t="shared" si="258"/>
        <v>0</v>
      </c>
      <c r="BJ1656" s="16" t="s">
        <v>90</v>
      </c>
      <c r="BK1656" s="143">
        <f t="shared" si="259"/>
        <v>0</v>
      </c>
      <c r="BL1656" s="16" t="s">
        <v>265</v>
      </c>
      <c r="BM1656" s="142" t="s">
        <v>3572</v>
      </c>
    </row>
    <row r="1657" spans="2:65" s="1" customFormat="1" ht="44.25" customHeight="1">
      <c r="B1657" s="31"/>
      <c r="C1657" s="131" t="s">
        <v>3573</v>
      </c>
      <c r="D1657" s="131" t="s">
        <v>227</v>
      </c>
      <c r="E1657" s="132" t="s">
        <v>3574</v>
      </c>
      <c r="F1657" s="133" t="s">
        <v>3439</v>
      </c>
      <c r="G1657" s="134" t="s">
        <v>1732</v>
      </c>
      <c r="H1657" s="135">
        <v>1</v>
      </c>
      <c r="I1657" s="136"/>
      <c r="J1657" s="137">
        <f t="shared" si="250"/>
        <v>0</v>
      </c>
      <c r="K1657" s="133" t="s">
        <v>1</v>
      </c>
      <c r="L1657" s="31"/>
      <c r="M1657" s="138" t="s">
        <v>1</v>
      </c>
      <c r="N1657" s="139" t="s">
        <v>47</v>
      </c>
      <c r="P1657" s="140">
        <f t="shared" si="251"/>
        <v>0</v>
      </c>
      <c r="Q1657" s="140">
        <v>0</v>
      </c>
      <c r="R1657" s="140">
        <f t="shared" si="252"/>
        <v>0</v>
      </c>
      <c r="S1657" s="140">
        <v>0</v>
      </c>
      <c r="T1657" s="141">
        <f t="shared" si="253"/>
        <v>0</v>
      </c>
      <c r="AR1657" s="142" t="s">
        <v>265</v>
      </c>
      <c r="AT1657" s="142" t="s">
        <v>227</v>
      </c>
      <c r="AU1657" s="142" t="s">
        <v>240</v>
      </c>
      <c r="AY1657" s="16" t="s">
        <v>225</v>
      </c>
      <c r="BE1657" s="143">
        <f t="shared" si="254"/>
        <v>0</v>
      </c>
      <c r="BF1657" s="143">
        <f t="shared" si="255"/>
        <v>0</v>
      </c>
      <c r="BG1657" s="143">
        <f t="shared" si="256"/>
        <v>0</v>
      </c>
      <c r="BH1657" s="143">
        <f t="shared" si="257"/>
        <v>0</v>
      </c>
      <c r="BI1657" s="143">
        <f t="shared" si="258"/>
        <v>0</v>
      </c>
      <c r="BJ1657" s="16" t="s">
        <v>90</v>
      </c>
      <c r="BK1657" s="143">
        <f t="shared" si="259"/>
        <v>0</v>
      </c>
      <c r="BL1657" s="16" t="s">
        <v>265</v>
      </c>
      <c r="BM1657" s="142" t="s">
        <v>3575</v>
      </c>
    </row>
    <row r="1658" spans="2:65" s="1" customFormat="1" ht="55.5" customHeight="1">
      <c r="B1658" s="31"/>
      <c r="C1658" s="131" t="s">
        <v>3576</v>
      </c>
      <c r="D1658" s="131" t="s">
        <v>227</v>
      </c>
      <c r="E1658" s="132" t="s">
        <v>3577</v>
      </c>
      <c r="F1658" s="133" t="s">
        <v>3479</v>
      </c>
      <c r="G1658" s="134" t="s">
        <v>230</v>
      </c>
      <c r="H1658" s="135">
        <v>4</v>
      </c>
      <c r="I1658" s="136"/>
      <c r="J1658" s="137">
        <f t="shared" si="250"/>
        <v>0</v>
      </c>
      <c r="K1658" s="133" t="s">
        <v>1</v>
      </c>
      <c r="L1658" s="31"/>
      <c r="M1658" s="138" t="s">
        <v>1</v>
      </c>
      <c r="N1658" s="139" t="s">
        <v>47</v>
      </c>
      <c r="P1658" s="140">
        <f t="shared" si="251"/>
        <v>0</v>
      </c>
      <c r="Q1658" s="140">
        <v>0</v>
      </c>
      <c r="R1658" s="140">
        <f t="shared" si="252"/>
        <v>0</v>
      </c>
      <c r="S1658" s="140">
        <v>0</v>
      </c>
      <c r="T1658" s="141">
        <f t="shared" si="253"/>
        <v>0</v>
      </c>
      <c r="AR1658" s="142" t="s">
        <v>265</v>
      </c>
      <c r="AT1658" s="142" t="s">
        <v>227</v>
      </c>
      <c r="AU1658" s="142" t="s">
        <v>240</v>
      </c>
      <c r="AY1658" s="16" t="s">
        <v>225</v>
      </c>
      <c r="BE1658" s="143">
        <f t="shared" si="254"/>
        <v>0</v>
      </c>
      <c r="BF1658" s="143">
        <f t="shared" si="255"/>
        <v>0</v>
      </c>
      <c r="BG1658" s="143">
        <f t="shared" si="256"/>
        <v>0</v>
      </c>
      <c r="BH1658" s="143">
        <f t="shared" si="257"/>
        <v>0</v>
      </c>
      <c r="BI1658" s="143">
        <f t="shared" si="258"/>
        <v>0</v>
      </c>
      <c r="BJ1658" s="16" t="s">
        <v>90</v>
      </c>
      <c r="BK1658" s="143">
        <f t="shared" si="259"/>
        <v>0</v>
      </c>
      <c r="BL1658" s="16" t="s">
        <v>265</v>
      </c>
      <c r="BM1658" s="142" t="s">
        <v>3578</v>
      </c>
    </row>
    <row r="1659" spans="2:65" s="11" customFormat="1" ht="20.85" customHeight="1">
      <c r="B1659" s="119"/>
      <c r="D1659" s="120" t="s">
        <v>81</v>
      </c>
      <c r="E1659" s="129" t="s">
        <v>3579</v>
      </c>
      <c r="F1659" s="129" t="s">
        <v>3580</v>
      </c>
      <c r="I1659" s="122"/>
      <c r="J1659" s="130">
        <f>BK1659</f>
        <v>0</v>
      </c>
      <c r="L1659" s="119"/>
      <c r="M1659" s="124"/>
      <c r="P1659" s="125">
        <f>SUM(P1660:P1661)</f>
        <v>0</v>
      </c>
      <c r="R1659" s="125">
        <f>SUM(R1660:R1661)</f>
        <v>0</v>
      </c>
      <c r="T1659" s="126">
        <f>SUM(T1660:T1661)</f>
        <v>0</v>
      </c>
      <c r="AR1659" s="120" t="s">
        <v>92</v>
      </c>
      <c r="AT1659" s="127" t="s">
        <v>81</v>
      </c>
      <c r="AU1659" s="127" t="s">
        <v>92</v>
      </c>
      <c r="AY1659" s="120" t="s">
        <v>225</v>
      </c>
      <c r="BK1659" s="128">
        <f>SUM(BK1660:BK1661)</f>
        <v>0</v>
      </c>
    </row>
    <row r="1660" spans="2:65" s="1" customFormat="1" ht="49.05" customHeight="1">
      <c r="B1660" s="31"/>
      <c r="C1660" s="131" t="s">
        <v>3581</v>
      </c>
      <c r="D1660" s="131" t="s">
        <v>227</v>
      </c>
      <c r="E1660" s="132" t="s">
        <v>3582</v>
      </c>
      <c r="F1660" s="133" t="s">
        <v>3583</v>
      </c>
      <c r="G1660" s="134" t="s">
        <v>1732</v>
      </c>
      <c r="H1660" s="135">
        <v>4</v>
      </c>
      <c r="I1660" s="136"/>
      <c r="J1660" s="137">
        <f>ROUND(I1660*H1660,2)</f>
        <v>0</v>
      </c>
      <c r="K1660" s="133" t="s">
        <v>1</v>
      </c>
      <c r="L1660" s="31"/>
      <c r="M1660" s="138" t="s">
        <v>1</v>
      </c>
      <c r="N1660" s="139" t="s">
        <v>47</v>
      </c>
      <c r="P1660" s="140">
        <f>O1660*H1660</f>
        <v>0</v>
      </c>
      <c r="Q1660" s="140">
        <v>0</v>
      </c>
      <c r="R1660" s="140">
        <f>Q1660*H1660</f>
        <v>0</v>
      </c>
      <c r="S1660" s="140">
        <v>0</v>
      </c>
      <c r="T1660" s="141">
        <f>S1660*H1660</f>
        <v>0</v>
      </c>
      <c r="AR1660" s="142" t="s">
        <v>265</v>
      </c>
      <c r="AT1660" s="142" t="s">
        <v>227</v>
      </c>
      <c r="AU1660" s="142" t="s">
        <v>240</v>
      </c>
      <c r="AY1660" s="16" t="s">
        <v>225</v>
      </c>
      <c r="BE1660" s="143">
        <f>IF(N1660="základní",J1660,0)</f>
        <v>0</v>
      </c>
      <c r="BF1660" s="143">
        <f>IF(N1660="snížená",J1660,0)</f>
        <v>0</v>
      </c>
      <c r="BG1660" s="143">
        <f>IF(N1660="zákl. přenesená",J1660,0)</f>
        <v>0</v>
      </c>
      <c r="BH1660" s="143">
        <f>IF(N1660="sníž. přenesená",J1660,0)</f>
        <v>0</v>
      </c>
      <c r="BI1660" s="143">
        <f>IF(N1660="nulová",J1660,0)</f>
        <v>0</v>
      </c>
      <c r="BJ1660" s="16" t="s">
        <v>90</v>
      </c>
      <c r="BK1660" s="143">
        <f>ROUND(I1660*H1660,2)</f>
        <v>0</v>
      </c>
      <c r="BL1660" s="16" t="s">
        <v>265</v>
      </c>
      <c r="BM1660" s="142" t="s">
        <v>3584</v>
      </c>
    </row>
    <row r="1661" spans="2:65" s="1" customFormat="1" ht="24.15" customHeight="1">
      <c r="B1661" s="31"/>
      <c r="C1661" s="131" t="s">
        <v>3585</v>
      </c>
      <c r="D1661" s="131" t="s">
        <v>227</v>
      </c>
      <c r="E1661" s="132" t="s">
        <v>3586</v>
      </c>
      <c r="F1661" s="133" t="s">
        <v>3587</v>
      </c>
      <c r="G1661" s="134" t="s">
        <v>1732</v>
      </c>
      <c r="H1661" s="135">
        <v>2</v>
      </c>
      <c r="I1661" s="136"/>
      <c r="J1661" s="137">
        <f>ROUND(I1661*H1661,2)</f>
        <v>0</v>
      </c>
      <c r="K1661" s="133" t="s">
        <v>1</v>
      </c>
      <c r="L1661" s="31"/>
      <c r="M1661" s="138" t="s">
        <v>1</v>
      </c>
      <c r="N1661" s="139" t="s">
        <v>47</v>
      </c>
      <c r="P1661" s="140">
        <f>O1661*H1661</f>
        <v>0</v>
      </c>
      <c r="Q1661" s="140">
        <v>0</v>
      </c>
      <c r="R1661" s="140">
        <f>Q1661*H1661</f>
        <v>0</v>
      </c>
      <c r="S1661" s="140">
        <v>0</v>
      </c>
      <c r="T1661" s="141">
        <f>S1661*H1661</f>
        <v>0</v>
      </c>
      <c r="AR1661" s="142" t="s">
        <v>265</v>
      </c>
      <c r="AT1661" s="142" t="s">
        <v>227</v>
      </c>
      <c r="AU1661" s="142" t="s">
        <v>240</v>
      </c>
      <c r="AY1661" s="16" t="s">
        <v>225</v>
      </c>
      <c r="BE1661" s="143">
        <f>IF(N1661="základní",J1661,0)</f>
        <v>0</v>
      </c>
      <c r="BF1661" s="143">
        <f>IF(N1661="snížená",J1661,0)</f>
        <v>0</v>
      </c>
      <c r="BG1661" s="143">
        <f>IF(N1661="zákl. přenesená",J1661,0)</f>
        <v>0</v>
      </c>
      <c r="BH1661" s="143">
        <f>IF(N1661="sníž. přenesená",J1661,0)</f>
        <v>0</v>
      </c>
      <c r="BI1661" s="143">
        <f>IF(N1661="nulová",J1661,0)</f>
        <v>0</v>
      </c>
      <c r="BJ1661" s="16" t="s">
        <v>90</v>
      </c>
      <c r="BK1661" s="143">
        <f>ROUND(I1661*H1661,2)</f>
        <v>0</v>
      </c>
      <c r="BL1661" s="16" t="s">
        <v>265</v>
      </c>
      <c r="BM1661" s="142" t="s">
        <v>3588</v>
      </c>
    </row>
    <row r="1662" spans="2:65" s="11" customFormat="1" ht="20.85" customHeight="1">
      <c r="B1662" s="119"/>
      <c r="D1662" s="120" t="s">
        <v>81</v>
      </c>
      <c r="E1662" s="129" t="s">
        <v>3589</v>
      </c>
      <c r="F1662" s="129" t="s">
        <v>3590</v>
      </c>
      <c r="I1662" s="122"/>
      <c r="J1662" s="130">
        <f>BK1662</f>
        <v>0</v>
      </c>
      <c r="L1662" s="119"/>
      <c r="M1662" s="124"/>
      <c r="P1662" s="125">
        <f>SUM(P1663:P1667)</f>
        <v>0</v>
      </c>
      <c r="R1662" s="125">
        <f>SUM(R1663:R1667)</f>
        <v>0</v>
      </c>
      <c r="T1662" s="126">
        <f>SUM(T1663:T1667)</f>
        <v>0</v>
      </c>
      <c r="AR1662" s="120" t="s">
        <v>92</v>
      </c>
      <c r="AT1662" s="127" t="s">
        <v>81</v>
      </c>
      <c r="AU1662" s="127" t="s">
        <v>92</v>
      </c>
      <c r="AY1662" s="120" t="s">
        <v>225</v>
      </c>
      <c r="BK1662" s="128">
        <f>SUM(BK1663:BK1667)</f>
        <v>0</v>
      </c>
    </row>
    <row r="1663" spans="2:65" s="1" customFormat="1" ht="24.15" customHeight="1">
      <c r="B1663" s="31"/>
      <c r="C1663" s="131" t="s">
        <v>3591</v>
      </c>
      <c r="D1663" s="131" t="s">
        <v>227</v>
      </c>
      <c r="E1663" s="132" t="s">
        <v>3592</v>
      </c>
      <c r="F1663" s="133" t="s">
        <v>3593</v>
      </c>
      <c r="G1663" s="134" t="s">
        <v>2307</v>
      </c>
      <c r="H1663" s="135">
        <v>72</v>
      </c>
      <c r="I1663" s="136"/>
      <c r="J1663" s="137">
        <f>ROUND(I1663*H1663,2)</f>
        <v>0</v>
      </c>
      <c r="K1663" s="133" t="s">
        <v>1</v>
      </c>
      <c r="L1663" s="31"/>
      <c r="M1663" s="138" t="s">
        <v>1</v>
      </c>
      <c r="N1663" s="139" t="s">
        <v>47</v>
      </c>
      <c r="P1663" s="140">
        <f>O1663*H1663</f>
        <v>0</v>
      </c>
      <c r="Q1663" s="140">
        <v>0</v>
      </c>
      <c r="R1663" s="140">
        <f>Q1663*H1663</f>
        <v>0</v>
      </c>
      <c r="S1663" s="140">
        <v>0</v>
      </c>
      <c r="T1663" s="141">
        <f>S1663*H1663</f>
        <v>0</v>
      </c>
      <c r="AR1663" s="142" t="s">
        <v>265</v>
      </c>
      <c r="AT1663" s="142" t="s">
        <v>227</v>
      </c>
      <c r="AU1663" s="142" t="s">
        <v>240</v>
      </c>
      <c r="AY1663" s="16" t="s">
        <v>225</v>
      </c>
      <c r="BE1663" s="143">
        <f>IF(N1663="základní",J1663,0)</f>
        <v>0</v>
      </c>
      <c r="BF1663" s="143">
        <f>IF(N1663="snížená",J1663,0)</f>
        <v>0</v>
      </c>
      <c r="BG1663" s="143">
        <f>IF(N1663="zákl. přenesená",J1663,0)</f>
        <v>0</v>
      </c>
      <c r="BH1663" s="143">
        <f>IF(N1663="sníž. přenesená",J1663,0)</f>
        <v>0</v>
      </c>
      <c r="BI1663" s="143">
        <f>IF(N1663="nulová",J1663,0)</f>
        <v>0</v>
      </c>
      <c r="BJ1663" s="16" t="s">
        <v>90</v>
      </c>
      <c r="BK1663" s="143">
        <f>ROUND(I1663*H1663,2)</f>
        <v>0</v>
      </c>
      <c r="BL1663" s="16" t="s">
        <v>265</v>
      </c>
      <c r="BM1663" s="142" t="s">
        <v>3594</v>
      </c>
    </row>
    <row r="1664" spans="2:65" s="1" customFormat="1" ht="37.799999999999997" customHeight="1">
      <c r="B1664" s="31"/>
      <c r="C1664" s="131" t="s">
        <v>3595</v>
      </c>
      <c r="D1664" s="131" t="s">
        <v>227</v>
      </c>
      <c r="E1664" s="132" t="s">
        <v>3596</v>
      </c>
      <c r="F1664" s="133" t="s">
        <v>3597</v>
      </c>
      <c r="G1664" s="134" t="s">
        <v>1610</v>
      </c>
      <c r="H1664" s="135">
        <v>88</v>
      </c>
      <c r="I1664" s="136"/>
      <c r="J1664" s="137">
        <f>ROUND(I1664*H1664,2)</f>
        <v>0</v>
      </c>
      <c r="K1664" s="133" t="s">
        <v>1</v>
      </c>
      <c r="L1664" s="31"/>
      <c r="M1664" s="138" t="s">
        <v>1</v>
      </c>
      <c r="N1664" s="139" t="s">
        <v>47</v>
      </c>
      <c r="P1664" s="140">
        <f>O1664*H1664</f>
        <v>0</v>
      </c>
      <c r="Q1664" s="140">
        <v>0</v>
      </c>
      <c r="R1664" s="140">
        <f>Q1664*H1664</f>
        <v>0</v>
      </c>
      <c r="S1664" s="140">
        <v>0</v>
      </c>
      <c r="T1664" s="141">
        <f>S1664*H1664</f>
        <v>0</v>
      </c>
      <c r="AR1664" s="142" t="s">
        <v>265</v>
      </c>
      <c r="AT1664" s="142" t="s">
        <v>227</v>
      </c>
      <c r="AU1664" s="142" t="s">
        <v>240</v>
      </c>
      <c r="AY1664" s="16" t="s">
        <v>225</v>
      </c>
      <c r="BE1664" s="143">
        <f>IF(N1664="základní",J1664,0)</f>
        <v>0</v>
      </c>
      <c r="BF1664" s="143">
        <f>IF(N1664="snížená",J1664,0)</f>
        <v>0</v>
      </c>
      <c r="BG1664" s="143">
        <f>IF(N1664="zákl. přenesená",J1664,0)</f>
        <v>0</v>
      </c>
      <c r="BH1664" s="143">
        <f>IF(N1664="sníž. přenesená",J1664,0)</f>
        <v>0</v>
      </c>
      <c r="BI1664" s="143">
        <f>IF(N1664="nulová",J1664,0)</f>
        <v>0</v>
      </c>
      <c r="BJ1664" s="16" t="s">
        <v>90</v>
      </c>
      <c r="BK1664" s="143">
        <f>ROUND(I1664*H1664,2)</f>
        <v>0</v>
      </c>
      <c r="BL1664" s="16" t="s">
        <v>265</v>
      </c>
      <c r="BM1664" s="142" t="s">
        <v>3598</v>
      </c>
    </row>
    <row r="1665" spans="2:65" s="1" customFormat="1" ht="16.5" customHeight="1">
      <c r="B1665" s="31"/>
      <c r="C1665" s="131" t="s">
        <v>3599</v>
      </c>
      <c r="D1665" s="131" t="s">
        <v>227</v>
      </c>
      <c r="E1665" s="132" t="s">
        <v>3600</v>
      </c>
      <c r="F1665" s="133" t="s">
        <v>3601</v>
      </c>
      <c r="G1665" s="134" t="s">
        <v>2307</v>
      </c>
      <c r="H1665" s="135">
        <v>167</v>
      </c>
      <c r="I1665" s="136"/>
      <c r="J1665" s="137">
        <f>ROUND(I1665*H1665,2)</f>
        <v>0</v>
      </c>
      <c r="K1665" s="133" t="s">
        <v>1</v>
      </c>
      <c r="L1665" s="31"/>
      <c r="M1665" s="138" t="s">
        <v>1</v>
      </c>
      <c r="N1665" s="139" t="s">
        <v>47</v>
      </c>
      <c r="P1665" s="140">
        <f>O1665*H1665</f>
        <v>0</v>
      </c>
      <c r="Q1665" s="140">
        <v>0</v>
      </c>
      <c r="R1665" s="140">
        <f>Q1665*H1665</f>
        <v>0</v>
      </c>
      <c r="S1665" s="140">
        <v>0</v>
      </c>
      <c r="T1665" s="141">
        <f>S1665*H1665</f>
        <v>0</v>
      </c>
      <c r="AR1665" s="142" t="s">
        <v>265</v>
      </c>
      <c r="AT1665" s="142" t="s">
        <v>227</v>
      </c>
      <c r="AU1665" s="142" t="s">
        <v>240</v>
      </c>
      <c r="AY1665" s="16" t="s">
        <v>225</v>
      </c>
      <c r="BE1665" s="143">
        <f>IF(N1665="základní",J1665,0)</f>
        <v>0</v>
      </c>
      <c r="BF1665" s="143">
        <f>IF(N1665="snížená",J1665,0)</f>
        <v>0</v>
      </c>
      <c r="BG1665" s="143">
        <f>IF(N1665="zákl. přenesená",J1665,0)</f>
        <v>0</v>
      </c>
      <c r="BH1665" s="143">
        <f>IF(N1665="sníž. přenesená",J1665,0)</f>
        <v>0</v>
      </c>
      <c r="BI1665" s="143">
        <f>IF(N1665="nulová",J1665,0)</f>
        <v>0</v>
      </c>
      <c r="BJ1665" s="16" t="s">
        <v>90</v>
      </c>
      <c r="BK1665" s="143">
        <f>ROUND(I1665*H1665,2)</f>
        <v>0</v>
      </c>
      <c r="BL1665" s="16" t="s">
        <v>265</v>
      </c>
      <c r="BM1665" s="142" t="s">
        <v>3602</v>
      </c>
    </row>
    <row r="1666" spans="2:65" s="1" customFormat="1" ht="33" customHeight="1">
      <c r="B1666" s="31"/>
      <c r="C1666" s="131" t="s">
        <v>3603</v>
      </c>
      <c r="D1666" s="131" t="s">
        <v>227</v>
      </c>
      <c r="E1666" s="132" t="s">
        <v>3604</v>
      </c>
      <c r="F1666" s="133" t="s">
        <v>3605</v>
      </c>
      <c r="G1666" s="134" t="s">
        <v>1732</v>
      </c>
      <c r="H1666" s="135">
        <v>84</v>
      </c>
      <c r="I1666" s="136"/>
      <c r="J1666" s="137">
        <f>ROUND(I1666*H1666,2)</f>
        <v>0</v>
      </c>
      <c r="K1666" s="133" t="s">
        <v>1</v>
      </c>
      <c r="L1666" s="31"/>
      <c r="M1666" s="138" t="s">
        <v>1</v>
      </c>
      <c r="N1666" s="139" t="s">
        <v>47</v>
      </c>
      <c r="P1666" s="140">
        <f>O1666*H1666</f>
        <v>0</v>
      </c>
      <c r="Q1666" s="140">
        <v>0</v>
      </c>
      <c r="R1666" s="140">
        <f>Q1666*H1666</f>
        <v>0</v>
      </c>
      <c r="S1666" s="140">
        <v>0</v>
      </c>
      <c r="T1666" s="141">
        <f>S1666*H1666</f>
        <v>0</v>
      </c>
      <c r="AR1666" s="142" t="s">
        <v>265</v>
      </c>
      <c r="AT1666" s="142" t="s">
        <v>227</v>
      </c>
      <c r="AU1666" s="142" t="s">
        <v>240</v>
      </c>
      <c r="AY1666" s="16" t="s">
        <v>225</v>
      </c>
      <c r="BE1666" s="143">
        <f>IF(N1666="základní",J1666,0)</f>
        <v>0</v>
      </c>
      <c r="BF1666" s="143">
        <f>IF(N1666="snížená",J1666,0)</f>
        <v>0</v>
      </c>
      <c r="BG1666" s="143">
        <f>IF(N1666="zákl. přenesená",J1666,0)</f>
        <v>0</v>
      </c>
      <c r="BH1666" s="143">
        <f>IF(N1666="sníž. přenesená",J1666,0)</f>
        <v>0</v>
      </c>
      <c r="BI1666" s="143">
        <f>IF(N1666="nulová",J1666,0)</f>
        <v>0</v>
      </c>
      <c r="BJ1666" s="16" t="s">
        <v>90</v>
      </c>
      <c r="BK1666" s="143">
        <f>ROUND(I1666*H1666,2)</f>
        <v>0</v>
      </c>
      <c r="BL1666" s="16" t="s">
        <v>265</v>
      </c>
      <c r="BM1666" s="142" t="s">
        <v>3606</v>
      </c>
    </row>
    <row r="1667" spans="2:65" s="1" customFormat="1" ht="16.5" customHeight="1">
      <c r="B1667" s="31"/>
      <c r="C1667" s="131" t="s">
        <v>3607</v>
      </c>
      <c r="D1667" s="131" t="s">
        <v>227</v>
      </c>
      <c r="E1667" s="132" t="s">
        <v>3608</v>
      </c>
      <c r="F1667" s="133" t="s">
        <v>3609</v>
      </c>
      <c r="G1667" s="134" t="s">
        <v>1732</v>
      </c>
      <c r="H1667" s="135">
        <v>6</v>
      </c>
      <c r="I1667" s="136"/>
      <c r="J1667" s="137">
        <f>ROUND(I1667*H1667,2)</f>
        <v>0</v>
      </c>
      <c r="K1667" s="133" t="s">
        <v>1</v>
      </c>
      <c r="L1667" s="31"/>
      <c r="M1667" s="138" t="s">
        <v>1</v>
      </c>
      <c r="N1667" s="139" t="s">
        <v>47</v>
      </c>
      <c r="P1667" s="140">
        <f>O1667*H1667</f>
        <v>0</v>
      </c>
      <c r="Q1667" s="140">
        <v>0</v>
      </c>
      <c r="R1667" s="140">
        <f>Q1667*H1667</f>
        <v>0</v>
      </c>
      <c r="S1667" s="140">
        <v>0</v>
      </c>
      <c r="T1667" s="141">
        <f>S1667*H1667</f>
        <v>0</v>
      </c>
      <c r="AR1667" s="142" t="s">
        <v>265</v>
      </c>
      <c r="AT1667" s="142" t="s">
        <v>227</v>
      </c>
      <c r="AU1667" s="142" t="s">
        <v>240</v>
      </c>
      <c r="AY1667" s="16" t="s">
        <v>225</v>
      </c>
      <c r="BE1667" s="143">
        <f>IF(N1667="základní",J1667,0)</f>
        <v>0</v>
      </c>
      <c r="BF1667" s="143">
        <f>IF(N1667="snížená",J1667,0)</f>
        <v>0</v>
      </c>
      <c r="BG1667" s="143">
        <f>IF(N1667="zákl. přenesená",J1667,0)</f>
        <v>0</v>
      </c>
      <c r="BH1667" s="143">
        <f>IF(N1667="sníž. přenesená",J1667,0)</f>
        <v>0</v>
      </c>
      <c r="BI1667" s="143">
        <f>IF(N1667="nulová",J1667,0)</f>
        <v>0</v>
      </c>
      <c r="BJ1667" s="16" t="s">
        <v>90</v>
      </c>
      <c r="BK1667" s="143">
        <f>ROUND(I1667*H1667,2)</f>
        <v>0</v>
      </c>
      <c r="BL1667" s="16" t="s">
        <v>265</v>
      </c>
      <c r="BM1667" s="142" t="s">
        <v>3610</v>
      </c>
    </row>
    <row r="1668" spans="2:65" s="11" customFormat="1" ht="22.8" customHeight="1">
      <c r="B1668" s="119"/>
      <c r="D1668" s="120" t="s">
        <v>81</v>
      </c>
      <c r="E1668" s="129" t="s">
        <v>3372</v>
      </c>
      <c r="F1668" s="129" t="s">
        <v>3611</v>
      </c>
      <c r="I1668" s="122"/>
      <c r="J1668" s="130">
        <f>BK1668</f>
        <v>0</v>
      </c>
      <c r="L1668" s="119"/>
      <c r="M1668" s="124"/>
      <c r="P1668" s="125">
        <f>SUM(P1669:P1729)</f>
        <v>0</v>
      </c>
      <c r="R1668" s="125">
        <f>SUM(R1669:R1729)</f>
        <v>0</v>
      </c>
      <c r="T1668" s="126">
        <f>SUM(T1669:T1729)</f>
        <v>0</v>
      </c>
      <c r="AR1668" s="120" t="s">
        <v>92</v>
      </c>
      <c r="AT1668" s="127" t="s">
        <v>81</v>
      </c>
      <c r="AU1668" s="127" t="s">
        <v>90</v>
      </c>
      <c r="AY1668" s="120" t="s">
        <v>225</v>
      </c>
      <c r="BK1668" s="128">
        <f>SUM(BK1669:BK1729)</f>
        <v>0</v>
      </c>
    </row>
    <row r="1669" spans="2:65" s="1" customFormat="1" ht="37.799999999999997" customHeight="1">
      <c r="B1669" s="31"/>
      <c r="C1669" s="131" t="s">
        <v>3612</v>
      </c>
      <c r="D1669" s="131" t="s">
        <v>227</v>
      </c>
      <c r="E1669" s="132" t="s">
        <v>3613</v>
      </c>
      <c r="F1669" s="133" t="s">
        <v>3614</v>
      </c>
      <c r="G1669" s="134" t="s">
        <v>238</v>
      </c>
      <c r="H1669" s="135">
        <v>18.954000000000001</v>
      </c>
      <c r="I1669" s="136"/>
      <c r="J1669" s="137">
        <f>ROUND(I1669*H1669,2)</f>
        <v>0</v>
      </c>
      <c r="K1669" s="133" t="s">
        <v>231</v>
      </c>
      <c r="L1669" s="31"/>
      <c r="M1669" s="138" t="s">
        <v>1</v>
      </c>
      <c r="N1669" s="139" t="s">
        <v>47</v>
      </c>
      <c r="P1669" s="140">
        <f>O1669*H1669</f>
        <v>0</v>
      </c>
      <c r="Q1669" s="140">
        <v>0</v>
      </c>
      <c r="R1669" s="140">
        <f>Q1669*H1669</f>
        <v>0</v>
      </c>
      <c r="S1669" s="140">
        <v>0</v>
      </c>
      <c r="T1669" s="141">
        <f>S1669*H1669</f>
        <v>0</v>
      </c>
      <c r="AR1669" s="142" t="s">
        <v>265</v>
      </c>
      <c r="AT1669" s="142" t="s">
        <v>227</v>
      </c>
      <c r="AU1669" s="142" t="s">
        <v>92</v>
      </c>
      <c r="AY1669" s="16" t="s">
        <v>225</v>
      </c>
      <c r="BE1669" s="143">
        <f>IF(N1669="základní",J1669,0)</f>
        <v>0</v>
      </c>
      <c r="BF1669" s="143">
        <f>IF(N1669="snížená",J1669,0)</f>
        <v>0</v>
      </c>
      <c r="BG1669" s="143">
        <f>IF(N1669="zákl. přenesená",J1669,0)</f>
        <v>0</v>
      </c>
      <c r="BH1669" s="143">
        <f>IF(N1669="sníž. přenesená",J1669,0)</f>
        <v>0</v>
      </c>
      <c r="BI1669" s="143">
        <f>IF(N1669="nulová",J1669,0)</f>
        <v>0</v>
      </c>
      <c r="BJ1669" s="16" t="s">
        <v>90</v>
      </c>
      <c r="BK1669" s="143">
        <f>ROUND(I1669*H1669,2)</f>
        <v>0</v>
      </c>
      <c r="BL1669" s="16" t="s">
        <v>265</v>
      </c>
      <c r="BM1669" s="142" t="s">
        <v>2444</v>
      </c>
    </row>
    <row r="1670" spans="2:65" s="12" customFormat="1" ht="10.199999999999999">
      <c r="B1670" s="144"/>
      <c r="D1670" s="145" t="s">
        <v>233</v>
      </c>
      <c r="E1670" s="146" t="s">
        <v>1</v>
      </c>
      <c r="F1670" s="147" t="s">
        <v>3615</v>
      </c>
      <c r="H1670" s="148">
        <v>18.954000000000001</v>
      </c>
      <c r="I1670" s="149"/>
      <c r="L1670" s="144"/>
      <c r="M1670" s="150"/>
      <c r="T1670" s="151"/>
      <c r="AT1670" s="146" t="s">
        <v>233</v>
      </c>
      <c r="AU1670" s="146" t="s">
        <v>92</v>
      </c>
      <c r="AV1670" s="12" t="s">
        <v>92</v>
      </c>
      <c r="AW1670" s="12" t="s">
        <v>31</v>
      </c>
      <c r="AX1670" s="12" t="s">
        <v>82</v>
      </c>
      <c r="AY1670" s="146" t="s">
        <v>225</v>
      </c>
    </row>
    <row r="1671" spans="2:65" s="13" customFormat="1" ht="10.199999999999999">
      <c r="B1671" s="152"/>
      <c r="D1671" s="145" t="s">
        <v>233</v>
      </c>
      <c r="E1671" s="153" t="s">
        <v>1</v>
      </c>
      <c r="F1671" s="154" t="s">
        <v>235</v>
      </c>
      <c r="H1671" s="155">
        <v>18.954000000000001</v>
      </c>
      <c r="I1671" s="156"/>
      <c r="L1671" s="152"/>
      <c r="M1671" s="157"/>
      <c r="T1671" s="158"/>
      <c r="AT1671" s="153" t="s">
        <v>233</v>
      </c>
      <c r="AU1671" s="153" t="s">
        <v>92</v>
      </c>
      <c r="AV1671" s="13" t="s">
        <v>232</v>
      </c>
      <c r="AW1671" s="13" t="s">
        <v>31</v>
      </c>
      <c r="AX1671" s="13" t="s">
        <v>90</v>
      </c>
      <c r="AY1671" s="153" t="s">
        <v>225</v>
      </c>
    </row>
    <row r="1672" spans="2:65" s="1" customFormat="1" ht="33" customHeight="1">
      <c r="B1672" s="31"/>
      <c r="C1672" s="131" t="s">
        <v>3616</v>
      </c>
      <c r="D1672" s="131" t="s">
        <v>227</v>
      </c>
      <c r="E1672" s="132" t="s">
        <v>3617</v>
      </c>
      <c r="F1672" s="133" t="s">
        <v>3618</v>
      </c>
      <c r="G1672" s="134" t="s">
        <v>357</v>
      </c>
      <c r="H1672" s="135">
        <v>167.56</v>
      </c>
      <c r="I1672" s="136"/>
      <c r="J1672" s="137">
        <f>ROUND(I1672*H1672,2)</f>
        <v>0</v>
      </c>
      <c r="K1672" s="133" t="s">
        <v>231</v>
      </c>
      <c r="L1672" s="31"/>
      <c r="M1672" s="138" t="s">
        <v>1</v>
      </c>
      <c r="N1672" s="139" t="s">
        <v>47</v>
      </c>
      <c r="P1672" s="140">
        <f>O1672*H1672</f>
        <v>0</v>
      </c>
      <c r="Q1672" s="140">
        <v>0</v>
      </c>
      <c r="R1672" s="140">
        <f>Q1672*H1672</f>
        <v>0</v>
      </c>
      <c r="S1672" s="140">
        <v>0</v>
      </c>
      <c r="T1672" s="141">
        <f>S1672*H1672</f>
        <v>0</v>
      </c>
      <c r="AR1672" s="142" t="s">
        <v>265</v>
      </c>
      <c r="AT1672" s="142" t="s">
        <v>227</v>
      </c>
      <c r="AU1672" s="142" t="s">
        <v>92</v>
      </c>
      <c r="AY1672" s="16" t="s">
        <v>225</v>
      </c>
      <c r="BE1672" s="143">
        <f>IF(N1672="základní",J1672,0)</f>
        <v>0</v>
      </c>
      <c r="BF1672" s="143">
        <f>IF(N1672="snížená",J1672,0)</f>
        <v>0</v>
      </c>
      <c r="BG1672" s="143">
        <f>IF(N1672="zákl. přenesená",J1672,0)</f>
        <v>0</v>
      </c>
      <c r="BH1672" s="143">
        <f>IF(N1672="sníž. přenesená",J1672,0)</f>
        <v>0</v>
      </c>
      <c r="BI1672" s="143">
        <f>IF(N1672="nulová",J1672,0)</f>
        <v>0</v>
      </c>
      <c r="BJ1672" s="16" t="s">
        <v>90</v>
      </c>
      <c r="BK1672" s="143">
        <f>ROUND(I1672*H1672,2)</f>
        <v>0</v>
      </c>
      <c r="BL1672" s="16" t="s">
        <v>265</v>
      </c>
      <c r="BM1672" s="142" t="s">
        <v>2450</v>
      </c>
    </row>
    <row r="1673" spans="2:65" s="12" customFormat="1" ht="10.199999999999999">
      <c r="B1673" s="144"/>
      <c r="D1673" s="145" t="s">
        <v>233</v>
      </c>
      <c r="E1673" s="146" t="s">
        <v>1</v>
      </c>
      <c r="F1673" s="147" t="s">
        <v>3619</v>
      </c>
      <c r="H1673" s="148">
        <v>167.56</v>
      </c>
      <c r="I1673" s="149"/>
      <c r="L1673" s="144"/>
      <c r="M1673" s="150"/>
      <c r="T1673" s="151"/>
      <c r="AT1673" s="146" t="s">
        <v>233</v>
      </c>
      <c r="AU1673" s="146" t="s">
        <v>92</v>
      </c>
      <c r="AV1673" s="12" t="s">
        <v>92</v>
      </c>
      <c r="AW1673" s="12" t="s">
        <v>31</v>
      </c>
      <c r="AX1673" s="12" t="s">
        <v>82</v>
      </c>
      <c r="AY1673" s="146" t="s">
        <v>225</v>
      </c>
    </row>
    <row r="1674" spans="2:65" s="13" customFormat="1" ht="10.199999999999999">
      <c r="B1674" s="152"/>
      <c r="D1674" s="145" t="s">
        <v>233</v>
      </c>
      <c r="E1674" s="153" t="s">
        <v>1</v>
      </c>
      <c r="F1674" s="154" t="s">
        <v>235</v>
      </c>
      <c r="H1674" s="155">
        <v>167.56</v>
      </c>
      <c r="I1674" s="156"/>
      <c r="L1674" s="152"/>
      <c r="M1674" s="157"/>
      <c r="T1674" s="158"/>
      <c r="AT1674" s="153" t="s">
        <v>233</v>
      </c>
      <c r="AU1674" s="153" t="s">
        <v>92</v>
      </c>
      <c r="AV1674" s="13" t="s">
        <v>232</v>
      </c>
      <c r="AW1674" s="13" t="s">
        <v>31</v>
      </c>
      <c r="AX1674" s="13" t="s">
        <v>90</v>
      </c>
      <c r="AY1674" s="153" t="s">
        <v>225</v>
      </c>
    </row>
    <row r="1675" spans="2:65" s="1" customFormat="1" ht="37.799999999999997" customHeight="1">
      <c r="B1675" s="31"/>
      <c r="C1675" s="131" t="s">
        <v>3620</v>
      </c>
      <c r="D1675" s="131" t="s">
        <v>227</v>
      </c>
      <c r="E1675" s="132" t="s">
        <v>3621</v>
      </c>
      <c r="F1675" s="133" t="s">
        <v>3622</v>
      </c>
      <c r="G1675" s="134" t="s">
        <v>357</v>
      </c>
      <c r="H1675" s="135">
        <v>368.65</v>
      </c>
      <c r="I1675" s="136"/>
      <c r="J1675" s="137">
        <f>ROUND(I1675*H1675,2)</f>
        <v>0</v>
      </c>
      <c r="K1675" s="133" t="s">
        <v>231</v>
      </c>
      <c r="L1675" s="31"/>
      <c r="M1675" s="138" t="s">
        <v>1</v>
      </c>
      <c r="N1675" s="139" t="s">
        <v>47</v>
      </c>
      <c r="P1675" s="140">
        <f>O1675*H1675</f>
        <v>0</v>
      </c>
      <c r="Q1675" s="140">
        <v>0</v>
      </c>
      <c r="R1675" s="140">
        <f>Q1675*H1675</f>
        <v>0</v>
      </c>
      <c r="S1675" s="140">
        <v>0</v>
      </c>
      <c r="T1675" s="141">
        <f>S1675*H1675</f>
        <v>0</v>
      </c>
      <c r="AR1675" s="142" t="s">
        <v>265</v>
      </c>
      <c r="AT1675" s="142" t="s">
        <v>227</v>
      </c>
      <c r="AU1675" s="142" t="s">
        <v>92</v>
      </c>
      <c r="AY1675" s="16" t="s">
        <v>225</v>
      </c>
      <c r="BE1675" s="143">
        <f>IF(N1675="základní",J1675,0)</f>
        <v>0</v>
      </c>
      <c r="BF1675" s="143">
        <f>IF(N1675="snížená",J1675,0)</f>
        <v>0</v>
      </c>
      <c r="BG1675" s="143">
        <f>IF(N1675="zákl. přenesená",J1675,0)</f>
        <v>0</v>
      </c>
      <c r="BH1675" s="143">
        <f>IF(N1675="sníž. přenesená",J1675,0)</f>
        <v>0</v>
      </c>
      <c r="BI1675" s="143">
        <f>IF(N1675="nulová",J1675,0)</f>
        <v>0</v>
      </c>
      <c r="BJ1675" s="16" t="s">
        <v>90</v>
      </c>
      <c r="BK1675" s="143">
        <f>ROUND(I1675*H1675,2)</f>
        <v>0</v>
      </c>
      <c r="BL1675" s="16" t="s">
        <v>265</v>
      </c>
      <c r="BM1675" s="142" t="s">
        <v>2457</v>
      </c>
    </row>
    <row r="1676" spans="2:65" s="12" customFormat="1" ht="20.399999999999999">
      <c r="B1676" s="144"/>
      <c r="D1676" s="145" t="s">
        <v>233</v>
      </c>
      <c r="E1676" s="146" t="s">
        <v>1</v>
      </c>
      <c r="F1676" s="147" t="s">
        <v>3623</v>
      </c>
      <c r="H1676" s="148">
        <v>315.45</v>
      </c>
      <c r="I1676" s="149"/>
      <c r="L1676" s="144"/>
      <c r="M1676" s="150"/>
      <c r="T1676" s="151"/>
      <c r="AT1676" s="146" t="s">
        <v>233</v>
      </c>
      <c r="AU1676" s="146" t="s">
        <v>92</v>
      </c>
      <c r="AV1676" s="12" t="s">
        <v>92</v>
      </c>
      <c r="AW1676" s="12" t="s">
        <v>31</v>
      </c>
      <c r="AX1676" s="12" t="s">
        <v>82</v>
      </c>
      <c r="AY1676" s="146" t="s">
        <v>225</v>
      </c>
    </row>
    <row r="1677" spans="2:65" s="12" customFormat="1" ht="10.199999999999999">
      <c r="B1677" s="144"/>
      <c r="D1677" s="145" t="s">
        <v>233</v>
      </c>
      <c r="E1677" s="146" t="s">
        <v>1</v>
      </c>
      <c r="F1677" s="147" t="s">
        <v>3624</v>
      </c>
      <c r="H1677" s="148">
        <v>53.2</v>
      </c>
      <c r="I1677" s="149"/>
      <c r="L1677" s="144"/>
      <c r="M1677" s="150"/>
      <c r="T1677" s="151"/>
      <c r="AT1677" s="146" t="s">
        <v>233</v>
      </c>
      <c r="AU1677" s="146" t="s">
        <v>92</v>
      </c>
      <c r="AV1677" s="12" t="s">
        <v>92</v>
      </c>
      <c r="AW1677" s="12" t="s">
        <v>31</v>
      </c>
      <c r="AX1677" s="12" t="s">
        <v>82</v>
      </c>
      <c r="AY1677" s="146" t="s">
        <v>225</v>
      </c>
    </row>
    <row r="1678" spans="2:65" s="13" customFormat="1" ht="10.199999999999999">
      <c r="B1678" s="152"/>
      <c r="D1678" s="145" t="s">
        <v>233</v>
      </c>
      <c r="E1678" s="153" t="s">
        <v>1</v>
      </c>
      <c r="F1678" s="154" t="s">
        <v>235</v>
      </c>
      <c r="H1678" s="155">
        <v>368.65</v>
      </c>
      <c r="I1678" s="156"/>
      <c r="L1678" s="152"/>
      <c r="M1678" s="157"/>
      <c r="T1678" s="158"/>
      <c r="AT1678" s="153" t="s">
        <v>233</v>
      </c>
      <c r="AU1678" s="153" t="s">
        <v>92</v>
      </c>
      <c r="AV1678" s="13" t="s">
        <v>232</v>
      </c>
      <c r="AW1678" s="13" t="s">
        <v>31</v>
      </c>
      <c r="AX1678" s="13" t="s">
        <v>90</v>
      </c>
      <c r="AY1678" s="153" t="s">
        <v>225</v>
      </c>
    </row>
    <row r="1679" spans="2:65" s="1" customFormat="1" ht="37.799999999999997" customHeight="1">
      <c r="B1679" s="31"/>
      <c r="C1679" s="131" t="s">
        <v>3625</v>
      </c>
      <c r="D1679" s="131" t="s">
        <v>227</v>
      </c>
      <c r="E1679" s="132" t="s">
        <v>3626</v>
      </c>
      <c r="F1679" s="133" t="s">
        <v>3627</v>
      </c>
      <c r="G1679" s="134" t="s">
        <v>357</v>
      </c>
      <c r="H1679" s="135">
        <v>68</v>
      </c>
      <c r="I1679" s="136"/>
      <c r="J1679" s="137">
        <f>ROUND(I1679*H1679,2)</f>
        <v>0</v>
      </c>
      <c r="K1679" s="133" t="s">
        <v>231</v>
      </c>
      <c r="L1679" s="31"/>
      <c r="M1679" s="138" t="s">
        <v>1</v>
      </c>
      <c r="N1679" s="139" t="s">
        <v>47</v>
      </c>
      <c r="P1679" s="140">
        <f>O1679*H1679</f>
        <v>0</v>
      </c>
      <c r="Q1679" s="140">
        <v>0</v>
      </c>
      <c r="R1679" s="140">
        <f>Q1679*H1679</f>
        <v>0</v>
      </c>
      <c r="S1679" s="140">
        <v>0</v>
      </c>
      <c r="T1679" s="141">
        <f>S1679*H1679</f>
        <v>0</v>
      </c>
      <c r="AR1679" s="142" t="s">
        <v>265</v>
      </c>
      <c r="AT1679" s="142" t="s">
        <v>227</v>
      </c>
      <c r="AU1679" s="142" t="s">
        <v>92</v>
      </c>
      <c r="AY1679" s="16" t="s">
        <v>225</v>
      </c>
      <c r="BE1679" s="143">
        <f>IF(N1679="základní",J1679,0)</f>
        <v>0</v>
      </c>
      <c r="BF1679" s="143">
        <f>IF(N1679="snížená",J1679,0)</f>
        <v>0</v>
      </c>
      <c r="BG1679" s="143">
        <f>IF(N1679="zákl. přenesená",J1679,0)</f>
        <v>0</v>
      </c>
      <c r="BH1679" s="143">
        <f>IF(N1679="sníž. přenesená",J1679,0)</f>
        <v>0</v>
      </c>
      <c r="BI1679" s="143">
        <f>IF(N1679="nulová",J1679,0)</f>
        <v>0</v>
      </c>
      <c r="BJ1679" s="16" t="s">
        <v>90</v>
      </c>
      <c r="BK1679" s="143">
        <f>ROUND(I1679*H1679,2)</f>
        <v>0</v>
      </c>
      <c r="BL1679" s="16" t="s">
        <v>265</v>
      </c>
      <c r="BM1679" s="142" t="s">
        <v>2464</v>
      </c>
    </row>
    <row r="1680" spans="2:65" s="12" customFormat="1" ht="10.199999999999999">
      <c r="B1680" s="144"/>
      <c r="D1680" s="145" t="s">
        <v>233</v>
      </c>
      <c r="E1680" s="146" t="s">
        <v>1</v>
      </c>
      <c r="F1680" s="147" t="s">
        <v>3628</v>
      </c>
      <c r="H1680" s="148">
        <v>68</v>
      </c>
      <c r="I1680" s="149"/>
      <c r="L1680" s="144"/>
      <c r="M1680" s="150"/>
      <c r="T1680" s="151"/>
      <c r="AT1680" s="146" t="s">
        <v>233</v>
      </c>
      <c r="AU1680" s="146" t="s">
        <v>92</v>
      </c>
      <c r="AV1680" s="12" t="s">
        <v>92</v>
      </c>
      <c r="AW1680" s="12" t="s">
        <v>31</v>
      </c>
      <c r="AX1680" s="12" t="s">
        <v>82</v>
      </c>
      <c r="AY1680" s="146" t="s">
        <v>225</v>
      </c>
    </row>
    <row r="1681" spans="2:65" s="13" customFormat="1" ht="10.199999999999999">
      <c r="B1681" s="152"/>
      <c r="D1681" s="145" t="s">
        <v>233</v>
      </c>
      <c r="E1681" s="153" t="s">
        <v>1</v>
      </c>
      <c r="F1681" s="154" t="s">
        <v>235</v>
      </c>
      <c r="H1681" s="155">
        <v>68</v>
      </c>
      <c r="I1681" s="156"/>
      <c r="L1681" s="152"/>
      <c r="M1681" s="157"/>
      <c r="T1681" s="158"/>
      <c r="AT1681" s="153" t="s">
        <v>233</v>
      </c>
      <c r="AU1681" s="153" t="s">
        <v>92</v>
      </c>
      <c r="AV1681" s="13" t="s">
        <v>232</v>
      </c>
      <c r="AW1681" s="13" t="s">
        <v>31</v>
      </c>
      <c r="AX1681" s="13" t="s">
        <v>90</v>
      </c>
      <c r="AY1681" s="153" t="s">
        <v>225</v>
      </c>
    </row>
    <row r="1682" spans="2:65" s="1" customFormat="1" ht="66.75" customHeight="1">
      <c r="B1682" s="31"/>
      <c r="C1682" s="131" t="s">
        <v>3629</v>
      </c>
      <c r="D1682" s="131" t="s">
        <v>227</v>
      </c>
      <c r="E1682" s="132" t="s">
        <v>3630</v>
      </c>
      <c r="F1682" s="133" t="s">
        <v>3631</v>
      </c>
      <c r="G1682" s="134" t="s">
        <v>357</v>
      </c>
      <c r="H1682" s="135">
        <v>108</v>
      </c>
      <c r="I1682" s="136"/>
      <c r="J1682" s="137">
        <f>ROUND(I1682*H1682,2)</f>
        <v>0</v>
      </c>
      <c r="K1682" s="133" t="s">
        <v>231</v>
      </c>
      <c r="L1682" s="31"/>
      <c r="M1682" s="138" t="s">
        <v>1</v>
      </c>
      <c r="N1682" s="139" t="s">
        <v>47</v>
      </c>
      <c r="P1682" s="140">
        <f>O1682*H1682</f>
        <v>0</v>
      </c>
      <c r="Q1682" s="140">
        <v>0</v>
      </c>
      <c r="R1682" s="140">
        <f>Q1682*H1682</f>
        <v>0</v>
      </c>
      <c r="S1682" s="140">
        <v>0</v>
      </c>
      <c r="T1682" s="141">
        <f>S1682*H1682</f>
        <v>0</v>
      </c>
      <c r="AR1682" s="142" t="s">
        <v>265</v>
      </c>
      <c r="AT1682" s="142" t="s">
        <v>227</v>
      </c>
      <c r="AU1682" s="142" t="s">
        <v>92</v>
      </c>
      <c r="AY1682" s="16" t="s">
        <v>225</v>
      </c>
      <c r="BE1682" s="143">
        <f>IF(N1682="základní",J1682,0)</f>
        <v>0</v>
      </c>
      <c r="BF1682" s="143">
        <f>IF(N1682="snížená",J1682,0)</f>
        <v>0</v>
      </c>
      <c r="BG1682" s="143">
        <f>IF(N1682="zákl. přenesená",J1682,0)</f>
        <v>0</v>
      </c>
      <c r="BH1682" s="143">
        <f>IF(N1682="sníž. přenesená",J1682,0)</f>
        <v>0</v>
      </c>
      <c r="BI1682" s="143">
        <f>IF(N1682="nulová",J1682,0)</f>
        <v>0</v>
      </c>
      <c r="BJ1682" s="16" t="s">
        <v>90</v>
      </c>
      <c r="BK1682" s="143">
        <f>ROUND(I1682*H1682,2)</f>
        <v>0</v>
      </c>
      <c r="BL1682" s="16" t="s">
        <v>265</v>
      </c>
      <c r="BM1682" s="142" t="s">
        <v>2472</v>
      </c>
    </row>
    <row r="1683" spans="2:65" s="12" customFormat="1" ht="10.199999999999999">
      <c r="B1683" s="144"/>
      <c r="D1683" s="145" t="s">
        <v>233</v>
      </c>
      <c r="E1683" s="146" t="s">
        <v>1</v>
      </c>
      <c r="F1683" s="147" t="s">
        <v>3632</v>
      </c>
      <c r="H1683" s="148">
        <v>108</v>
      </c>
      <c r="I1683" s="149"/>
      <c r="L1683" s="144"/>
      <c r="M1683" s="150"/>
      <c r="T1683" s="151"/>
      <c r="AT1683" s="146" t="s">
        <v>233</v>
      </c>
      <c r="AU1683" s="146" t="s">
        <v>92</v>
      </c>
      <c r="AV1683" s="12" t="s">
        <v>92</v>
      </c>
      <c r="AW1683" s="12" t="s">
        <v>31</v>
      </c>
      <c r="AX1683" s="12" t="s">
        <v>82</v>
      </c>
      <c r="AY1683" s="146" t="s">
        <v>225</v>
      </c>
    </row>
    <row r="1684" spans="2:65" s="13" customFormat="1" ht="10.199999999999999">
      <c r="B1684" s="152"/>
      <c r="D1684" s="145" t="s">
        <v>233</v>
      </c>
      <c r="E1684" s="153" t="s">
        <v>1</v>
      </c>
      <c r="F1684" s="154" t="s">
        <v>235</v>
      </c>
      <c r="H1684" s="155">
        <v>108</v>
      </c>
      <c r="I1684" s="156"/>
      <c r="L1684" s="152"/>
      <c r="M1684" s="157"/>
      <c r="T1684" s="158"/>
      <c r="AT1684" s="153" t="s">
        <v>233</v>
      </c>
      <c r="AU1684" s="153" t="s">
        <v>92</v>
      </c>
      <c r="AV1684" s="13" t="s">
        <v>232</v>
      </c>
      <c r="AW1684" s="13" t="s">
        <v>31</v>
      </c>
      <c r="AX1684" s="13" t="s">
        <v>90</v>
      </c>
      <c r="AY1684" s="153" t="s">
        <v>225</v>
      </c>
    </row>
    <row r="1685" spans="2:65" s="1" customFormat="1" ht="21.75" customHeight="1">
      <c r="B1685" s="31"/>
      <c r="C1685" s="159" t="s">
        <v>3633</v>
      </c>
      <c r="D1685" s="159" t="s">
        <v>292</v>
      </c>
      <c r="E1685" s="160" t="s">
        <v>3634</v>
      </c>
      <c r="F1685" s="161" t="s">
        <v>3635</v>
      </c>
      <c r="G1685" s="162" t="s">
        <v>238</v>
      </c>
      <c r="H1685" s="163">
        <v>0.28000000000000003</v>
      </c>
      <c r="I1685" s="164"/>
      <c r="J1685" s="165">
        <f>ROUND(I1685*H1685,2)</f>
        <v>0</v>
      </c>
      <c r="K1685" s="161" t="s">
        <v>231</v>
      </c>
      <c r="L1685" s="166"/>
      <c r="M1685" s="167" t="s">
        <v>1</v>
      </c>
      <c r="N1685" s="168" t="s">
        <v>47</v>
      </c>
      <c r="P1685" s="140">
        <f>O1685*H1685</f>
        <v>0</v>
      </c>
      <c r="Q1685" s="140">
        <v>0</v>
      </c>
      <c r="R1685" s="140">
        <f>Q1685*H1685</f>
        <v>0</v>
      </c>
      <c r="S1685" s="140">
        <v>0</v>
      </c>
      <c r="T1685" s="141">
        <f>S1685*H1685</f>
        <v>0</v>
      </c>
      <c r="AR1685" s="142" t="s">
        <v>307</v>
      </c>
      <c r="AT1685" s="142" t="s">
        <v>292</v>
      </c>
      <c r="AU1685" s="142" t="s">
        <v>92</v>
      </c>
      <c r="AY1685" s="16" t="s">
        <v>225</v>
      </c>
      <c r="BE1685" s="143">
        <f>IF(N1685="základní",J1685,0)</f>
        <v>0</v>
      </c>
      <c r="BF1685" s="143">
        <f>IF(N1685="snížená",J1685,0)</f>
        <v>0</v>
      </c>
      <c r="BG1685" s="143">
        <f>IF(N1685="zákl. přenesená",J1685,0)</f>
        <v>0</v>
      </c>
      <c r="BH1685" s="143">
        <f>IF(N1685="sníž. přenesená",J1685,0)</f>
        <v>0</v>
      </c>
      <c r="BI1685" s="143">
        <f>IF(N1685="nulová",J1685,0)</f>
        <v>0</v>
      </c>
      <c r="BJ1685" s="16" t="s">
        <v>90</v>
      </c>
      <c r="BK1685" s="143">
        <f>ROUND(I1685*H1685,2)</f>
        <v>0</v>
      </c>
      <c r="BL1685" s="16" t="s">
        <v>265</v>
      </c>
      <c r="BM1685" s="142" t="s">
        <v>2478</v>
      </c>
    </row>
    <row r="1686" spans="2:65" s="1" customFormat="1" ht="66.75" customHeight="1">
      <c r="B1686" s="31"/>
      <c r="C1686" s="131" t="s">
        <v>3636</v>
      </c>
      <c r="D1686" s="131" t="s">
        <v>227</v>
      </c>
      <c r="E1686" s="132" t="s">
        <v>3637</v>
      </c>
      <c r="F1686" s="133" t="s">
        <v>3638</v>
      </c>
      <c r="G1686" s="134" t="s">
        <v>357</v>
      </c>
      <c r="H1686" s="135">
        <v>215.8</v>
      </c>
      <c r="I1686" s="136"/>
      <c r="J1686" s="137">
        <f>ROUND(I1686*H1686,2)</f>
        <v>0</v>
      </c>
      <c r="K1686" s="133" t="s">
        <v>231</v>
      </c>
      <c r="L1686" s="31"/>
      <c r="M1686" s="138" t="s">
        <v>1</v>
      </c>
      <c r="N1686" s="139" t="s">
        <v>47</v>
      </c>
      <c r="P1686" s="140">
        <f>O1686*H1686</f>
        <v>0</v>
      </c>
      <c r="Q1686" s="140">
        <v>0</v>
      </c>
      <c r="R1686" s="140">
        <f>Q1686*H1686</f>
        <v>0</v>
      </c>
      <c r="S1686" s="140">
        <v>0</v>
      </c>
      <c r="T1686" s="141">
        <f>S1686*H1686</f>
        <v>0</v>
      </c>
      <c r="AR1686" s="142" t="s">
        <v>265</v>
      </c>
      <c r="AT1686" s="142" t="s">
        <v>227</v>
      </c>
      <c r="AU1686" s="142" t="s">
        <v>92</v>
      </c>
      <c r="AY1686" s="16" t="s">
        <v>225</v>
      </c>
      <c r="BE1686" s="143">
        <f>IF(N1686="základní",J1686,0)</f>
        <v>0</v>
      </c>
      <c r="BF1686" s="143">
        <f>IF(N1686="snížená",J1686,0)</f>
        <v>0</v>
      </c>
      <c r="BG1686" s="143">
        <f>IF(N1686="zákl. přenesená",J1686,0)</f>
        <v>0</v>
      </c>
      <c r="BH1686" s="143">
        <f>IF(N1686="sníž. přenesená",J1686,0)</f>
        <v>0</v>
      </c>
      <c r="BI1686" s="143">
        <f>IF(N1686="nulová",J1686,0)</f>
        <v>0</v>
      </c>
      <c r="BJ1686" s="16" t="s">
        <v>90</v>
      </c>
      <c r="BK1686" s="143">
        <f>ROUND(I1686*H1686,2)</f>
        <v>0</v>
      </c>
      <c r="BL1686" s="16" t="s">
        <v>265</v>
      </c>
      <c r="BM1686" s="142" t="s">
        <v>2484</v>
      </c>
    </row>
    <row r="1687" spans="2:65" s="12" customFormat="1" ht="20.399999999999999">
      <c r="B1687" s="144"/>
      <c r="D1687" s="145" t="s">
        <v>233</v>
      </c>
      <c r="E1687" s="146" t="s">
        <v>1</v>
      </c>
      <c r="F1687" s="147" t="s">
        <v>3639</v>
      </c>
      <c r="H1687" s="148">
        <v>192</v>
      </c>
      <c r="I1687" s="149"/>
      <c r="L1687" s="144"/>
      <c r="M1687" s="150"/>
      <c r="T1687" s="151"/>
      <c r="AT1687" s="146" t="s">
        <v>233</v>
      </c>
      <c r="AU1687" s="146" t="s">
        <v>92</v>
      </c>
      <c r="AV1687" s="12" t="s">
        <v>92</v>
      </c>
      <c r="AW1687" s="12" t="s">
        <v>31</v>
      </c>
      <c r="AX1687" s="12" t="s">
        <v>82</v>
      </c>
      <c r="AY1687" s="146" t="s">
        <v>225</v>
      </c>
    </row>
    <row r="1688" spans="2:65" s="12" customFormat="1" ht="10.199999999999999">
      <c r="B1688" s="144"/>
      <c r="D1688" s="145" t="s">
        <v>233</v>
      </c>
      <c r="E1688" s="146" t="s">
        <v>1</v>
      </c>
      <c r="F1688" s="147" t="s">
        <v>3640</v>
      </c>
      <c r="H1688" s="148">
        <v>13.8</v>
      </c>
      <c r="I1688" s="149"/>
      <c r="L1688" s="144"/>
      <c r="M1688" s="150"/>
      <c r="T1688" s="151"/>
      <c r="AT1688" s="146" t="s">
        <v>233</v>
      </c>
      <c r="AU1688" s="146" t="s">
        <v>92</v>
      </c>
      <c r="AV1688" s="12" t="s">
        <v>92</v>
      </c>
      <c r="AW1688" s="12" t="s">
        <v>31</v>
      </c>
      <c r="AX1688" s="12" t="s">
        <v>82</v>
      </c>
      <c r="AY1688" s="146" t="s">
        <v>225</v>
      </c>
    </row>
    <row r="1689" spans="2:65" s="12" customFormat="1" ht="10.199999999999999">
      <c r="B1689" s="144"/>
      <c r="D1689" s="145" t="s">
        <v>233</v>
      </c>
      <c r="E1689" s="146" t="s">
        <v>1</v>
      </c>
      <c r="F1689" s="147" t="s">
        <v>3641</v>
      </c>
      <c r="H1689" s="148">
        <v>10</v>
      </c>
      <c r="I1689" s="149"/>
      <c r="L1689" s="144"/>
      <c r="M1689" s="150"/>
      <c r="T1689" s="151"/>
      <c r="AT1689" s="146" t="s">
        <v>233</v>
      </c>
      <c r="AU1689" s="146" t="s">
        <v>92</v>
      </c>
      <c r="AV1689" s="12" t="s">
        <v>92</v>
      </c>
      <c r="AW1689" s="12" t="s">
        <v>31</v>
      </c>
      <c r="AX1689" s="12" t="s">
        <v>82</v>
      </c>
      <c r="AY1689" s="146" t="s">
        <v>225</v>
      </c>
    </row>
    <row r="1690" spans="2:65" s="13" customFormat="1" ht="10.199999999999999">
      <c r="B1690" s="152"/>
      <c r="D1690" s="145" t="s">
        <v>233</v>
      </c>
      <c r="E1690" s="153" t="s">
        <v>1</v>
      </c>
      <c r="F1690" s="154" t="s">
        <v>235</v>
      </c>
      <c r="H1690" s="155">
        <v>215.8</v>
      </c>
      <c r="I1690" s="156"/>
      <c r="L1690" s="152"/>
      <c r="M1690" s="157"/>
      <c r="T1690" s="158"/>
      <c r="AT1690" s="153" t="s">
        <v>233</v>
      </c>
      <c r="AU1690" s="153" t="s">
        <v>92</v>
      </c>
      <c r="AV1690" s="13" t="s">
        <v>232</v>
      </c>
      <c r="AW1690" s="13" t="s">
        <v>31</v>
      </c>
      <c r="AX1690" s="13" t="s">
        <v>90</v>
      </c>
      <c r="AY1690" s="153" t="s">
        <v>225</v>
      </c>
    </row>
    <row r="1691" spans="2:65" s="1" customFormat="1" ht="21.75" customHeight="1">
      <c r="B1691" s="31"/>
      <c r="C1691" s="159" t="s">
        <v>3642</v>
      </c>
      <c r="D1691" s="159" t="s">
        <v>292</v>
      </c>
      <c r="E1691" s="160" t="s">
        <v>3643</v>
      </c>
      <c r="F1691" s="161" t="s">
        <v>3644</v>
      </c>
      <c r="G1691" s="162" t="s">
        <v>238</v>
      </c>
      <c r="H1691" s="163">
        <v>4.1470000000000002</v>
      </c>
      <c r="I1691" s="164"/>
      <c r="J1691" s="165">
        <f>ROUND(I1691*H1691,2)</f>
        <v>0</v>
      </c>
      <c r="K1691" s="161" t="s">
        <v>231</v>
      </c>
      <c r="L1691" s="166"/>
      <c r="M1691" s="167" t="s">
        <v>1</v>
      </c>
      <c r="N1691" s="168" t="s">
        <v>47</v>
      </c>
      <c r="P1691" s="140">
        <f>O1691*H1691</f>
        <v>0</v>
      </c>
      <c r="Q1691" s="140">
        <v>0</v>
      </c>
      <c r="R1691" s="140">
        <f>Q1691*H1691</f>
        <v>0</v>
      </c>
      <c r="S1691" s="140">
        <v>0</v>
      </c>
      <c r="T1691" s="141">
        <f>S1691*H1691</f>
        <v>0</v>
      </c>
      <c r="AR1691" s="142" t="s">
        <v>307</v>
      </c>
      <c r="AT1691" s="142" t="s">
        <v>292</v>
      </c>
      <c r="AU1691" s="142" t="s">
        <v>92</v>
      </c>
      <c r="AY1691" s="16" t="s">
        <v>225</v>
      </c>
      <c r="BE1691" s="143">
        <f>IF(N1691="základní",J1691,0)</f>
        <v>0</v>
      </c>
      <c r="BF1691" s="143">
        <f>IF(N1691="snížená",J1691,0)</f>
        <v>0</v>
      </c>
      <c r="BG1691" s="143">
        <f>IF(N1691="zákl. přenesená",J1691,0)</f>
        <v>0</v>
      </c>
      <c r="BH1691" s="143">
        <f>IF(N1691="sníž. přenesená",J1691,0)</f>
        <v>0</v>
      </c>
      <c r="BI1691" s="143">
        <f>IF(N1691="nulová",J1691,0)</f>
        <v>0</v>
      </c>
      <c r="BJ1691" s="16" t="s">
        <v>90</v>
      </c>
      <c r="BK1691" s="143">
        <f>ROUND(I1691*H1691,2)</f>
        <v>0</v>
      </c>
      <c r="BL1691" s="16" t="s">
        <v>265</v>
      </c>
      <c r="BM1691" s="142" t="s">
        <v>2492</v>
      </c>
    </row>
    <row r="1692" spans="2:65" s="1" customFormat="1" ht="49.05" customHeight="1">
      <c r="B1692" s="31"/>
      <c r="C1692" s="131" t="s">
        <v>3645</v>
      </c>
      <c r="D1692" s="131" t="s">
        <v>227</v>
      </c>
      <c r="E1692" s="132" t="s">
        <v>3646</v>
      </c>
      <c r="F1692" s="133" t="s">
        <v>3647</v>
      </c>
      <c r="G1692" s="134" t="s">
        <v>230</v>
      </c>
      <c r="H1692" s="135">
        <v>66.67</v>
      </c>
      <c r="I1692" s="136"/>
      <c r="J1692" s="137">
        <f>ROUND(I1692*H1692,2)</f>
        <v>0</v>
      </c>
      <c r="K1692" s="133" t="s">
        <v>231</v>
      </c>
      <c r="L1692" s="31"/>
      <c r="M1692" s="138" t="s">
        <v>1</v>
      </c>
      <c r="N1692" s="139" t="s">
        <v>47</v>
      </c>
      <c r="P1692" s="140">
        <f>O1692*H1692</f>
        <v>0</v>
      </c>
      <c r="Q1692" s="140">
        <v>0</v>
      </c>
      <c r="R1692" s="140">
        <f>Q1692*H1692</f>
        <v>0</v>
      </c>
      <c r="S1692" s="140">
        <v>0</v>
      </c>
      <c r="T1692" s="141">
        <f>S1692*H1692</f>
        <v>0</v>
      </c>
      <c r="AR1692" s="142" t="s">
        <v>265</v>
      </c>
      <c r="AT1692" s="142" t="s">
        <v>227</v>
      </c>
      <c r="AU1692" s="142" t="s">
        <v>92</v>
      </c>
      <c r="AY1692" s="16" t="s">
        <v>225</v>
      </c>
      <c r="BE1692" s="143">
        <f>IF(N1692="základní",J1692,0)</f>
        <v>0</v>
      </c>
      <c r="BF1692" s="143">
        <f>IF(N1692="snížená",J1692,0)</f>
        <v>0</v>
      </c>
      <c r="BG1692" s="143">
        <f>IF(N1692="zákl. přenesená",J1692,0)</f>
        <v>0</v>
      </c>
      <c r="BH1692" s="143">
        <f>IF(N1692="sníž. přenesená",J1692,0)</f>
        <v>0</v>
      </c>
      <c r="BI1692" s="143">
        <f>IF(N1692="nulová",J1692,0)</f>
        <v>0</v>
      </c>
      <c r="BJ1692" s="16" t="s">
        <v>90</v>
      </c>
      <c r="BK1692" s="143">
        <f>ROUND(I1692*H1692,2)</f>
        <v>0</v>
      </c>
      <c r="BL1692" s="16" t="s">
        <v>265</v>
      </c>
      <c r="BM1692" s="142" t="s">
        <v>2499</v>
      </c>
    </row>
    <row r="1693" spans="2:65" s="1" customFormat="1" ht="37.799999999999997" customHeight="1">
      <c r="B1693" s="31"/>
      <c r="C1693" s="131" t="s">
        <v>3648</v>
      </c>
      <c r="D1693" s="131" t="s">
        <v>227</v>
      </c>
      <c r="E1693" s="132" t="s">
        <v>3649</v>
      </c>
      <c r="F1693" s="133" t="s">
        <v>3650</v>
      </c>
      <c r="G1693" s="134" t="s">
        <v>230</v>
      </c>
      <c r="H1693" s="135">
        <v>284.69400000000002</v>
      </c>
      <c r="I1693" s="136"/>
      <c r="J1693" s="137">
        <f>ROUND(I1693*H1693,2)</f>
        <v>0</v>
      </c>
      <c r="K1693" s="133" t="s">
        <v>231</v>
      </c>
      <c r="L1693" s="31"/>
      <c r="M1693" s="138" t="s">
        <v>1</v>
      </c>
      <c r="N1693" s="139" t="s">
        <v>47</v>
      </c>
      <c r="P1693" s="140">
        <f>O1693*H1693</f>
        <v>0</v>
      </c>
      <c r="Q1693" s="140">
        <v>0</v>
      </c>
      <c r="R1693" s="140">
        <f>Q1693*H1693</f>
        <v>0</v>
      </c>
      <c r="S1693" s="140">
        <v>0</v>
      </c>
      <c r="T1693" s="141">
        <f>S1693*H1693</f>
        <v>0</v>
      </c>
      <c r="AR1693" s="142" t="s">
        <v>265</v>
      </c>
      <c r="AT1693" s="142" t="s">
        <v>227</v>
      </c>
      <c r="AU1693" s="142" t="s">
        <v>92</v>
      </c>
      <c r="AY1693" s="16" t="s">
        <v>225</v>
      </c>
      <c r="BE1693" s="143">
        <f>IF(N1693="základní",J1693,0)</f>
        <v>0</v>
      </c>
      <c r="BF1693" s="143">
        <f>IF(N1693="snížená",J1693,0)</f>
        <v>0</v>
      </c>
      <c r="BG1693" s="143">
        <f>IF(N1693="zákl. přenesená",J1693,0)</f>
        <v>0</v>
      </c>
      <c r="BH1693" s="143">
        <f>IF(N1693="sníž. přenesená",J1693,0)</f>
        <v>0</v>
      </c>
      <c r="BI1693" s="143">
        <f>IF(N1693="nulová",J1693,0)</f>
        <v>0</v>
      </c>
      <c r="BJ1693" s="16" t="s">
        <v>90</v>
      </c>
      <c r="BK1693" s="143">
        <f>ROUND(I1693*H1693,2)</f>
        <v>0</v>
      </c>
      <c r="BL1693" s="16" t="s">
        <v>265</v>
      </c>
      <c r="BM1693" s="142" t="s">
        <v>2506</v>
      </c>
    </row>
    <row r="1694" spans="2:65" s="12" customFormat="1" ht="10.199999999999999">
      <c r="B1694" s="144"/>
      <c r="D1694" s="145" t="s">
        <v>233</v>
      </c>
      <c r="E1694" s="146" t="s">
        <v>1</v>
      </c>
      <c r="F1694" s="147" t="s">
        <v>3651</v>
      </c>
      <c r="H1694" s="148">
        <v>284.69400000000002</v>
      </c>
      <c r="I1694" s="149"/>
      <c r="L1694" s="144"/>
      <c r="M1694" s="150"/>
      <c r="T1694" s="151"/>
      <c r="AT1694" s="146" t="s">
        <v>233</v>
      </c>
      <c r="AU1694" s="146" t="s">
        <v>92</v>
      </c>
      <c r="AV1694" s="12" t="s">
        <v>92</v>
      </c>
      <c r="AW1694" s="12" t="s">
        <v>31</v>
      </c>
      <c r="AX1694" s="12" t="s">
        <v>82</v>
      </c>
      <c r="AY1694" s="146" t="s">
        <v>225</v>
      </c>
    </row>
    <row r="1695" spans="2:65" s="13" customFormat="1" ht="10.199999999999999">
      <c r="B1695" s="152"/>
      <c r="D1695" s="145" t="s">
        <v>233</v>
      </c>
      <c r="E1695" s="153" t="s">
        <v>1</v>
      </c>
      <c r="F1695" s="154" t="s">
        <v>235</v>
      </c>
      <c r="H1695" s="155">
        <v>284.69400000000002</v>
      </c>
      <c r="I1695" s="156"/>
      <c r="L1695" s="152"/>
      <c r="M1695" s="157"/>
      <c r="T1695" s="158"/>
      <c r="AT1695" s="153" t="s">
        <v>233</v>
      </c>
      <c r="AU1695" s="153" t="s">
        <v>92</v>
      </c>
      <c r="AV1695" s="13" t="s">
        <v>232</v>
      </c>
      <c r="AW1695" s="13" t="s">
        <v>31</v>
      </c>
      <c r="AX1695" s="13" t="s">
        <v>90</v>
      </c>
      <c r="AY1695" s="153" t="s">
        <v>225</v>
      </c>
    </row>
    <row r="1696" spans="2:65" s="1" customFormat="1" ht="24.15" customHeight="1">
      <c r="B1696" s="31"/>
      <c r="C1696" s="159" t="s">
        <v>3652</v>
      </c>
      <c r="D1696" s="159" t="s">
        <v>292</v>
      </c>
      <c r="E1696" s="160" t="s">
        <v>3653</v>
      </c>
      <c r="F1696" s="161" t="s">
        <v>3654</v>
      </c>
      <c r="G1696" s="162" t="s">
        <v>238</v>
      </c>
      <c r="H1696" s="163">
        <v>14.526999999999999</v>
      </c>
      <c r="I1696" s="164"/>
      <c r="J1696" s="165">
        <f>ROUND(I1696*H1696,2)</f>
        <v>0</v>
      </c>
      <c r="K1696" s="161" t="s">
        <v>231</v>
      </c>
      <c r="L1696" s="166"/>
      <c r="M1696" s="167" t="s">
        <v>1</v>
      </c>
      <c r="N1696" s="168" t="s">
        <v>47</v>
      </c>
      <c r="P1696" s="140">
        <f>O1696*H1696</f>
        <v>0</v>
      </c>
      <c r="Q1696" s="140">
        <v>0</v>
      </c>
      <c r="R1696" s="140">
        <f>Q1696*H1696</f>
        <v>0</v>
      </c>
      <c r="S1696" s="140">
        <v>0</v>
      </c>
      <c r="T1696" s="141">
        <f>S1696*H1696</f>
        <v>0</v>
      </c>
      <c r="AR1696" s="142" t="s">
        <v>307</v>
      </c>
      <c r="AT1696" s="142" t="s">
        <v>292</v>
      </c>
      <c r="AU1696" s="142" t="s">
        <v>92</v>
      </c>
      <c r="AY1696" s="16" t="s">
        <v>225</v>
      </c>
      <c r="BE1696" s="143">
        <f>IF(N1696="základní",J1696,0)</f>
        <v>0</v>
      </c>
      <c r="BF1696" s="143">
        <f>IF(N1696="snížená",J1696,0)</f>
        <v>0</v>
      </c>
      <c r="BG1696" s="143">
        <f>IF(N1696="zákl. přenesená",J1696,0)</f>
        <v>0</v>
      </c>
      <c r="BH1696" s="143">
        <f>IF(N1696="sníž. přenesená",J1696,0)</f>
        <v>0</v>
      </c>
      <c r="BI1696" s="143">
        <f>IF(N1696="nulová",J1696,0)</f>
        <v>0</v>
      </c>
      <c r="BJ1696" s="16" t="s">
        <v>90</v>
      </c>
      <c r="BK1696" s="143">
        <f>ROUND(I1696*H1696,2)</f>
        <v>0</v>
      </c>
      <c r="BL1696" s="16" t="s">
        <v>265</v>
      </c>
      <c r="BM1696" s="142" t="s">
        <v>2514</v>
      </c>
    </row>
    <row r="1697" spans="2:65" s="1" customFormat="1" ht="49.05" customHeight="1">
      <c r="B1697" s="31"/>
      <c r="C1697" s="131" t="s">
        <v>3655</v>
      </c>
      <c r="D1697" s="131" t="s">
        <v>227</v>
      </c>
      <c r="E1697" s="132" t="s">
        <v>3656</v>
      </c>
      <c r="F1697" s="133" t="s">
        <v>3657</v>
      </c>
      <c r="G1697" s="134" t="s">
        <v>230</v>
      </c>
      <c r="H1697" s="135">
        <v>224.28299999999999</v>
      </c>
      <c r="I1697" s="136"/>
      <c r="J1697" s="137">
        <f>ROUND(I1697*H1697,2)</f>
        <v>0</v>
      </c>
      <c r="K1697" s="133" t="s">
        <v>231</v>
      </c>
      <c r="L1697" s="31"/>
      <c r="M1697" s="138" t="s">
        <v>1</v>
      </c>
      <c r="N1697" s="139" t="s">
        <v>47</v>
      </c>
      <c r="P1697" s="140">
        <f>O1697*H1697</f>
        <v>0</v>
      </c>
      <c r="Q1697" s="140">
        <v>0</v>
      </c>
      <c r="R1697" s="140">
        <f>Q1697*H1697</f>
        <v>0</v>
      </c>
      <c r="S1697" s="140">
        <v>0</v>
      </c>
      <c r="T1697" s="141">
        <f>S1697*H1697</f>
        <v>0</v>
      </c>
      <c r="AR1697" s="142" t="s">
        <v>265</v>
      </c>
      <c r="AT1697" s="142" t="s">
        <v>227</v>
      </c>
      <c r="AU1697" s="142" t="s">
        <v>92</v>
      </c>
      <c r="AY1697" s="16" t="s">
        <v>225</v>
      </c>
      <c r="BE1697" s="143">
        <f>IF(N1697="základní",J1697,0)</f>
        <v>0</v>
      </c>
      <c r="BF1697" s="143">
        <f>IF(N1697="snížená",J1697,0)</f>
        <v>0</v>
      </c>
      <c r="BG1697" s="143">
        <f>IF(N1697="zákl. přenesená",J1697,0)</f>
        <v>0</v>
      </c>
      <c r="BH1697" s="143">
        <f>IF(N1697="sníž. přenesená",J1697,0)</f>
        <v>0</v>
      </c>
      <c r="BI1697" s="143">
        <f>IF(N1697="nulová",J1697,0)</f>
        <v>0</v>
      </c>
      <c r="BJ1697" s="16" t="s">
        <v>90</v>
      </c>
      <c r="BK1697" s="143">
        <f>ROUND(I1697*H1697,2)</f>
        <v>0</v>
      </c>
      <c r="BL1697" s="16" t="s">
        <v>265</v>
      </c>
      <c r="BM1697" s="142" t="s">
        <v>2522</v>
      </c>
    </row>
    <row r="1698" spans="2:65" s="1" customFormat="1" ht="33" customHeight="1">
      <c r="B1698" s="31"/>
      <c r="C1698" s="131" t="s">
        <v>3658</v>
      </c>
      <c r="D1698" s="131" t="s">
        <v>227</v>
      </c>
      <c r="E1698" s="132" t="s">
        <v>3659</v>
      </c>
      <c r="F1698" s="133" t="s">
        <v>3660</v>
      </c>
      <c r="G1698" s="134" t="s">
        <v>230</v>
      </c>
      <c r="H1698" s="135">
        <v>109.012</v>
      </c>
      <c r="I1698" s="136"/>
      <c r="J1698" s="137">
        <f>ROUND(I1698*H1698,2)</f>
        <v>0</v>
      </c>
      <c r="K1698" s="133" t="s">
        <v>231</v>
      </c>
      <c r="L1698" s="31"/>
      <c r="M1698" s="138" t="s">
        <v>1</v>
      </c>
      <c r="N1698" s="139" t="s">
        <v>47</v>
      </c>
      <c r="P1698" s="140">
        <f>O1698*H1698</f>
        <v>0</v>
      </c>
      <c r="Q1698" s="140">
        <v>0</v>
      </c>
      <c r="R1698" s="140">
        <f>Q1698*H1698</f>
        <v>0</v>
      </c>
      <c r="S1698" s="140">
        <v>0</v>
      </c>
      <c r="T1698" s="141">
        <f>S1698*H1698</f>
        <v>0</v>
      </c>
      <c r="AR1698" s="142" t="s">
        <v>265</v>
      </c>
      <c r="AT1698" s="142" t="s">
        <v>227</v>
      </c>
      <c r="AU1698" s="142" t="s">
        <v>92</v>
      </c>
      <c r="AY1698" s="16" t="s">
        <v>225</v>
      </c>
      <c r="BE1698" s="143">
        <f>IF(N1698="základní",J1698,0)</f>
        <v>0</v>
      </c>
      <c r="BF1698" s="143">
        <f>IF(N1698="snížená",J1698,0)</f>
        <v>0</v>
      </c>
      <c r="BG1698" s="143">
        <f>IF(N1698="zákl. přenesená",J1698,0)</f>
        <v>0</v>
      </c>
      <c r="BH1698" s="143">
        <f>IF(N1698="sníž. přenesená",J1698,0)</f>
        <v>0</v>
      </c>
      <c r="BI1698" s="143">
        <f>IF(N1698="nulová",J1698,0)</f>
        <v>0</v>
      </c>
      <c r="BJ1698" s="16" t="s">
        <v>90</v>
      </c>
      <c r="BK1698" s="143">
        <f>ROUND(I1698*H1698,2)</f>
        <v>0</v>
      </c>
      <c r="BL1698" s="16" t="s">
        <v>265</v>
      </c>
      <c r="BM1698" s="142" t="s">
        <v>2530</v>
      </c>
    </row>
    <row r="1699" spans="2:65" s="1" customFormat="1" ht="16.5" customHeight="1">
      <c r="B1699" s="31"/>
      <c r="C1699" s="159" t="s">
        <v>3661</v>
      </c>
      <c r="D1699" s="159" t="s">
        <v>292</v>
      </c>
      <c r="E1699" s="160" t="s">
        <v>3662</v>
      </c>
      <c r="F1699" s="161" t="s">
        <v>3663</v>
      </c>
      <c r="G1699" s="162" t="s">
        <v>238</v>
      </c>
      <c r="H1699" s="163">
        <v>0.81</v>
      </c>
      <c r="I1699" s="164"/>
      <c r="J1699" s="165">
        <f>ROUND(I1699*H1699,2)</f>
        <v>0</v>
      </c>
      <c r="K1699" s="161" t="s">
        <v>231</v>
      </c>
      <c r="L1699" s="166"/>
      <c r="M1699" s="167" t="s">
        <v>1</v>
      </c>
      <c r="N1699" s="168" t="s">
        <v>47</v>
      </c>
      <c r="P1699" s="140">
        <f>O1699*H1699</f>
        <v>0</v>
      </c>
      <c r="Q1699" s="140">
        <v>0</v>
      </c>
      <c r="R1699" s="140">
        <f>Q1699*H1699</f>
        <v>0</v>
      </c>
      <c r="S1699" s="140">
        <v>0</v>
      </c>
      <c r="T1699" s="141">
        <f>S1699*H1699</f>
        <v>0</v>
      </c>
      <c r="AR1699" s="142" t="s">
        <v>307</v>
      </c>
      <c r="AT1699" s="142" t="s">
        <v>292</v>
      </c>
      <c r="AU1699" s="142" t="s">
        <v>92</v>
      </c>
      <c r="AY1699" s="16" t="s">
        <v>225</v>
      </c>
      <c r="BE1699" s="143">
        <f>IF(N1699="základní",J1699,0)</f>
        <v>0</v>
      </c>
      <c r="BF1699" s="143">
        <f>IF(N1699="snížená",J1699,0)</f>
        <v>0</v>
      </c>
      <c r="BG1699" s="143">
        <f>IF(N1699="zákl. přenesená",J1699,0)</f>
        <v>0</v>
      </c>
      <c r="BH1699" s="143">
        <f>IF(N1699="sníž. přenesená",J1699,0)</f>
        <v>0</v>
      </c>
      <c r="BI1699" s="143">
        <f>IF(N1699="nulová",J1699,0)</f>
        <v>0</v>
      </c>
      <c r="BJ1699" s="16" t="s">
        <v>90</v>
      </c>
      <c r="BK1699" s="143">
        <f>ROUND(I1699*H1699,2)</f>
        <v>0</v>
      </c>
      <c r="BL1699" s="16" t="s">
        <v>265</v>
      </c>
      <c r="BM1699" s="142" t="s">
        <v>2537</v>
      </c>
    </row>
    <row r="1700" spans="2:65" s="1" customFormat="1" ht="37.799999999999997" customHeight="1">
      <c r="B1700" s="31"/>
      <c r="C1700" s="131" t="s">
        <v>3664</v>
      </c>
      <c r="D1700" s="131" t="s">
        <v>227</v>
      </c>
      <c r="E1700" s="132" t="s">
        <v>3665</v>
      </c>
      <c r="F1700" s="133" t="s">
        <v>3666</v>
      </c>
      <c r="G1700" s="134" t="s">
        <v>238</v>
      </c>
      <c r="H1700" s="135">
        <v>19.763999999999999</v>
      </c>
      <c r="I1700" s="136"/>
      <c r="J1700" s="137">
        <f>ROUND(I1700*H1700,2)</f>
        <v>0</v>
      </c>
      <c r="K1700" s="133" t="s">
        <v>231</v>
      </c>
      <c r="L1700" s="31"/>
      <c r="M1700" s="138" t="s">
        <v>1</v>
      </c>
      <c r="N1700" s="139" t="s">
        <v>47</v>
      </c>
      <c r="P1700" s="140">
        <f>O1700*H1700</f>
        <v>0</v>
      </c>
      <c r="Q1700" s="140">
        <v>0</v>
      </c>
      <c r="R1700" s="140">
        <f>Q1700*H1700</f>
        <v>0</v>
      </c>
      <c r="S1700" s="140">
        <v>0</v>
      </c>
      <c r="T1700" s="141">
        <f>S1700*H1700</f>
        <v>0</v>
      </c>
      <c r="AR1700" s="142" t="s">
        <v>265</v>
      </c>
      <c r="AT1700" s="142" t="s">
        <v>227</v>
      </c>
      <c r="AU1700" s="142" t="s">
        <v>92</v>
      </c>
      <c r="AY1700" s="16" t="s">
        <v>225</v>
      </c>
      <c r="BE1700" s="143">
        <f>IF(N1700="základní",J1700,0)</f>
        <v>0</v>
      </c>
      <c r="BF1700" s="143">
        <f>IF(N1700="snížená",J1700,0)</f>
        <v>0</v>
      </c>
      <c r="BG1700" s="143">
        <f>IF(N1700="zákl. přenesená",J1700,0)</f>
        <v>0</v>
      </c>
      <c r="BH1700" s="143">
        <f>IF(N1700="sníž. přenesená",J1700,0)</f>
        <v>0</v>
      </c>
      <c r="BI1700" s="143">
        <f>IF(N1700="nulová",J1700,0)</f>
        <v>0</v>
      </c>
      <c r="BJ1700" s="16" t="s">
        <v>90</v>
      </c>
      <c r="BK1700" s="143">
        <f>ROUND(I1700*H1700,2)</f>
        <v>0</v>
      </c>
      <c r="BL1700" s="16" t="s">
        <v>265</v>
      </c>
      <c r="BM1700" s="142" t="s">
        <v>2544</v>
      </c>
    </row>
    <row r="1701" spans="2:65" s="12" customFormat="1" ht="10.199999999999999">
      <c r="B1701" s="144"/>
      <c r="D1701" s="145" t="s">
        <v>233</v>
      </c>
      <c r="E1701" s="146" t="s">
        <v>1</v>
      </c>
      <c r="F1701" s="147" t="s">
        <v>3667</v>
      </c>
      <c r="H1701" s="148">
        <v>19.763999999999999</v>
      </c>
      <c r="I1701" s="149"/>
      <c r="L1701" s="144"/>
      <c r="M1701" s="150"/>
      <c r="T1701" s="151"/>
      <c r="AT1701" s="146" t="s">
        <v>233</v>
      </c>
      <c r="AU1701" s="146" t="s">
        <v>92</v>
      </c>
      <c r="AV1701" s="12" t="s">
        <v>92</v>
      </c>
      <c r="AW1701" s="12" t="s">
        <v>31</v>
      </c>
      <c r="AX1701" s="12" t="s">
        <v>82</v>
      </c>
      <c r="AY1701" s="146" t="s">
        <v>225</v>
      </c>
    </row>
    <row r="1702" spans="2:65" s="13" customFormat="1" ht="10.199999999999999">
      <c r="B1702" s="152"/>
      <c r="D1702" s="145" t="s">
        <v>233</v>
      </c>
      <c r="E1702" s="153" t="s">
        <v>1</v>
      </c>
      <c r="F1702" s="154" t="s">
        <v>235</v>
      </c>
      <c r="H1702" s="155">
        <v>19.763999999999999</v>
      </c>
      <c r="I1702" s="156"/>
      <c r="L1702" s="152"/>
      <c r="M1702" s="157"/>
      <c r="T1702" s="158"/>
      <c r="AT1702" s="153" t="s">
        <v>233</v>
      </c>
      <c r="AU1702" s="153" t="s">
        <v>92</v>
      </c>
      <c r="AV1702" s="13" t="s">
        <v>232</v>
      </c>
      <c r="AW1702" s="13" t="s">
        <v>31</v>
      </c>
      <c r="AX1702" s="13" t="s">
        <v>90</v>
      </c>
      <c r="AY1702" s="153" t="s">
        <v>225</v>
      </c>
    </row>
    <row r="1703" spans="2:65" s="1" customFormat="1" ht="37.799999999999997" customHeight="1">
      <c r="B1703" s="31"/>
      <c r="C1703" s="131" t="s">
        <v>3668</v>
      </c>
      <c r="D1703" s="131" t="s">
        <v>227</v>
      </c>
      <c r="E1703" s="132" t="s">
        <v>3669</v>
      </c>
      <c r="F1703" s="133" t="s">
        <v>3670</v>
      </c>
      <c r="G1703" s="134" t="s">
        <v>230</v>
      </c>
      <c r="H1703" s="135">
        <v>94.069000000000003</v>
      </c>
      <c r="I1703" s="136"/>
      <c r="J1703" s="137">
        <f>ROUND(I1703*H1703,2)</f>
        <v>0</v>
      </c>
      <c r="K1703" s="133" t="s">
        <v>1</v>
      </c>
      <c r="L1703" s="31"/>
      <c r="M1703" s="138" t="s">
        <v>1</v>
      </c>
      <c r="N1703" s="139" t="s">
        <v>47</v>
      </c>
      <c r="P1703" s="140">
        <f>O1703*H1703</f>
        <v>0</v>
      </c>
      <c r="Q1703" s="140">
        <v>0</v>
      </c>
      <c r="R1703" s="140">
        <f>Q1703*H1703</f>
        <v>0</v>
      </c>
      <c r="S1703" s="140">
        <v>0</v>
      </c>
      <c r="T1703" s="141">
        <f>S1703*H1703</f>
        <v>0</v>
      </c>
      <c r="AR1703" s="142" t="s">
        <v>265</v>
      </c>
      <c r="AT1703" s="142" t="s">
        <v>227</v>
      </c>
      <c r="AU1703" s="142" t="s">
        <v>92</v>
      </c>
      <c r="AY1703" s="16" t="s">
        <v>225</v>
      </c>
      <c r="BE1703" s="143">
        <f>IF(N1703="základní",J1703,0)</f>
        <v>0</v>
      </c>
      <c r="BF1703" s="143">
        <f>IF(N1703="snížená",J1703,0)</f>
        <v>0</v>
      </c>
      <c r="BG1703" s="143">
        <f>IF(N1703="zákl. přenesená",J1703,0)</f>
        <v>0</v>
      </c>
      <c r="BH1703" s="143">
        <f>IF(N1703="sníž. přenesená",J1703,0)</f>
        <v>0</v>
      </c>
      <c r="BI1703" s="143">
        <f>IF(N1703="nulová",J1703,0)</f>
        <v>0</v>
      </c>
      <c r="BJ1703" s="16" t="s">
        <v>90</v>
      </c>
      <c r="BK1703" s="143">
        <f>ROUND(I1703*H1703,2)</f>
        <v>0</v>
      </c>
      <c r="BL1703" s="16" t="s">
        <v>265</v>
      </c>
      <c r="BM1703" s="142" t="s">
        <v>2552</v>
      </c>
    </row>
    <row r="1704" spans="2:65" s="12" customFormat="1" ht="10.199999999999999">
      <c r="B1704" s="144"/>
      <c r="D1704" s="145" t="s">
        <v>233</v>
      </c>
      <c r="E1704" s="146" t="s">
        <v>1</v>
      </c>
      <c r="F1704" s="147" t="s">
        <v>3671</v>
      </c>
      <c r="H1704" s="148">
        <v>94.069000000000003</v>
      </c>
      <c r="I1704" s="149"/>
      <c r="L1704" s="144"/>
      <c r="M1704" s="150"/>
      <c r="T1704" s="151"/>
      <c r="AT1704" s="146" t="s">
        <v>233</v>
      </c>
      <c r="AU1704" s="146" t="s">
        <v>92</v>
      </c>
      <c r="AV1704" s="12" t="s">
        <v>92</v>
      </c>
      <c r="AW1704" s="12" t="s">
        <v>31</v>
      </c>
      <c r="AX1704" s="12" t="s">
        <v>82</v>
      </c>
      <c r="AY1704" s="146" t="s">
        <v>225</v>
      </c>
    </row>
    <row r="1705" spans="2:65" s="13" customFormat="1" ht="10.199999999999999">
      <c r="B1705" s="152"/>
      <c r="D1705" s="145" t="s">
        <v>233</v>
      </c>
      <c r="E1705" s="153" t="s">
        <v>1</v>
      </c>
      <c r="F1705" s="154" t="s">
        <v>235</v>
      </c>
      <c r="H1705" s="155">
        <v>94.069000000000003</v>
      </c>
      <c r="I1705" s="156"/>
      <c r="L1705" s="152"/>
      <c r="M1705" s="157"/>
      <c r="T1705" s="158"/>
      <c r="AT1705" s="153" t="s">
        <v>233</v>
      </c>
      <c r="AU1705" s="153" t="s">
        <v>92</v>
      </c>
      <c r="AV1705" s="13" t="s">
        <v>232</v>
      </c>
      <c r="AW1705" s="13" t="s">
        <v>31</v>
      </c>
      <c r="AX1705" s="13" t="s">
        <v>90</v>
      </c>
      <c r="AY1705" s="153" t="s">
        <v>225</v>
      </c>
    </row>
    <row r="1706" spans="2:65" s="1" customFormat="1" ht="24.15" customHeight="1">
      <c r="B1706" s="31"/>
      <c r="C1706" s="131" t="s">
        <v>3672</v>
      </c>
      <c r="D1706" s="131" t="s">
        <v>227</v>
      </c>
      <c r="E1706" s="132" t="s">
        <v>3673</v>
      </c>
      <c r="F1706" s="133" t="s">
        <v>3674</v>
      </c>
      <c r="G1706" s="134" t="s">
        <v>230</v>
      </c>
      <c r="H1706" s="135">
        <v>223.1</v>
      </c>
      <c r="I1706" s="136"/>
      <c r="J1706" s="137">
        <f>ROUND(I1706*H1706,2)</f>
        <v>0</v>
      </c>
      <c r="K1706" s="133" t="s">
        <v>231</v>
      </c>
      <c r="L1706" s="31"/>
      <c r="M1706" s="138" t="s">
        <v>1</v>
      </c>
      <c r="N1706" s="139" t="s">
        <v>47</v>
      </c>
      <c r="P1706" s="140">
        <f>O1706*H1706</f>
        <v>0</v>
      </c>
      <c r="Q1706" s="140">
        <v>0</v>
      </c>
      <c r="R1706" s="140">
        <f>Q1706*H1706</f>
        <v>0</v>
      </c>
      <c r="S1706" s="140">
        <v>0</v>
      </c>
      <c r="T1706" s="141">
        <f>S1706*H1706</f>
        <v>0</v>
      </c>
      <c r="AR1706" s="142" t="s">
        <v>265</v>
      </c>
      <c r="AT1706" s="142" t="s">
        <v>227</v>
      </c>
      <c r="AU1706" s="142" t="s">
        <v>92</v>
      </c>
      <c r="AY1706" s="16" t="s">
        <v>225</v>
      </c>
      <c r="BE1706" s="143">
        <f>IF(N1706="základní",J1706,0)</f>
        <v>0</v>
      </c>
      <c r="BF1706" s="143">
        <f>IF(N1706="snížená",J1706,0)</f>
        <v>0</v>
      </c>
      <c r="BG1706" s="143">
        <f>IF(N1706="zákl. přenesená",J1706,0)</f>
        <v>0</v>
      </c>
      <c r="BH1706" s="143">
        <f>IF(N1706="sníž. přenesená",J1706,0)</f>
        <v>0</v>
      </c>
      <c r="BI1706" s="143">
        <f>IF(N1706="nulová",J1706,0)</f>
        <v>0</v>
      </c>
      <c r="BJ1706" s="16" t="s">
        <v>90</v>
      </c>
      <c r="BK1706" s="143">
        <f>ROUND(I1706*H1706,2)</f>
        <v>0</v>
      </c>
      <c r="BL1706" s="16" t="s">
        <v>265</v>
      </c>
      <c r="BM1706" s="142" t="s">
        <v>2559</v>
      </c>
    </row>
    <row r="1707" spans="2:65" s="12" customFormat="1" ht="10.199999999999999">
      <c r="B1707" s="144"/>
      <c r="D1707" s="145" t="s">
        <v>233</v>
      </c>
      <c r="E1707" s="146" t="s">
        <v>1</v>
      </c>
      <c r="F1707" s="147" t="s">
        <v>3675</v>
      </c>
      <c r="H1707" s="148">
        <v>113.9</v>
      </c>
      <c r="I1707" s="149"/>
      <c r="L1707" s="144"/>
      <c r="M1707" s="150"/>
      <c r="T1707" s="151"/>
      <c r="AT1707" s="146" t="s">
        <v>233</v>
      </c>
      <c r="AU1707" s="146" t="s">
        <v>92</v>
      </c>
      <c r="AV1707" s="12" t="s">
        <v>92</v>
      </c>
      <c r="AW1707" s="12" t="s">
        <v>31</v>
      </c>
      <c r="AX1707" s="12" t="s">
        <v>82</v>
      </c>
      <c r="AY1707" s="146" t="s">
        <v>225</v>
      </c>
    </row>
    <row r="1708" spans="2:65" s="12" customFormat="1" ht="10.199999999999999">
      <c r="B1708" s="144"/>
      <c r="D1708" s="145" t="s">
        <v>233</v>
      </c>
      <c r="E1708" s="146" t="s">
        <v>1</v>
      </c>
      <c r="F1708" s="147" t="s">
        <v>1208</v>
      </c>
      <c r="H1708" s="148">
        <v>109.2</v>
      </c>
      <c r="I1708" s="149"/>
      <c r="L1708" s="144"/>
      <c r="M1708" s="150"/>
      <c r="T1708" s="151"/>
      <c r="AT1708" s="146" t="s">
        <v>233</v>
      </c>
      <c r="AU1708" s="146" t="s">
        <v>92</v>
      </c>
      <c r="AV1708" s="12" t="s">
        <v>92</v>
      </c>
      <c r="AW1708" s="12" t="s">
        <v>31</v>
      </c>
      <c r="AX1708" s="12" t="s">
        <v>82</v>
      </c>
      <c r="AY1708" s="146" t="s">
        <v>225</v>
      </c>
    </row>
    <row r="1709" spans="2:65" s="13" customFormat="1" ht="10.199999999999999">
      <c r="B1709" s="152"/>
      <c r="D1709" s="145" t="s">
        <v>233</v>
      </c>
      <c r="E1709" s="153" t="s">
        <v>1</v>
      </c>
      <c r="F1709" s="154" t="s">
        <v>235</v>
      </c>
      <c r="H1709" s="155">
        <v>223.1</v>
      </c>
      <c r="I1709" s="156"/>
      <c r="L1709" s="152"/>
      <c r="M1709" s="157"/>
      <c r="T1709" s="158"/>
      <c r="AT1709" s="153" t="s">
        <v>233</v>
      </c>
      <c r="AU1709" s="153" t="s">
        <v>92</v>
      </c>
      <c r="AV1709" s="13" t="s">
        <v>232</v>
      </c>
      <c r="AW1709" s="13" t="s">
        <v>31</v>
      </c>
      <c r="AX1709" s="13" t="s">
        <v>90</v>
      </c>
      <c r="AY1709" s="153" t="s">
        <v>225</v>
      </c>
    </row>
    <row r="1710" spans="2:65" s="1" customFormat="1" ht="33" customHeight="1">
      <c r="B1710" s="31"/>
      <c r="C1710" s="131" t="s">
        <v>3676</v>
      </c>
      <c r="D1710" s="131" t="s">
        <v>227</v>
      </c>
      <c r="E1710" s="132" t="s">
        <v>3677</v>
      </c>
      <c r="F1710" s="133" t="s">
        <v>3678</v>
      </c>
      <c r="G1710" s="134" t="s">
        <v>230</v>
      </c>
      <c r="H1710" s="135">
        <v>197.5</v>
      </c>
      <c r="I1710" s="136"/>
      <c r="J1710" s="137">
        <f>ROUND(I1710*H1710,2)</f>
        <v>0</v>
      </c>
      <c r="K1710" s="133" t="s">
        <v>231</v>
      </c>
      <c r="L1710" s="31"/>
      <c r="M1710" s="138" t="s">
        <v>1</v>
      </c>
      <c r="N1710" s="139" t="s">
        <v>47</v>
      </c>
      <c r="P1710" s="140">
        <f>O1710*H1710</f>
        <v>0</v>
      </c>
      <c r="Q1710" s="140">
        <v>0</v>
      </c>
      <c r="R1710" s="140">
        <f>Q1710*H1710</f>
        <v>0</v>
      </c>
      <c r="S1710" s="140">
        <v>0</v>
      </c>
      <c r="T1710" s="141">
        <f>S1710*H1710</f>
        <v>0</v>
      </c>
      <c r="AR1710" s="142" t="s">
        <v>265</v>
      </c>
      <c r="AT1710" s="142" t="s">
        <v>227</v>
      </c>
      <c r="AU1710" s="142" t="s">
        <v>92</v>
      </c>
      <c r="AY1710" s="16" t="s">
        <v>225</v>
      </c>
      <c r="BE1710" s="143">
        <f>IF(N1710="základní",J1710,0)</f>
        <v>0</v>
      </c>
      <c r="BF1710" s="143">
        <f>IF(N1710="snížená",J1710,0)</f>
        <v>0</v>
      </c>
      <c r="BG1710" s="143">
        <f>IF(N1710="zákl. přenesená",J1710,0)</f>
        <v>0</v>
      </c>
      <c r="BH1710" s="143">
        <f>IF(N1710="sníž. přenesená",J1710,0)</f>
        <v>0</v>
      </c>
      <c r="BI1710" s="143">
        <f>IF(N1710="nulová",J1710,0)</f>
        <v>0</v>
      </c>
      <c r="BJ1710" s="16" t="s">
        <v>90</v>
      </c>
      <c r="BK1710" s="143">
        <f>ROUND(I1710*H1710,2)</f>
        <v>0</v>
      </c>
      <c r="BL1710" s="16" t="s">
        <v>265</v>
      </c>
      <c r="BM1710" s="142" t="s">
        <v>2568</v>
      </c>
    </row>
    <row r="1711" spans="2:65" s="12" customFormat="1" ht="10.199999999999999">
      <c r="B1711" s="144"/>
      <c r="D1711" s="145" t="s">
        <v>233</v>
      </c>
      <c r="E1711" s="146" t="s">
        <v>1</v>
      </c>
      <c r="F1711" s="147" t="s">
        <v>3679</v>
      </c>
      <c r="H1711" s="148">
        <v>20.399999999999999</v>
      </c>
      <c r="I1711" s="149"/>
      <c r="L1711" s="144"/>
      <c r="M1711" s="150"/>
      <c r="T1711" s="151"/>
      <c r="AT1711" s="146" t="s">
        <v>233</v>
      </c>
      <c r="AU1711" s="146" t="s">
        <v>92</v>
      </c>
      <c r="AV1711" s="12" t="s">
        <v>92</v>
      </c>
      <c r="AW1711" s="12" t="s">
        <v>31</v>
      </c>
      <c r="AX1711" s="12" t="s">
        <v>82</v>
      </c>
      <c r="AY1711" s="146" t="s">
        <v>225</v>
      </c>
    </row>
    <row r="1712" spans="2:65" s="12" customFormat="1" ht="10.199999999999999">
      <c r="B1712" s="144"/>
      <c r="D1712" s="145" t="s">
        <v>233</v>
      </c>
      <c r="E1712" s="146" t="s">
        <v>1</v>
      </c>
      <c r="F1712" s="147" t="s">
        <v>3680</v>
      </c>
      <c r="H1712" s="148">
        <v>85.1</v>
      </c>
      <c r="I1712" s="149"/>
      <c r="L1712" s="144"/>
      <c r="M1712" s="150"/>
      <c r="T1712" s="151"/>
      <c r="AT1712" s="146" t="s">
        <v>233</v>
      </c>
      <c r="AU1712" s="146" t="s">
        <v>92</v>
      </c>
      <c r="AV1712" s="12" t="s">
        <v>92</v>
      </c>
      <c r="AW1712" s="12" t="s">
        <v>31</v>
      </c>
      <c r="AX1712" s="12" t="s">
        <v>82</v>
      </c>
      <c r="AY1712" s="146" t="s">
        <v>225</v>
      </c>
    </row>
    <row r="1713" spans="2:65" s="12" customFormat="1" ht="10.199999999999999">
      <c r="B1713" s="144"/>
      <c r="D1713" s="145" t="s">
        <v>233</v>
      </c>
      <c r="E1713" s="146" t="s">
        <v>1</v>
      </c>
      <c r="F1713" s="147" t="s">
        <v>3681</v>
      </c>
      <c r="H1713" s="148">
        <v>92</v>
      </c>
      <c r="I1713" s="149"/>
      <c r="L1713" s="144"/>
      <c r="M1713" s="150"/>
      <c r="T1713" s="151"/>
      <c r="AT1713" s="146" t="s">
        <v>233</v>
      </c>
      <c r="AU1713" s="146" t="s">
        <v>92</v>
      </c>
      <c r="AV1713" s="12" t="s">
        <v>92</v>
      </c>
      <c r="AW1713" s="12" t="s">
        <v>31</v>
      </c>
      <c r="AX1713" s="12" t="s">
        <v>82</v>
      </c>
      <c r="AY1713" s="146" t="s">
        <v>225</v>
      </c>
    </row>
    <row r="1714" spans="2:65" s="13" customFormat="1" ht="10.199999999999999">
      <c r="B1714" s="152"/>
      <c r="D1714" s="145" t="s">
        <v>233</v>
      </c>
      <c r="E1714" s="153" t="s">
        <v>1</v>
      </c>
      <c r="F1714" s="154" t="s">
        <v>235</v>
      </c>
      <c r="H1714" s="155">
        <v>197.5</v>
      </c>
      <c r="I1714" s="156"/>
      <c r="L1714" s="152"/>
      <c r="M1714" s="157"/>
      <c r="T1714" s="158"/>
      <c r="AT1714" s="153" t="s">
        <v>233</v>
      </c>
      <c r="AU1714" s="153" t="s">
        <v>92</v>
      </c>
      <c r="AV1714" s="13" t="s">
        <v>232</v>
      </c>
      <c r="AW1714" s="13" t="s">
        <v>31</v>
      </c>
      <c r="AX1714" s="13" t="s">
        <v>90</v>
      </c>
      <c r="AY1714" s="153" t="s">
        <v>225</v>
      </c>
    </row>
    <row r="1715" spans="2:65" s="1" customFormat="1" ht="24.15" customHeight="1">
      <c r="B1715" s="31"/>
      <c r="C1715" s="131" t="s">
        <v>3682</v>
      </c>
      <c r="D1715" s="131" t="s">
        <v>227</v>
      </c>
      <c r="E1715" s="132" t="s">
        <v>3683</v>
      </c>
      <c r="F1715" s="133" t="s">
        <v>3684</v>
      </c>
      <c r="G1715" s="134" t="s">
        <v>230</v>
      </c>
      <c r="H1715" s="135">
        <v>113.9</v>
      </c>
      <c r="I1715" s="136"/>
      <c r="J1715" s="137">
        <f>ROUND(I1715*H1715,2)</f>
        <v>0</v>
      </c>
      <c r="K1715" s="133" t="s">
        <v>231</v>
      </c>
      <c r="L1715" s="31"/>
      <c r="M1715" s="138" t="s">
        <v>1</v>
      </c>
      <c r="N1715" s="139" t="s">
        <v>47</v>
      </c>
      <c r="P1715" s="140">
        <f>O1715*H1715</f>
        <v>0</v>
      </c>
      <c r="Q1715" s="140">
        <v>0</v>
      </c>
      <c r="R1715" s="140">
        <f>Q1715*H1715</f>
        <v>0</v>
      </c>
      <c r="S1715" s="140">
        <v>0</v>
      </c>
      <c r="T1715" s="141">
        <f>S1715*H1715</f>
        <v>0</v>
      </c>
      <c r="AR1715" s="142" t="s">
        <v>265</v>
      </c>
      <c r="AT1715" s="142" t="s">
        <v>227</v>
      </c>
      <c r="AU1715" s="142" t="s">
        <v>92</v>
      </c>
      <c r="AY1715" s="16" t="s">
        <v>225</v>
      </c>
      <c r="BE1715" s="143">
        <f>IF(N1715="základní",J1715,0)</f>
        <v>0</v>
      </c>
      <c r="BF1715" s="143">
        <f>IF(N1715="snížená",J1715,0)</f>
        <v>0</v>
      </c>
      <c r="BG1715" s="143">
        <f>IF(N1715="zákl. přenesená",J1715,0)</f>
        <v>0</v>
      </c>
      <c r="BH1715" s="143">
        <f>IF(N1715="sníž. přenesená",J1715,0)</f>
        <v>0</v>
      </c>
      <c r="BI1715" s="143">
        <f>IF(N1715="nulová",J1715,0)</f>
        <v>0</v>
      </c>
      <c r="BJ1715" s="16" t="s">
        <v>90</v>
      </c>
      <c r="BK1715" s="143">
        <f>ROUND(I1715*H1715,2)</f>
        <v>0</v>
      </c>
      <c r="BL1715" s="16" t="s">
        <v>265</v>
      </c>
      <c r="BM1715" s="142" t="s">
        <v>2576</v>
      </c>
    </row>
    <row r="1716" spans="2:65" s="12" customFormat="1" ht="10.199999999999999">
      <c r="B1716" s="144"/>
      <c r="D1716" s="145" t="s">
        <v>233</v>
      </c>
      <c r="E1716" s="146" t="s">
        <v>1</v>
      </c>
      <c r="F1716" s="147" t="s">
        <v>3675</v>
      </c>
      <c r="H1716" s="148">
        <v>113.9</v>
      </c>
      <c r="I1716" s="149"/>
      <c r="L1716" s="144"/>
      <c r="M1716" s="150"/>
      <c r="T1716" s="151"/>
      <c r="AT1716" s="146" t="s">
        <v>233</v>
      </c>
      <c r="AU1716" s="146" t="s">
        <v>92</v>
      </c>
      <c r="AV1716" s="12" t="s">
        <v>92</v>
      </c>
      <c r="AW1716" s="12" t="s">
        <v>31</v>
      </c>
      <c r="AX1716" s="12" t="s">
        <v>82</v>
      </c>
      <c r="AY1716" s="146" t="s">
        <v>225</v>
      </c>
    </row>
    <row r="1717" spans="2:65" s="13" customFormat="1" ht="10.199999999999999">
      <c r="B1717" s="152"/>
      <c r="D1717" s="145" t="s">
        <v>233</v>
      </c>
      <c r="E1717" s="153" t="s">
        <v>1</v>
      </c>
      <c r="F1717" s="154" t="s">
        <v>235</v>
      </c>
      <c r="H1717" s="155">
        <v>113.9</v>
      </c>
      <c r="I1717" s="156"/>
      <c r="L1717" s="152"/>
      <c r="M1717" s="157"/>
      <c r="T1717" s="158"/>
      <c r="AT1717" s="153" t="s">
        <v>233</v>
      </c>
      <c r="AU1717" s="153" t="s">
        <v>92</v>
      </c>
      <c r="AV1717" s="13" t="s">
        <v>232</v>
      </c>
      <c r="AW1717" s="13" t="s">
        <v>31</v>
      </c>
      <c r="AX1717" s="13" t="s">
        <v>90</v>
      </c>
      <c r="AY1717" s="153" t="s">
        <v>225</v>
      </c>
    </row>
    <row r="1718" spans="2:65" s="1" customFormat="1" ht="24.15" customHeight="1">
      <c r="B1718" s="31"/>
      <c r="C1718" s="131" t="s">
        <v>3685</v>
      </c>
      <c r="D1718" s="131" t="s">
        <v>227</v>
      </c>
      <c r="E1718" s="132" t="s">
        <v>3686</v>
      </c>
      <c r="F1718" s="133" t="s">
        <v>3687</v>
      </c>
      <c r="G1718" s="134" t="s">
        <v>357</v>
      </c>
      <c r="H1718" s="135">
        <v>248</v>
      </c>
      <c r="I1718" s="136"/>
      <c r="J1718" s="137">
        <f>ROUND(I1718*H1718,2)</f>
        <v>0</v>
      </c>
      <c r="K1718" s="133" t="s">
        <v>231</v>
      </c>
      <c r="L1718" s="31"/>
      <c r="M1718" s="138" t="s">
        <v>1</v>
      </c>
      <c r="N1718" s="139" t="s">
        <v>47</v>
      </c>
      <c r="P1718" s="140">
        <f>O1718*H1718</f>
        <v>0</v>
      </c>
      <c r="Q1718" s="140">
        <v>0</v>
      </c>
      <c r="R1718" s="140">
        <f>Q1718*H1718</f>
        <v>0</v>
      </c>
      <c r="S1718" s="140">
        <v>0</v>
      </c>
      <c r="T1718" s="141">
        <f>S1718*H1718</f>
        <v>0</v>
      </c>
      <c r="AR1718" s="142" t="s">
        <v>265</v>
      </c>
      <c r="AT1718" s="142" t="s">
        <v>227</v>
      </c>
      <c r="AU1718" s="142" t="s">
        <v>92</v>
      </c>
      <c r="AY1718" s="16" t="s">
        <v>225</v>
      </c>
      <c r="BE1718" s="143">
        <f>IF(N1718="základní",J1718,0)</f>
        <v>0</v>
      </c>
      <c r="BF1718" s="143">
        <f>IF(N1718="snížená",J1718,0)</f>
        <v>0</v>
      </c>
      <c r="BG1718" s="143">
        <f>IF(N1718="zákl. přenesená",J1718,0)</f>
        <v>0</v>
      </c>
      <c r="BH1718" s="143">
        <f>IF(N1718="sníž. přenesená",J1718,0)</f>
        <v>0</v>
      </c>
      <c r="BI1718" s="143">
        <f>IF(N1718="nulová",J1718,0)</f>
        <v>0</v>
      </c>
      <c r="BJ1718" s="16" t="s">
        <v>90</v>
      </c>
      <c r="BK1718" s="143">
        <f>ROUND(I1718*H1718,2)</f>
        <v>0</v>
      </c>
      <c r="BL1718" s="16" t="s">
        <v>265</v>
      </c>
      <c r="BM1718" s="142" t="s">
        <v>2584</v>
      </c>
    </row>
    <row r="1719" spans="2:65" s="12" customFormat="1" ht="10.199999999999999">
      <c r="B1719" s="144"/>
      <c r="D1719" s="145" t="s">
        <v>233</v>
      </c>
      <c r="E1719" s="146" t="s">
        <v>1</v>
      </c>
      <c r="F1719" s="147" t="s">
        <v>3688</v>
      </c>
      <c r="H1719" s="148">
        <v>114.1</v>
      </c>
      <c r="I1719" s="149"/>
      <c r="L1719" s="144"/>
      <c r="M1719" s="150"/>
      <c r="T1719" s="151"/>
      <c r="AT1719" s="146" t="s">
        <v>233</v>
      </c>
      <c r="AU1719" s="146" t="s">
        <v>92</v>
      </c>
      <c r="AV1719" s="12" t="s">
        <v>92</v>
      </c>
      <c r="AW1719" s="12" t="s">
        <v>31</v>
      </c>
      <c r="AX1719" s="12" t="s">
        <v>82</v>
      </c>
      <c r="AY1719" s="146" t="s">
        <v>225</v>
      </c>
    </row>
    <row r="1720" spans="2:65" s="12" customFormat="1" ht="10.199999999999999">
      <c r="B1720" s="144"/>
      <c r="D1720" s="145" t="s">
        <v>233</v>
      </c>
      <c r="E1720" s="146" t="s">
        <v>1</v>
      </c>
      <c r="F1720" s="147" t="s">
        <v>3689</v>
      </c>
      <c r="H1720" s="148">
        <v>133.9</v>
      </c>
      <c r="I1720" s="149"/>
      <c r="L1720" s="144"/>
      <c r="M1720" s="150"/>
      <c r="T1720" s="151"/>
      <c r="AT1720" s="146" t="s">
        <v>233</v>
      </c>
      <c r="AU1720" s="146" t="s">
        <v>92</v>
      </c>
      <c r="AV1720" s="12" t="s">
        <v>92</v>
      </c>
      <c r="AW1720" s="12" t="s">
        <v>31</v>
      </c>
      <c r="AX1720" s="12" t="s">
        <v>82</v>
      </c>
      <c r="AY1720" s="146" t="s">
        <v>225</v>
      </c>
    </row>
    <row r="1721" spans="2:65" s="13" customFormat="1" ht="10.199999999999999">
      <c r="B1721" s="152"/>
      <c r="D1721" s="145" t="s">
        <v>233</v>
      </c>
      <c r="E1721" s="153" t="s">
        <v>1</v>
      </c>
      <c r="F1721" s="154" t="s">
        <v>235</v>
      </c>
      <c r="H1721" s="155">
        <v>248</v>
      </c>
      <c r="I1721" s="156"/>
      <c r="L1721" s="152"/>
      <c r="M1721" s="157"/>
      <c r="T1721" s="158"/>
      <c r="AT1721" s="153" t="s">
        <v>233</v>
      </c>
      <c r="AU1721" s="153" t="s">
        <v>92</v>
      </c>
      <c r="AV1721" s="13" t="s">
        <v>232</v>
      </c>
      <c r="AW1721" s="13" t="s">
        <v>31</v>
      </c>
      <c r="AX1721" s="13" t="s">
        <v>90</v>
      </c>
      <c r="AY1721" s="153" t="s">
        <v>225</v>
      </c>
    </row>
    <row r="1722" spans="2:65" s="1" customFormat="1" ht="24.15" customHeight="1">
      <c r="B1722" s="31"/>
      <c r="C1722" s="131" t="s">
        <v>3690</v>
      </c>
      <c r="D1722" s="131" t="s">
        <v>227</v>
      </c>
      <c r="E1722" s="132" t="s">
        <v>3691</v>
      </c>
      <c r="F1722" s="133" t="s">
        <v>3692</v>
      </c>
      <c r="G1722" s="134" t="s">
        <v>357</v>
      </c>
      <c r="H1722" s="135">
        <v>267</v>
      </c>
      <c r="I1722" s="136"/>
      <c r="J1722" s="137">
        <f>ROUND(I1722*H1722,2)</f>
        <v>0</v>
      </c>
      <c r="K1722" s="133" t="s">
        <v>231</v>
      </c>
      <c r="L1722" s="31"/>
      <c r="M1722" s="138" t="s">
        <v>1</v>
      </c>
      <c r="N1722" s="139" t="s">
        <v>47</v>
      </c>
      <c r="P1722" s="140">
        <f>O1722*H1722</f>
        <v>0</v>
      </c>
      <c r="Q1722" s="140">
        <v>0</v>
      </c>
      <c r="R1722" s="140">
        <f>Q1722*H1722</f>
        <v>0</v>
      </c>
      <c r="S1722" s="140">
        <v>0</v>
      </c>
      <c r="T1722" s="141">
        <f>S1722*H1722</f>
        <v>0</v>
      </c>
      <c r="AR1722" s="142" t="s">
        <v>265</v>
      </c>
      <c r="AT1722" s="142" t="s">
        <v>227</v>
      </c>
      <c r="AU1722" s="142" t="s">
        <v>92</v>
      </c>
      <c r="AY1722" s="16" t="s">
        <v>225</v>
      </c>
      <c r="BE1722" s="143">
        <f>IF(N1722="základní",J1722,0)</f>
        <v>0</v>
      </c>
      <c r="BF1722" s="143">
        <f>IF(N1722="snížená",J1722,0)</f>
        <v>0</v>
      </c>
      <c r="BG1722" s="143">
        <f>IF(N1722="zákl. přenesená",J1722,0)</f>
        <v>0</v>
      </c>
      <c r="BH1722" s="143">
        <f>IF(N1722="sníž. přenesená",J1722,0)</f>
        <v>0</v>
      </c>
      <c r="BI1722" s="143">
        <f>IF(N1722="nulová",J1722,0)</f>
        <v>0</v>
      </c>
      <c r="BJ1722" s="16" t="s">
        <v>90</v>
      </c>
      <c r="BK1722" s="143">
        <f>ROUND(I1722*H1722,2)</f>
        <v>0</v>
      </c>
      <c r="BL1722" s="16" t="s">
        <v>265</v>
      </c>
      <c r="BM1722" s="142" t="s">
        <v>2592</v>
      </c>
    </row>
    <row r="1723" spans="2:65" s="12" customFormat="1" ht="10.199999999999999">
      <c r="B1723" s="144"/>
      <c r="D1723" s="145" t="s">
        <v>233</v>
      </c>
      <c r="E1723" s="146" t="s">
        <v>1</v>
      </c>
      <c r="F1723" s="147" t="s">
        <v>3693</v>
      </c>
      <c r="H1723" s="148">
        <v>133.1</v>
      </c>
      <c r="I1723" s="149"/>
      <c r="L1723" s="144"/>
      <c r="M1723" s="150"/>
      <c r="T1723" s="151"/>
      <c r="AT1723" s="146" t="s">
        <v>233</v>
      </c>
      <c r="AU1723" s="146" t="s">
        <v>92</v>
      </c>
      <c r="AV1723" s="12" t="s">
        <v>92</v>
      </c>
      <c r="AW1723" s="12" t="s">
        <v>31</v>
      </c>
      <c r="AX1723" s="12" t="s">
        <v>82</v>
      </c>
      <c r="AY1723" s="146" t="s">
        <v>225</v>
      </c>
    </row>
    <row r="1724" spans="2:65" s="12" customFormat="1" ht="10.199999999999999">
      <c r="B1724" s="144"/>
      <c r="D1724" s="145" t="s">
        <v>233</v>
      </c>
      <c r="E1724" s="146" t="s">
        <v>1</v>
      </c>
      <c r="F1724" s="147" t="s">
        <v>3694</v>
      </c>
      <c r="H1724" s="148">
        <v>133.9</v>
      </c>
      <c r="I1724" s="149"/>
      <c r="L1724" s="144"/>
      <c r="M1724" s="150"/>
      <c r="T1724" s="151"/>
      <c r="AT1724" s="146" t="s">
        <v>233</v>
      </c>
      <c r="AU1724" s="146" t="s">
        <v>92</v>
      </c>
      <c r="AV1724" s="12" t="s">
        <v>92</v>
      </c>
      <c r="AW1724" s="12" t="s">
        <v>31</v>
      </c>
      <c r="AX1724" s="12" t="s">
        <v>82</v>
      </c>
      <c r="AY1724" s="146" t="s">
        <v>225</v>
      </c>
    </row>
    <row r="1725" spans="2:65" s="13" customFormat="1" ht="10.199999999999999">
      <c r="B1725" s="152"/>
      <c r="D1725" s="145" t="s">
        <v>233</v>
      </c>
      <c r="E1725" s="153" t="s">
        <v>1</v>
      </c>
      <c r="F1725" s="154" t="s">
        <v>235</v>
      </c>
      <c r="H1725" s="155">
        <v>267</v>
      </c>
      <c r="I1725" s="156"/>
      <c r="L1725" s="152"/>
      <c r="M1725" s="157"/>
      <c r="T1725" s="158"/>
      <c r="AT1725" s="153" t="s">
        <v>233</v>
      </c>
      <c r="AU1725" s="153" t="s">
        <v>92</v>
      </c>
      <c r="AV1725" s="13" t="s">
        <v>232</v>
      </c>
      <c r="AW1725" s="13" t="s">
        <v>31</v>
      </c>
      <c r="AX1725" s="13" t="s">
        <v>90</v>
      </c>
      <c r="AY1725" s="153" t="s">
        <v>225</v>
      </c>
    </row>
    <row r="1726" spans="2:65" s="1" customFormat="1" ht="33" customHeight="1">
      <c r="B1726" s="31"/>
      <c r="C1726" s="131" t="s">
        <v>3695</v>
      </c>
      <c r="D1726" s="131" t="s">
        <v>227</v>
      </c>
      <c r="E1726" s="132" t="s">
        <v>3696</v>
      </c>
      <c r="F1726" s="133" t="s">
        <v>3697</v>
      </c>
      <c r="G1726" s="134" t="s">
        <v>230</v>
      </c>
      <c r="H1726" s="135">
        <v>130.5</v>
      </c>
      <c r="I1726" s="136"/>
      <c r="J1726" s="137">
        <f>ROUND(I1726*H1726,2)</f>
        <v>0</v>
      </c>
      <c r="K1726" s="133" t="s">
        <v>231</v>
      </c>
      <c r="L1726" s="31"/>
      <c r="M1726" s="138" t="s">
        <v>1</v>
      </c>
      <c r="N1726" s="139" t="s">
        <v>47</v>
      </c>
      <c r="P1726" s="140">
        <f>O1726*H1726</f>
        <v>0</v>
      </c>
      <c r="Q1726" s="140">
        <v>0</v>
      </c>
      <c r="R1726" s="140">
        <f>Q1726*H1726</f>
        <v>0</v>
      </c>
      <c r="S1726" s="140">
        <v>0</v>
      </c>
      <c r="T1726" s="141">
        <f>S1726*H1726</f>
        <v>0</v>
      </c>
      <c r="AR1726" s="142" t="s">
        <v>265</v>
      </c>
      <c r="AT1726" s="142" t="s">
        <v>227</v>
      </c>
      <c r="AU1726" s="142" t="s">
        <v>92</v>
      </c>
      <c r="AY1726" s="16" t="s">
        <v>225</v>
      </c>
      <c r="BE1726" s="143">
        <f>IF(N1726="základní",J1726,0)</f>
        <v>0</v>
      </c>
      <c r="BF1726" s="143">
        <f>IF(N1726="snížená",J1726,0)</f>
        <v>0</v>
      </c>
      <c r="BG1726" s="143">
        <f>IF(N1726="zákl. přenesená",J1726,0)</f>
        <v>0</v>
      </c>
      <c r="BH1726" s="143">
        <f>IF(N1726="sníž. přenesená",J1726,0)</f>
        <v>0</v>
      </c>
      <c r="BI1726" s="143">
        <f>IF(N1726="nulová",J1726,0)</f>
        <v>0</v>
      </c>
      <c r="BJ1726" s="16" t="s">
        <v>90</v>
      </c>
      <c r="BK1726" s="143">
        <f>ROUND(I1726*H1726,2)</f>
        <v>0</v>
      </c>
      <c r="BL1726" s="16" t="s">
        <v>265</v>
      </c>
      <c r="BM1726" s="142" t="s">
        <v>2601</v>
      </c>
    </row>
    <row r="1727" spans="2:65" s="12" customFormat="1" ht="10.199999999999999">
      <c r="B1727" s="144"/>
      <c r="D1727" s="145" t="s">
        <v>233</v>
      </c>
      <c r="E1727" s="146" t="s">
        <v>1</v>
      </c>
      <c r="F1727" s="147" t="s">
        <v>3698</v>
      </c>
      <c r="H1727" s="148">
        <v>130.5</v>
      </c>
      <c r="I1727" s="149"/>
      <c r="L1727" s="144"/>
      <c r="M1727" s="150"/>
      <c r="T1727" s="151"/>
      <c r="AT1727" s="146" t="s">
        <v>233</v>
      </c>
      <c r="AU1727" s="146" t="s">
        <v>92</v>
      </c>
      <c r="AV1727" s="12" t="s">
        <v>92</v>
      </c>
      <c r="AW1727" s="12" t="s">
        <v>31</v>
      </c>
      <c r="AX1727" s="12" t="s">
        <v>82</v>
      </c>
      <c r="AY1727" s="146" t="s">
        <v>225</v>
      </c>
    </row>
    <row r="1728" spans="2:65" s="13" customFormat="1" ht="10.199999999999999">
      <c r="B1728" s="152"/>
      <c r="D1728" s="145" t="s">
        <v>233</v>
      </c>
      <c r="E1728" s="153" t="s">
        <v>1</v>
      </c>
      <c r="F1728" s="154" t="s">
        <v>235</v>
      </c>
      <c r="H1728" s="155">
        <v>130.5</v>
      </c>
      <c r="I1728" s="156"/>
      <c r="L1728" s="152"/>
      <c r="M1728" s="157"/>
      <c r="T1728" s="158"/>
      <c r="AT1728" s="153" t="s">
        <v>233</v>
      </c>
      <c r="AU1728" s="153" t="s">
        <v>92</v>
      </c>
      <c r="AV1728" s="13" t="s">
        <v>232</v>
      </c>
      <c r="AW1728" s="13" t="s">
        <v>31</v>
      </c>
      <c r="AX1728" s="13" t="s">
        <v>90</v>
      </c>
      <c r="AY1728" s="153" t="s">
        <v>225</v>
      </c>
    </row>
    <row r="1729" spans="2:65" s="1" customFormat="1" ht="55.5" customHeight="1">
      <c r="B1729" s="31"/>
      <c r="C1729" s="131" t="s">
        <v>3699</v>
      </c>
      <c r="D1729" s="131" t="s">
        <v>227</v>
      </c>
      <c r="E1729" s="132" t="s">
        <v>3700</v>
      </c>
      <c r="F1729" s="133" t="s">
        <v>3701</v>
      </c>
      <c r="G1729" s="134" t="s">
        <v>277</v>
      </c>
      <c r="H1729" s="135">
        <v>15.577</v>
      </c>
      <c r="I1729" s="136"/>
      <c r="J1729" s="137">
        <f>ROUND(I1729*H1729,2)</f>
        <v>0</v>
      </c>
      <c r="K1729" s="133" t="s">
        <v>231</v>
      </c>
      <c r="L1729" s="31"/>
      <c r="M1729" s="138" t="s">
        <v>1</v>
      </c>
      <c r="N1729" s="139" t="s">
        <v>47</v>
      </c>
      <c r="P1729" s="140">
        <f>O1729*H1729</f>
        <v>0</v>
      </c>
      <c r="Q1729" s="140">
        <v>0</v>
      </c>
      <c r="R1729" s="140">
        <f>Q1729*H1729</f>
        <v>0</v>
      </c>
      <c r="S1729" s="140">
        <v>0</v>
      </c>
      <c r="T1729" s="141">
        <f>S1729*H1729</f>
        <v>0</v>
      </c>
      <c r="AR1729" s="142" t="s">
        <v>265</v>
      </c>
      <c r="AT1729" s="142" t="s">
        <v>227</v>
      </c>
      <c r="AU1729" s="142" t="s">
        <v>92</v>
      </c>
      <c r="AY1729" s="16" t="s">
        <v>225</v>
      </c>
      <c r="BE1729" s="143">
        <f>IF(N1729="základní",J1729,0)</f>
        <v>0</v>
      </c>
      <c r="BF1729" s="143">
        <f>IF(N1729="snížená",J1729,0)</f>
        <v>0</v>
      </c>
      <c r="BG1729" s="143">
        <f>IF(N1729="zákl. přenesená",J1729,0)</f>
        <v>0</v>
      </c>
      <c r="BH1729" s="143">
        <f>IF(N1729="sníž. přenesená",J1729,0)</f>
        <v>0</v>
      </c>
      <c r="BI1729" s="143">
        <f>IF(N1729="nulová",J1729,0)</f>
        <v>0</v>
      </c>
      <c r="BJ1729" s="16" t="s">
        <v>90</v>
      </c>
      <c r="BK1729" s="143">
        <f>ROUND(I1729*H1729,2)</f>
        <v>0</v>
      </c>
      <c r="BL1729" s="16" t="s">
        <v>265</v>
      </c>
      <c r="BM1729" s="142" t="s">
        <v>2609</v>
      </c>
    </row>
    <row r="1730" spans="2:65" s="11" customFormat="1" ht="22.8" customHeight="1">
      <c r="B1730" s="119"/>
      <c r="D1730" s="120" t="s">
        <v>81</v>
      </c>
      <c r="E1730" s="129" t="s">
        <v>3376</v>
      </c>
      <c r="F1730" s="129" t="s">
        <v>3702</v>
      </c>
      <c r="I1730" s="122"/>
      <c r="J1730" s="130">
        <f>BK1730</f>
        <v>0</v>
      </c>
      <c r="L1730" s="119"/>
      <c r="M1730" s="124"/>
      <c r="P1730" s="125">
        <f>SUM(P1731:P1811)</f>
        <v>0</v>
      </c>
      <c r="R1730" s="125">
        <f>SUM(R1731:R1811)</f>
        <v>0</v>
      </c>
      <c r="T1730" s="126">
        <f>SUM(T1731:T1811)</f>
        <v>0</v>
      </c>
      <c r="AR1730" s="120" t="s">
        <v>92</v>
      </c>
      <c r="AT1730" s="127" t="s">
        <v>81</v>
      </c>
      <c r="AU1730" s="127" t="s">
        <v>90</v>
      </c>
      <c r="AY1730" s="120" t="s">
        <v>225</v>
      </c>
      <c r="BK1730" s="128">
        <f>SUM(BK1731:BK1811)</f>
        <v>0</v>
      </c>
    </row>
    <row r="1731" spans="2:65" s="1" customFormat="1" ht="55.5" customHeight="1">
      <c r="B1731" s="31"/>
      <c r="C1731" s="131" t="s">
        <v>3703</v>
      </c>
      <c r="D1731" s="131" t="s">
        <v>227</v>
      </c>
      <c r="E1731" s="132" t="s">
        <v>3704</v>
      </c>
      <c r="F1731" s="133" t="s">
        <v>3705</v>
      </c>
      <c r="G1731" s="134" t="s">
        <v>230</v>
      </c>
      <c r="H1731" s="135">
        <v>60.133000000000003</v>
      </c>
      <c r="I1731" s="136"/>
      <c r="J1731" s="137">
        <f>ROUND(I1731*H1731,2)</f>
        <v>0</v>
      </c>
      <c r="K1731" s="133" t="s">
        <v>231</v>
      </c>
      <c r="L1731" s="31"/>
      <c r="M1731" s="138" t="s">
        <v>1</v>
      </c>
      <c r="N1731" s="139" t="s">
        <v>47</v>
      </c>
      <c r="P1731" s="140">
        <f>O1731*H1731</f>
        <v>0</v>
      </c>
      <c r="Q1731" s="140">
        <v>0</v>
      </c>
      <c r="R1731" s="140">
        <f>Q1731*H1731</f>
        <v>0</v>
      </c>
      <c r="S1731" s="140">
        <v>0</v>
      </c>
      <c r="T1731" s="141">
        <f>S1731*H1731</f>
        <v>0</v>
      </c>
      <c r="AR1731" s="142" t="s">
        <v>265</v>
      </c>
      <c r="AT1731" s="142" t="s">
        <v>227</v>
      </c>
      <c r="AU1731" s="142" t="s">
        <v>92</v>
      </c>
      <c r="AY1731" s="16" t="s">
        <v>225</v>
      </c>
      <c r="BE1731" s="143">
        <f>IF(N1731="základní",J1731,0)</f>
        <v>0</v>
      </c>
      <c r="BF1731" s="143">
        <f>IF(N1731="snížená",J1731,0)</f>
        <v>0</v>
      </c>
      <c r="BG1731" s="143">
        <f>IF(N1731="zákl. přenesená",J1731,0)</f>
        <v>0</v>
      </c>
      <c r="BH1731" s="143">
        <f>IF(N1731="sníž. přenesená",J1731,0)</f>
        <v>0</v>
      </c>
      <c r="BI1731" s="143">
        <f>IF(N1731="nulová",J1731,0)</f>
        <v>0</v>
      </c>
      <c r="BJ1731" s="16" t="s">
        <v>90</v>
      </c>
      <c r="BK1731" s="143">
        <f>ROUND(I1731*H1731,2)</f>
        <v>0</v>
      </c>
      <c r="BL1731" s="16" t="s">
        <v>265</v>
      </c>
      <c r="BM1731" s="142" t="s">
        <v>2617</v>
      </c>
    </row>
    <row r="1732" spans="2:65" s="12" customFormat="1" ht="10.199999999999999">
      <c r="B1732" s="144"/>
      <c r="D1732" s="145" t="s">
        <v>233</v>
      </c>
      <c r="E1732" s="146" t="s">
        <v>1</v>
      </c>
      <c r="F1732" s="147" t="s">
        <v>3706</v>
      </c>
      <c r="H1732" s="148">
        <v>28.353000000000002</v>
      </c>
      <c r="I1732" s="149"/>
      <c r="L1732" s="144"/>
      <c r="M1732" s="150"/>
      <c r="T1732" s="151"/>
      <c r="AT1732" s="146" t="s">
        <v>233</v>
      </c>
      <c r="AU1732" s="146" t="s">
        <v>92</v>
      </c>
      <c r="AV1732" s="12" t="s">
        <v>92</v>
      </c>
      <c r="AW1732" s="12" t="s">
        <v>31</v>
      </c>
      <c r="AX1732" s="12" t="s">
        <v>82</v>
      </c>
      <c r="AY1732" s="146" t="s">
        <v>225</v>
      </c>
    </row>
    <row r="1733" spans="2:65" s="12" customFormat="1" ht="10.199999999999999">
      <c r="B1733" s="144"/>
      <c r="D1733" s="145" t="s">
        <v>233</v>
      </c>
      <c r="E1733" s="146" t="s">
        <v>1</v>
      </c>
      <c r="F1733" s="147" t="s">
        <v>3707</v>
      </c>
      <c r="H1733" s="148">
        <v>31.78</v>
      </c>
      <c r="I1733" s="149"/>
      <c r="L1733" s="144"/>
      <c r="M1733" s="150"/>
      <c r="T1733" s="151"/>
      <c r="AT1733" s="146" t="s">
        <v>233</v>
      </c>
      <c r="AU1733" s="146" t="s">
        <v>92</v>
      </c>
      <c r="AV1733" s="12" t="s">
        <v>92</v>
      </c>
      <c r="AW1733" s="12" t="s">
        <v>31</v>
      </c>
      <c r="AX1733" s="12" t="s">
        <v>82</v>
      </c>
      <c r="AY1733" s="146" t="s">
        <v>225</v>
      </c>
    </row>
    <row r="1734" spans="2:65" s="13" customFormat="1" ht="10.199999999999999">
      <c r="B1734" s="152"/>
      <c r="D1734" s="145" t="s">
        <v>233</v>
      </c>
      <c r="E1734" s="153" t="s">
        <v>1</v>
      </c>
      <c r="F1734" s="154" t="s">
        <v>235</v>
      </c>
      <c r="H1734" s="155">
        <v>60.133000000000003</v>
      </c>
      <c r="I1734" s="156"/>
      <c r="L1734" s="152"/>
      <c r="M1734" s="157"/>
      <c r="T1734" s="158"/>
      <c r="AT1734" s="153" t="s">
        <v>233</v>
      </c>
      <c r="AU1734" s="153" t="s">
        <v>92</v>
      </c>
      <c r="AV1734" s="13" t="s">
        <v>232</v>
      </c>
      <c r="AW1734" s="13" t="s">
        <v>31</v>
      </c>
      <c r="AX1734" s="13" t="s">
        <v>90</v>
      </c>
      <c r="AY1734" s="153" t="s">
        <v>225</v>
      </c>
    </row>
    <row r="1735" spans="2:65" s="1" customFormat="1" ht="44.25" customHeight="1">
      <c r="B1735" s="31"/>
      <c r="C1735" s="131" t="s">
        <v>3708</v>
      </c>
      <c r="D1735" s="131" t="s">
        <v>227</v>
      </c>
      <c r="E1735" s="132" t="s">
        <v>3709</v>
      </c>
      <c r="F1735" s="133" t="s">
        <v>3710</v>
      </c>
      <c r="G1735" s="134" t="s">
        <v>230</v>
      </c>
      <c r="H1735" s="135">
        <v>145.08000000000001</v>
      </c>
      <c r="I1735" s="136"/>
      <c r="J1735" s="137">
        <f>ROUND(I1735*H1735,2)</f>
        <v>0</v>
      </c>
      <c r="K1735" s="133" t="s">
        <v>231</v>
      </c>
      <c r="L1735" s="31"/>
      <c r="M1735" s="138" t="s">
        <v>1</v>
      </c>
      <c r="N1735" s="139" t="s">
        <v>47</v>
      </c>
      <c r="P1735" s="140">
        <f>O1735*H1735</f>
        <v>0</v>
      </c>
      <c r="Q1735" s="140">
        <v>0</v>
      </c>
      <c r="R1735" s="140">
        <f>Q1735*H1735</f>
        <v>0</v>
      </c>
      <c r="S1735" s="140">
        <v>0</v>
      </c>
      <c r="T1735" s="141">
        <f>S1735*H1735</f>
        <v>0</v>
      </c>
      <c r="AR1735" s="142" t="s">
        <v>265</v>
      </c>
      <c r="AT1735" s="142" t="s">
        <v>227</v>
      </c>
      <c r="AU1735" s="142" t="s">
        <v>92</v>
      </c>
      <c r="AY1735" s="16" t="s">
        <v>225</v>
      </c>
      <c r="BE1735" s="143">
        <f>IF(N1735="základní",J1735,0)</f>
        <v>0</v>
      </c>
      <c r="BF1735" s="143">
        <f>IF(N1735="snížená",J1735,0)</f>
        <v>0</v>
      </c>
      <c r="BG1735" s="143">
        <f>IF(N1735="zákl. přenesená",J1735,0)</f>
        <v>0</v>
      </c>
      <c r="BH1735" s="143">
        <f>IF(N1735="sníž. přenesená",J1735,0)</f>
        <v>0</v>
      </c>
      <c r="BI1735" s="143">
        <f>IF(N1735="nulová",J1735,0)</f>
        <v>0</v>
      </c>
      <c r="BJ1735" s="16" t="s">
        <v>90</v>
      </c>
      <c r="BK1735" s="143">
        <f>ROUND(I1735*H1735,2)</f>
        <v>0</v>
      </c>
      <c r="BL1735" s="16" t="s">
        <v>265</v>
      </c>
      <c r="BM1735" s="142" t="s">
        <v>2627</v>
      </c>
    </row>
    <row r="1736" spans="2:65" s="12" customFormat="1" ht="10.199999999999999">
      <c r="B1736" s="144"/>
      <c r="D1736" s="145" t="s">
        <v>233</v>
      </c>
      <c r="E1736" s="146" t="s">
        <v>1</v>
      </c>
      <c r="F1736" s="147" t="s">
        <v>3711</v>
      </c>
      <c r="H1736" s="148">
        <v>145.08000000000001</v>
      </c>
      <c r="I1736" s="149"/>
      <c r="L1736" s="144"/>
      <c r="M1736" s="150"/>
      <c r="T1736" s="151"/>
      <c r="AT1736" s="146" t="s">
        <v>233</v>
      </c>
      <c r="AU1736" s="146" t="s">
        <v>92</v>
      </c>
      <c r="AV1736" s="12" t="s">
        <v>92</v>
      </c>
      <c r="AW1736" s="12" t="s">
        <v>31</v>
      </c>
      <c r="AX1736" s="12" t="s">
        <v>82</v>
      </c>
      <c r="AY1736" s="146" t="s">
        <v>225</v>
      </c>
    </row>
    <row r="1737" spans="2:65" s="13" customFormat="1" ht="10.199999999999999">
      <c r="B1737" s="152"/>
      <c r="D1737" s="145" t="s">
        <v>233</v>
      </c>
      <c r="E1737" s="153" t="s">
        <v>1</v>
      </c>
      <c r="F1737" s="154" t="s">
        <v>235</v>
      </c>
      <c r="H1737" s="155">
        <v>145.08000000000001</v>
      </c>
      <c r="I1737" s="156"/>
      <c r="L1737" s="152"/>
      <c r="M1737" s="157"/>
      <c r="T1737" s="158"/>
      <c r="AT1737" s="153" t="s">
        <v>233</v>
      </c>
      <c r="AU1737" s="153" t="s">
        <v>92</v>
      </c>
      <c r="AV1737" s="13" t="s">
        <v>232</v>
      </c>
      <c r="AW1737" s="13" t="s">
        <v>31</v>
      </c>
      <c r="AX1737" s="13" t="s">
        <v>90</v>
      </c>
      <c r="AY1737" s="153" t="s">
        <v>225</v>
      </c>
    </row>
    <row r="1738" spans="2:65" s="1" customFormat="1" ht="44.25" customHeight="1">
      <c r="B1738" s="31"/>
      <c r="C1738" s="131" t="s">
        <v>3712</v>
      </c>
      <c r="D1738" s="131" t="s">
        <v>227</v>
      </c>
      <c r="E1738" s="132" t="s">
        <v>3713</v>
      </c>
      <c r="F1738" s="133" t="s">
        <v>3714</v>
      </c>
      <c r="G1738" s="134" t="s">
        <v>230</v>
      </c>
      <c r="H1738" s="135">
        <v>88.825000000000003</v>
      </c>
      <c r="I1738" s="136"/>
      <c r="J1738" s="137">
        <f>ROUND(I1738*H1738,2)</f>
        <v>0</v>
      </c>
      <c r="K1738" s="133" t="s">
        <v>231</v>
      </c>
      <c r="L1738" s="31"/>
      <c r="M1738" s="138" t="s">
        <v>1</v>
      </c>
      <c r="N1738" s="139" t="s">
        <v>47</v>
      </c>
      <c r="P1738" s="140">
        <f>O1738*H1738</f>
        <v>0</v>
      </c>
      <c r="Q1738" s="140">
        <v>0</v>
      </c>
      <c r="R1738" s="140">
        <f>Q1738*H1738</f>
        <v>0</v>
      </c>
      <c r="S1738" s="140">
        <v>0</v>
      </c>
      <c r="T1738" s="141">
        <f>S1738*H1738</f>
        <v>0</v>
      </c>
      <c r="AR1738" s="142" t="s">
        <v>265</v>
      </c>
      <c r="AT1738" s="142" t="s">
        <v>227</v>
      </c>
      <c r="AU1738" s="142" t="s">
        <v>92</v>
      </c>
      <c r="AY1738" s="16" t="s">
        <v>225</v>
      </c>
      <c r="BE1738" s="143">
        <f>IF(N1738="základní",J1738,0)</f>
        <v>0</v>
      </c>
      <c r="BF1738" s="143">
        <f>IF(N1738="snížená",J1738,0)</f>
        <v>0</v>
      </c>
      <c r="BG1738" s="143">
        <f>IF(N1738="zákl. přenesená",J1738,0)</f>
        <v>0</v>
      </c>
      <c r="BH1738" s="143">
        <f>IF(N1738="sníž. přenesená",J1738,0)</f>
        <v>0</v>
      </c>
      <c r="BI1738" s="143">
        <f>IF(N1738="nulová",J1738,0)</f>
        <v>0</v>
      </c>
      <c r="BJ1738" s="16" t="s">
        <v>90</v>
      </c>
      <c r="BK1738" s="143">
        <f>ROUND(I1738*H1738,2)</f>
        <v>0</v>
      </c>
      <c r="BL1738" s="16" t="s">
        <v>265</v>
      </c>
      <c r="BM1738" s="142" t="s">
        <v>2637</v>
      </c>
    </row>
    <row r="1739" spans="2:65" s="12" customFormat="1" ht="10.199999999999999">
      <c r="B1739" s="144"/>
      <c r="D1739" s="145" t="s">
        <v>233</v>
      </c>
      <c r="E1739" s="146" t="s">
        <v>1</v>
      </c>
      <c r="F1739" s="147" t="s">
        <v>3715</v>
      </c>
      <c r="H1739" s="148">
        <v>88.825000000000003</v>
      </c>
      <c r="I1739" s="149"/>
      <c r="L1739" s="144"/>
      <c r="M1739" s="150"/>
      <c r="T1739" s="151"/>
      <c r="AT1739" s="146" t="s">
        <v>233</v>
      </c>
      <c r="AU1739" s="146" t="s">
        <v>92</v>
      </c>
      <c r="AV1739" s="12" t="s">
        <v>92</v>
      </c>
      <c r="AW1739" s="12" t="s">
        <v>31</v>
      </c>
      <c r="AX1739" s="12" t="s">
        <v>82</v>
      </c>
      <c r="AY1739" s="146" t="s">
        <v>225</v>
      </c>
    </row>
    <row r="1740" spans="2:65" s="13" customFormat="1" ht="10.199999999999999">
      <c r="B1740" s="152"/>
      <c r="D1740" s="145" t="s">
        <v>233</v>
      </c>
      <c r="E1740" s="153" t="s">
        <v>1</v>
      </c>
      <c r="F1740" s="154" t="s">
        <v>235</v>
      </c>
      <c r="H1740" s="155">
        <v>88.825000000000003</v>
      </c>
      <c r="I1740" s="156"/>
      <c r="L1740" s="152"/>
      <c r="M1740" s="157"/>
      <c r="T1740" s="158"/>
      <c r="AT1740" s="153" t="s">
        <v>233</v>
      </c>
      <c r="AU1740" s="153" t="s">
        <v>92</v>
      </c>
      <c r="AV1740" s="13" t="s">
        <v>232</v>
      </c>
      <c r="AW1740" s="13" t="s">
        <v>31</v>
      </c>
      <c r="AX1740" s="13" t="s">
        <v>90</v>
      </c>
      <c r="AY1740" s="153" t="s">
        <v>225</v>
      </c>
    </row>
    <row r="1741" spans="2:65" s="1" customFormat="1" ht="24.15" customHeight="1">
      <c r="B1741" s="31"/>
      <c r="C1741" s="159" t="s">
        <v>3716</v>
      </c>
      <c r="D1741" s="159" t="s">
        <v>292</v>
      </c>
      <c r="E1741" s="160" t="s">
        <v>3717</v>
      </c>
      <c r="F1741" s="161" t="s">
        <v>3718</v>
      </c>
      <c r="G1741" s="162" t="s">
        <v>230</v>
      </c>
      <c r="H1741" s="163">
        <v>99.795000000000002</v>
      </c>
      <c r="I1741" s="164"/>
      <c r="J1741" s="165">
        <f>ROUND(I1741*H1741,2)</f>
        <v>0</v>
      </c>
      <c r="K1741" s="161" t="s">
        <v>231</v>
      </c>
      <c r="L1741" s="166"/>
      <c r="M1741" s="167" t="s">
        <v>1</v>
      </c>
      <c r="N1741" s="168" t="s">
        <v>47</v>
      </c>
      <c r="P1741" s="140">
        <f>O1741*H1741</f>
        <v>0</v>
      </c>
      <c r="Q1741" s="140">
        <v>0</v>
      </c>
      <c r="R1741" s="140">
        <f>Q1741*H1741</f>
        <v>0</v>
      </c>
      <c r="S1741" s="140">
        <v>0</v>
      </c>
      <c r="T1741" s="141">
        <f>S1741*H1741</f>
        <v>0</v>
      </c>
      <c r="AR1741" s="142" t="s">
        <v>307</v>
      </c>
      <c r="AT1741" s="142" t="s">
        <v>292</v>
      </c>
      <c r="AU1741" s="142" t="s">
        <v>92</v>
      </c>
      <c r="AY1741" s="16" t="s">
        <v>225</v>
      </c>
      <c r="BE1741" s="143">
        <f>IF(N1741="základní",J1741,0)</f>
        <v>0</v>
      </c>
      <c r="BF1741" s="143">
        <f>IF(N1741="snížená",J1741,0)</f>
        <v>0</v>
      </c>
      <c r="BG1741" s="143">
        <f>IF(N1741="zákl. přenesená",J1741,0)</f>
        <v>0</v>
      </c>
      <c r="BH1741" s="143">
        <f>IF(N1741="sníž. přenesená",J1741,0)</f>
        <v>0</v>
      </c>
      <c r="BI1741" s="143">
        <f>IF(N1741="nulová",J1741,0)</f>
        <v>0</v>
      </c>
      <c r="BJ1741" s="16" t="s">
        <v>90</v>
      </c>
      <c r="BK1741" s="143">
        <f>ROUND(I1741*H1741,2)</f>
        <v>0</v>
      </c>
      <c r="BL1741" s="16" t="s">
        <v>265</v>
      </c>
      <c r="BM1741" s="142" t="s">
        <v>2643</v>
      </c>
    </row>
    <row r="1742" spans="2:65" s="1" customFormat="1" ht="44.25" customHeight="1">
      <c r="B1742" s="31"/>
      <c r="C1742" s="131" t="s">
        <v>3719</v>
      </c>
      <c r="D1742" s="131" t="s">
        <v>227</v>
      </c>
      <c r="E1742" s="132" t="s">
        <v>3720</v>
      </c>
      <c r="F1742" s="133" t="s">
        <v>3721</v>
      </c>
      <c r="G1742" s="134" t="s">
        <v>230</v>
      </c>
      <c r="H1742" s="135">
        <v>60.133000000000003</v>
      </c>
      <c r="I1742" s="136"/>
      <c r="J1742" s="137">
        <f>ROUND(I1742*H1742,2)</f>
        <v>0</v>
      </c>
      <c r="K1742" s="133" t="s">
        <v>231</v>
      </c>
      <c r="L1742" s="31"/>
      <c r="M1742" s="138" t="s">
        <v>1</v>
      </c>
      <c r="N1742" s="139" t="s">
        <v>47</v>
      </c>
      <c r="P1742" s="140">
        <f>O1742*H1742</f>
        <v>0</v>
      </c>
      <c r="Q1742" s="140">
        <v>0</v>
      </c>
      <c r="R1742" s="140">
        <f>Q1742*H1742</f>
        <v>0</v>
      </c>
      <c r="S1742" s="140">
        <v>0</v>
      </c>
      <c r="T1742" s="141">
        <f>S1742*H1742</f>
        <v>0</v>
      </c>
      <c r="AR1742" s="142" t="s">
        <v>265</v>
      </c>
      <c r="AT1742" s="142" t="s">
        <v>227</v>
      </c>
      <c r="AU1742" s="142" t="s">
        <v>92</v>
      </c>
      <c r="AY1742" s="16" t="s">
        <v>225</v>
      </c>
      <c r="BE1742" s="143">
        <f>IF(N1742="základní",J1742,0)</f>
        <v>0</v>
      </c>
      <c r="BF1742" s="143">
        <f>IF(N1742="snížená",J1742,0)</f>
        <v>0</v>
      </c>
      <c r="BG1742" s="143">
        <f>IF(N1742="zákl. přenesená",J1742,0)</f>
        <v>0</v>
      </c>
      <c r="BH1742" s="143">
        <f>IF(N1742="sníž. přenesená",J1742,0)</f>
        <v>0</v>
      </c>
      <c r="BI1742" s="143">
        <f>IF(N1742="nulová",J1742,0)</f>
        <v>0</v>
      </c>
      <c r="BJ1742" s="16" t="s">
        <v>90</v>
      </c>
      <c r="BK1742" s="143">
        <f>ROUND(I1742*H1742,2)</f>
        <v>0</v>
      </c>
      <c r="BL1742" s="16" t="s">
        <v>265</v>
      </c>
      <c r="BM1742" s="142" t="s">
        <v>2651</v>
      </c>
    </row>
    <row r="1743" spans="2:65" s="12" customFormat="1" ht="10.199999999999999">
      <c r="B1743" s="144"/>
      <c r="D1743" s="145" t="s">
        <v>233</v>
      </c>
      <c r="E1743" s="146" t="s">
        <v>1</v>
      </c>
      <c r="F1743" s="147" t="s">
        <v>3722</v>
      </c>
      <c r="H1743" s="148">
        <v>60.133000000000003</v>
      </c>
      <c r="I1743" s="149"/>
      <c r="L1743" s="144"/>
      <c r="M1743" s="150"/>
      <c r="T1743" s="151"/>
      <c r="AT1743" s="146" t="s">
        <v>233</v>
      </c>
      <c r="AU1743" s="146" t="s">
        <v>92</v>
      </c>
      <c r="AV1743" s="12" t="s">
        <v>92</v>
      </c>
      <c r="AW1743" s="12" t="s">
        <v>31</v>
      </c>
      <c r="AX1743" s="12" t="s">
        <v>82</v>
      </c>
      <c r="AY1743" s="146" t="s">
        <v>225</v>
      </c>
    </row>
    <row r="1744" spans="2:65" s="13" customFormat="1" ht="10.199999999999999">
      <c r="B1744" s="152"/>
      <c r="D1744" s="145" t="s">
        <v>233</v>
      </c>
      <c r="E1744" s="153" t="s">
        <v>1</v>
      </c>
      <c r="F1744" s="154" t="s">
        <v>235</v>
      </c>
      <c r="H1744" s="155">
        <v>60.133000000000003</v>
      </c>
      <c r="I1744" s="156"/>
      <c r="L1744" s="152"/>
      <c r="M1744" s="157"/>
      <c r="T1744" s="158"/>
      <c r="AT1744" s="153" t="s">
        <v>233</v>
      </c>
      <c r="AU1744" s="153" t="s">
        <v>92</v>
      </c>
      <c r="AV1744" s="13" t="s">
        <v>232</v>
      </c>
      <c r="AW1744" s="13" t="s">
        <v>31</v>
      </c>
      <c r="AX1744" s="13" t="s">
        <v>90</v>
      </c>
      <c r="AY1744" s="153" t="s">
        <v>225</v>
      </c>
    </row>
    <row r="1745" spans="2:65" s="1" customFormat="1" ht="24.15" customHeight="1">
      <c r="B1745" s="31"/>
      <c r="C1745" s="159" t="s">
        <v>3723</v>
      </c>
      <c r="D1745" s="159" t="s">
        <v>292</v>
      </c>
      <c r="E1745" s="160" t="s">
        <v>3724</v>
      </c>
      <c r="F1745" s="161" t="s">
        <v>3725</v>
      </c>
      <c r="G1745" s="162" t="s">
        <v>230</v>
      </c>
      <c r="H1745" s="163">
        <v>61.335999999999999</v>
      </c>
      <c r="I1745" s="164"/>
      <c r="J1745" s="165">
        <f>ROUND(I1745*H1745,2)</f>
        <v>0</v>
      </c>
      <c r="K1745" s="161" t="s">
        <v>231</v>
      </c>
      <c r="L1745" s="166"/>
      <c r="M1745" s="167" t="s">
        <v>1</v>
      </c>
      <c r="N1745" s="168" t="s">
        <v>47</v>
      </c>
      <c r="P1745" s="140">
        <f>O1745*H1745</f>
        <v>0</v>
      </c>
      <c r="Q1745" s="140">
        <v>0</v>
      </c>
      <c r="R1745" s="140">
        <f>Q1745*H1745</f>
        <v>0</v>
      </c>
      <c r="S1745" s="140">
        <v>0</v>
      </c>
      <c r="T1745" s="141">
        <f>S1745*H1745</f>
        <v>0</v>
      </c>
      <c r="AR1745" s="142" t="s">
        <v>307</v>
      </c>
      <c r="AT1745" s="142" t="s">
        <v>292</v>
      </c>
      <c r="AU1745" s="142" t="s">
        <v>92</v>
      </c>
      <c r="AY1745" s="16" t="s">
        <v>225</v>
      </c>
      <c r="BE1745" s="143">
        <f>IF(N1745="základní",J1745,0)</f>
        <v>0</v>
      </c>
      <c r="BF1745" s="143">
        <f>IF(N1745="snížená",J1745,0)</f>
        <v>0</v>
      </c>
      <c r="BG1745" s="143">
        <f>IF(N1745="zákl. přenesená",J1745,0)</f>
        <v>0</v>
      </c>
      <c r="BH1745" s="143">
        <f>IF(N1745="sníž. přenesená",J1745,0)</f>
        <v>0</v>
      </c>
      <c r="BI1745" s="143">
        <f>IF(N1745="nulová",J1745,0)</f>
        <v>0</v>
      </c>
      <c r="BJ1745" s="16" t="s">
        <v>90</v>
      </c>
      <c r="BK1745" s="143">
        <f>ROUND(I1745*H1745,2)</f>
        <v>0</v>
      </c>
      <c r="BL1745" s="16" t="s">
        <v>265</v>
      </c>
      <c r="BM1745" s="142" t="s">
        <v>2662</v>
      </c>
    </row>
    <row r="1746" spans="2:65" s="12" customFormat="1" ht="10.199999999999999">
      <c r="B1746" s="144"/>
      <c r="D1746" s="145" t="s">
        <v>233</v>
      </c>
      <c r="E1746" s="146" t="s">
        <v>1</v>
      </c>
      <c r="F1746" s="147" t="s">
        <v>3726</v>
      </c>
      <c r="H1746" s="148">
        <v>61.335999999999999</v>
      </c>
      <c r="I1746" s="149"/>
      <c r="L1746" s="144"/>
      <c r="M1746" s="150"/>
      <c r="T1746" s="151"/>
      <c r="AT1746" s="146" t="s">
        <v>233</v>
      </c>
      <c r="AU1746" s="146" t="s">
        <v>92</v>
      </c>
      <c r="AV1746" s="12" t="s">
        <v>92</v>
      </c>
      <c r="AW1746" s="12" t="s">
        <v>31</v>
      </c>
      <c r="AX1746" s="12" t="s">
        <v>82</v>
      </c>
      <c r="AY1746" s="146" t="s">
        <v>225</v>
      </c>
    </row>
    <row r="1747" spans="2:65" s="13" customFormat="1" ht="10.199999999999999">
      <c r="B1747" s="152"/>
      <c r="D1747" s="145" t="s">
        <v>233</v>
      </c>
      <c r="E1747" s="153" t="s">
        <v>1</v>
      </c>
      <c r="F1747" s="154" t="s">
        <v>235</v>
      </c>
      <c r="H1747" s="155">
        <v>61.335999999999999</v>
      </c>
      <c r="I1747" s="156"/>
      <c r="L1747" s="152"/>
      <c r="M1747" s="157"/>
      <c r="T1747" s="158"/>
      <c r="AT1747" s="153" t="s">
        <v>233</v>
      </c>
      <c r="AU1747" s="153" t="s">
        <v>92</v>
      </c>
      <c r="AV1747" s="13" t="s">
        <v>232</v>
      </c>
      <c r="AW1747" s="13" t="s">
        <v>31</v>
      </c>
      <c r="AX1747" s="13" t="s">
        <v>90</v>
      </c>
      <c r="AY1747" s="153" t="s">
        <v>225</v>
      </c>
    </row>
    <row r="1748" spans="2:65" s="1" customFormat="1" ht="62.7" customHeight="1">
      <c r="B1748" s="31"/>
      <c r="C1748" s="131" t="s">
        <v>3727</v>
      </c>
      <c r="D1748" s="131" t="s">
        <v>227</v>
      </c>
      <c r="E1748" s="132" t="s">
        <v>3728</v>
      </c>
      <c r="F1748" s="133" t="s">
        <v>3729</v>
      </c>
      <c r="G1748" s="134" t="s">
        <v>230</v>
      </c>
      <c r="H1748" s="135">
        <v>2.52</v>
      </c>
      <c r="I1748" s="136"/>
      <c r="J1748" s="137">
        <f>ROUND(I1748*H1748,2)</f>
        <v>0</v>
      </c>
      <c r="K1748" s="133" t="s">
        <v>231</v>
      </c>
      <c r="L1748" s="31"/>
      <c r="M1748" s="138" t="s">
        <v>1</v>
      </c>
      <c r="N1748" s="139" t="s">
        <v>47</v>
      </c>
      <c r="P1748" s="140">
        <f>O1748*H1748</f>
        <v>0</v>
      </c>
      <c r="Q1748" s="140">
        <v>0</v>
      </c>
      <c r="R1748" s="140">
        <f>Q1748*H1748</f>
        <v>0</v>
      </c>
      <c r="S1748" s="140">
        <v>0</v>
      </c>
      <c r="T1748" s="141">
        <f>S1748*H1748</f>
        <v>0</v>
      </c>
      <c r="AR1748" s="142" t="s">
        <v>265</v>
      </c>
      <c r="AT1748" s="142" t="s">
        <v>227</v>
      </c>
      <c r="AU1748" s="142" t="s">
        <v>92</v>
      </c>
      <c r="AY1748" s="16" t="s">
        <v>225</v>
      </c>
      <c r="BE1748" s="143">
        <f>IF(N1748="základní",J1748,0)</f>
        <v>0</v>
      </c>
      <c r="BF1748" s="143">
        <f>IF(N1748="snížená",J1748,0)</f>
        <v>0</v>
      </c>
      <c r="BG1748" s="143">
        <f>IF(N1748="zákl. přenesená",J1748,0)</f>
        <v>0</v>
      </c>
      <c r="BH1748" s="143">
        <f>IF(N1748="sníž. přenesená",J1748,0)</f>
        <v>0</v>
      </c>
      <c r="BI1748" s="143">
        <f>IF(N1748="nulová",J1748,0)</f>
        <v>0</v>
      </c>
      <c r="BJ1748" s="16" t="s">
        <v>90</v>
      </c>
      <c r="BK1748" s="143">
        <f>ROUND(I1748*H1748,2)</f>
        <v>0</v>
      </c>
      <c r="BL1748" s="16" t="s">
        <v>265</v>
      </c>
      <c r="BM1748" s="142" t="s">
        <v>2670</v>
      </c>
    </row>
    <row r="1749" spans="2:65" s="12" customFormat="1" ht="10.199999999999999">
      <c r="B1749" s="144"/>
      <c r="D1749" s="145" t="s">
        <v>233</v>
      </c>
      <c r="E1749" s="146" t="s">
        <v>1</v>
      </c>
      <c r="F1749" s="147" t="s">
        <v>3730</v>
      </c>
      <c r="H1749" s="148">
        <v>2.52</v>
      </c>
      <c r="I1749" s="149"/>
      <c r="L1749" s="144"/>
      <c r="M1749" s="150"/>
      <c r="T1749" s="151"/>
      <c r="AT1749" s="146" t="s">
        <v>233</v>
      </c>
      <c r="AU1749" s="146" t="s">
        <v>92</v>
      </c>
      <c r="AV1749" s="12" t="s">
        <v>92</v>
      </c>
      <c r="AW1749" s="12" t="s">
        <v>31</v>
      </c>
      <c r="AX1749" s="12" t="s">
        <v>82</v>
      </c>
      <c r="AY1749" s="146" t="s">
        <v>225</v>
      </c>
    </row>
    <row r="1750" spans="2:65" s="13" customFormat="1" ht="10.199999999999999">
      <c r="B1750" s="152"/>
      <c r="D1750" s="145" t="s">
        <v>233</v>
      </c>
      <c r="E1750" s="153" t="s">
        <v>1</v>
      </c>
      <c r="F1750" s="154" t="s">
        <v>235</v>
      </c>
      <c r="H1750" s="155">
        <v>2.52</v>
      </c>
      <c r="I1750" s="156"/>
      <c r="L1750" s="152"/>
      <c r="M1750" s="157"/>
      <c r="T1750" s="158"/>
      <c r="AT1750" s="153" t="s">
        <v>233</v>
      </c>
      <c r="AU1750" s="153" t="s">
        <v>92</v>
      </c>
      <c r="AV1750" s="13" t="s">
        <v>232</v>
      </c>
      <c r="AW1750" s="13" t="s">
        <v>31</v>
      </c>
      <c r="AX1750" s="13" t="s">
        <v>90</v>
      </c>
      <c r="AY1750" s="153" t="s">
        <v>225</v>
      </c>
    </row>
    <row r="1751" spans="2:65" s="1" customFormat="1" ht="55.5" customHeight="1">
      <c r="B1751" s="31"/>
      <c r="C1751" s="131" t="s">
        <v>3731</v>
      </c>
      <c r="D1751" s="131" t="s">
        <v>227</v>
      </c>
      <c r="E1751" s="132" t="s">
        <v>3732</v>
      </c>
      <c r="F1751" s="133" t="s">
        <v>3733</v>
      </c>
      <c r="G1751" s="134" t="s">
        <v>230</v>
      </c>
      <c r="H1751" s="135">
        <v>82.427000000000007</v>
      </c>
      <c r="I1751" s="136"/>
      <c r="J1751" s="137">
        <f>ROUND(I1751*H1751,2)</f>
        <v>0</v>
      </c>
      <c r="K1751" s="133" t="s">
        <v>1</v>
      </c>
      <c r="L1751" s="31"/>
      <c r="M1751" s="138" t="s">
        <v>1</v>
      </c>
      <c r="N1751" s="139" t="s">
        <v>47</v>
      </c>
      <c r="P1751" s="140">
        <f>O1751*H1751</f>
        <v>0</v>
      </c>
      <c r="Q1751" s="140">
        <v>0</v>
      </c>
      <c r="R1751" s="140">
        <f>Q1751*H1751</f>
        <v>0</v>
      </c>
      <c r="S1751" s="140">
        <v>0</v>
      </c>
      <c r="T1751" s="141">
        <f>S1751*H1751</f>
        <v>0</v>
      </c>
      <c r="AR1751" s="142" t="s">
        <v>265</v>
      </c>
      <c r="AT1751" s="142" t="s">
        <v>227</v>
      </c>
      <c r="AU1751" s="142" t="s">
        <v>92</v>
      </c>
      <c r="AY1751" s="16" t="s">
        <v>225</v>
      </c>
      <c r="BE1751" s="143">
        <f>IF(N1751="základní",J1751,0)</f>
        <v>0</v>
      </c>
      <c r="BF1751" s="143">
        <f>IF(N1751="snížená",J1751,0)</f>
        <v>0</v>
      </c>
      <c r="BG1751" s="143">
        <f>IF(N1751="zákl. přenesená",J1751,0)</f>
        <v>0</v>
      </c>
      <c r="BH1751" s="143">
        <f>IF(N1751="sníž. přenesená",J1751,0)</f>
        <v>0</v>
      </c>
      <c r="BI1751" s="143">
        <f>IF(N1751="nulová",J1751,0)</f>
        <v>0</v>
      </c>
      <c r="BJ1751" s="16" t="s">
        <v>90</v>
      </c>
      <c r="BK1751" s="143">
        <f>ROUND(I1751*H1751,2)</f>
        <v>0</v>
      </c>
      <c r="BL1751" s="16" t="s">
        <v>265</v>
      </c>
      <c r="BM1751" s="142" t="s">
        <v>2678</v>
      </c>
    </row>
    <row r="1752" spans="2:65" s="12" customFormat="1" ht="20.399999999999999">
      <c r="B1752" s="144"/>
      <c r="D1752" s="145" t="s">
        <v>233</v>
      </c>
      <c r="E1752" s="146" t="s">
        <v>1</v>
      </c>
      <c r="F1752" s="147" t="s">
        <v>3734</v>
      </c>
      <c r="H1752" s="148">
        <v>82.427000000000007</v>
      </c>
      <c r="I1752" s="149"/>
      <c r="L1752" s="144"/>
      <c r="M1752" s="150"/>
      <c r="T1752" s="151"/>
      <c r="AT1752" s="146" t="s">
        <v>233</v>
      </c>
      <c r="AU1752" s="146" t="s">
        <v>92</v>
      </c>
      <c r="AV1752" s="12" t="s">
        <v>92</v>
      </c>
      <c r="AW1752" s="12" t="s">
        <v>31</v>
      </c>
      <c r="AX1752" s="12" t="s">
        <v>82</v>
      </c>
      <c r="AY1752" s="146" t="s">
        <v>225</v>
      </c>
    </row>
    <row r="1753" spans="2:65" s="13" customFormat="1" ht="10.199999999999999">
      <c r="B1753" s="152"/>
      <c r="D1753" s="145" t="s">
        <v>233</v>
      </c>
      <c r="E1753" s="153" t="s">
        <v>1</v>
      </c>
      <c r="F1753" s="154" t="s">
        <v>235</v>
      </c>
      <c r="H1753" s="155">
        <v>82.427000000000007</v>
      </c>
      <c r="I1753" s="156"/>
      <c r="L1753" s="152"/>
      <c r="M1753" s="157"/>
      <c r="T1753" s="158"/>
      <c r="AT1753" s="153" t="s">
        <v>233</v>
      </c>
      <c r="AU1753" s="153" t="s">
        <v>92</v>
      </c>
      <c r="AV1753" s="13" t="s">
        <v>232</v>
      </c>
      <c r="AW1753" s="13" t="s">
        <v>31</v>
      </c>
      <c r="AX1753" s="13" t="s">
        <v>90</v>
      </c>
      <c r="AY1753" s="153" t="s">
        <v>225</v>
      </c>
    </row>
    <row r="1754" spans="2:65" s="1" customFormat="1" ht="55.5" customHeight="1">
      <c r="B1754" s="31"/>
      <c r="C1754" s="131" t="s">
        <v>3735</v>
      </c>
      <c r="D1754" s="131" t="s">
        <v>227</v>
      </c>
      <c r="E1754" s="132" t="s">
        <v>3736</v>
      </c>
      <c r="F1754" s="133" t="s">
        <v>3737</v>
      </c>
      <c r="G1754" s="134" t="s">
        <v>230</v>
      </c>
      <c r="H1754" s="135">
        <v>4.76</v>
      </c>
      <c r="I1754" s="136"/>
      <c r="J1754" s="137">
        <f>ROUND(I1754*H1754,2)</f>
        <v>0</v>
      </c>
      <c r="K1754" s="133" t="s">
        <v>231</v>
      </c>
      <c r="L1754" s="31"/>
      <c r="M1754" s="138" t="s">
        <v>1</v>
      </c>
      <c r="N1754" s="139" t="s">
        <v>47</v>
      </c>
      <c r="P1754" s="140">
        <f>O1754*H1754</f>
        <v>0</v>
      </c>
      <c r="Q1754" s="140">
        <v>0</v>
      </c>
      <c r="R1754" s="140">
        <f>Q1754*H1754</f>
        <v>0</v>
      </c>
      <c r="S1754" s="140">
        <v>0</v>
      </c>
      <c r="T1754" s="141">
        <f>S1754*H1754</f>
        <v>0</v>
      </c>
      <c r="AR1754" s="142" t="s">
        <v>265</v>
      </c>
      <c r="AT1754" s="142" t="s">
        <v>227</v>
      </c>
      <c r="AU1754" s="142" t="s">
        <v>92</v>
      </c>
      <c r="AY1754" s="16" t="s">
        <v>225</v>
      </c>
      <c r="BE1754" s="143">
        <f>IF(N1754="základní",J1754,0)</f>
        <v>0</v>
      </c>
      <c r="BF1754" s="143">
        <f>IF(N1754="snížená",J1754,0)</f>
        <v>0</v>
      </c>
      <c r="BG1754" s="143">
        <f>IF(N1754="zákl. přenesená",J1754,0)</f>
        <v>0</v>
      </c>
      <c r="BH1754" s="143">
        <f>IF(N1754="sníž. přenesená",J1754,0)</f>
        <v>0</v>
      </c>
      <c r="BI1754" s="143">
        <f>IF(N1754="nulová",J1754,0)</f>
        <v>0</v>
      </c>
      <c r="BJ1754" s="16" t="s">
        <v>90</v>
      </c>
      <c r="BK1754" s="143">
        <f>ROUND(I1754*H1754,2)</f>
        <v>0</v>
      </c>
      <c r="BL1754" s="16" t="s">
        <v>265</v>
      </c>
      <c r="BM1754" s="142" t="s">
        <v>2686</v>
      </c>
    </row>
    <row r="1755" spans="2:65" s="12" customFormat="1" ht="10.199999999999999">
      <c r="B1755" s="144"/>
      <c r="D1755" s="145" t="s">
        <v>233</v>
      </c>
      <c r="E1755" s="146" t="s">
        <v>1</v>
      </c>
      <c r="F1755" s="147" t="s">
        <v>3738</v>
      </c>
      <c r="H1755" s="148">
        <v>4.76</v>
      </c>
      <c r="I1755" s="149"/>
      <c r="L1755" s="144"/>
      <c r="M1755" s="150"/>
      <c r="T1755" s="151"/>
      <c r="AT1755" s="146" t="s">
        <v>233</v>
      </c>
      <c r="AU1755" s="146" t="s">
        <v>92</v>
      </c>
      <c r="AV1755" s="12" t="s">
        <v>92</v>
      </c>
      <c r="AW1755" s="12" t="s">
        <v>31</v>
      </c>
      <c r="AX1755" s="12" t="s">
        <v>82</v>
      </c>
      <c r="AY1755" s="146" t="s">
        <v>225</v>
      </c>
    </row>
    <row r="1756" spans="2:65" s="13" customFormat="1" ht="10.199999999999999">
      <c r="B1756" s="152"/>
      <c r="D1756" s="145" t="s">
        <v>233</v>
      </c>
      <c r="E1756" s="153" t="s">
        <v>1</v>
      </c>
      <c r="F1756" s="154" t="s">
        <v>235</v>
      </c>
      <c r="H1756" s="155">
        <v>4.76</v>
      </c>
      <c r="I1756" s="156"/>
      <c r="L1756" s="152"/>
      <c r="M1756" s="157"/>
      <c r="T1756" s="158"/>
      <c r="AT1756" s="153" t="s">
        <v>233</v>
      </c>
      <c r="AU1756" s="153" t="s">
        <v>92</v>
      </c>
      <c r="AV1756" s="13" t="s">
        <v>232</v>
      </c>
      <c r="AW1756" s="13" t="s">
        <v>31</v>
      </c>
      <c r="AX1756" s="13" t="s">
        <v>90</v>
      </c>
      <c r="AY1756" s="153" t="s">
        <v>225</v>
      </c>
    </row>
    <row r="1757" spans="2:65" s="1" customFormat="1" ht="55.5" customHeight="1">
      <c r="B1757" s="31"/>
      <c r="C1757" s="131" t="s">
        <v>3739</v>
      </c>
      <c r="D1757" s="131" t="s">
        <v>227</v>
      </c>
      <c r="E1757" s="132" t="s">
        <v>3740</v>
      </c>
      <c r="F1757" s="133" t="s">
        <v>3741</v>
      </c>
      <c r="G1757" s="134" t="s">
        <v>230</v>
      </c>
      <c r="H1757" s="135">
        <v>88.825000000000003</v>
      </c>
      <c r="I1757" s="136"/>
      <c r="J1757" s="137">
        <f>ROUND(I1757*H1757,2)</f>
        <v>0</v>
      </c>
      <c r="K1757" s="133" t="s">
        <v>231</v>
      </c>
      <c r="L1757" s="31"/>
      <c r="M1757" s="138" t="s">
        <v>1</v>
      </c>
      <c r="N1757" s="139" t="s">
        <v>47</v>
      </c>
      <c r="P1757" s="140">
        <f>O1757*H1757</f>
        <v>0</v>
      </c>
      <c r="Q1757" s="140">
        <v>0</v>
      </c>
      <c r="R1757" s="140">
        <f>Q1757*H1757</f>
        <v>0</v>
      </c>
      <c r="S1757" s="140">
        <v>0</v>
      </c>
      <c r="T1757" s="141">
        <f>S1757*H1757</f>
        <v>0</v>
      </c>
      <c r="AR1757" s="142" t="s">
        <v>265</v>
      </c>
      <c r="AT1757" s="142" t="s">
        <v>227</v>
      </c>
      <c r="AU1757" s="142" t="s">
        <v>92</v>
      </c>
      <c r="AY1757" s="16" t="s">
        <v>225</v>
      </c>
      <c r="BE1757" s="143">
        <f>IF(N1757="základní",J1757,0)</f>
        <v>0</v>
      </c>
      <c r="BF1757" s="143">
        <f>IF(N1757="snížená",J1757,0)</f>
        <v>0</v>
      </c>
      <c r="BG1757" s="143">
        <f>IF(N1757="zákl. přenesená",J1757,0)</f>
        <v>0</v>
      </c>
      <c r="BH1757" s="143">
        <f>IF(N1757="sníž. přenesená",J1757,0)</f>
        <v>0</v>
      </c>
      <c r="BI1757" s="143">
        <f>IF(N1757="nulová",J1757,0)</f>
        <v>0</v>
      </c>
      <c r="BJ1757" s="16" t="s">
        <v>90</v>
      </c>
      <c r="BK1757" s="143">
        <f>ROUND(I1757*H1757,2)</f>
        <v>0</v>
      </c>
      <c r="BL1757" s="16" t="s">
        <v>265</v>
      </c>
      <c r="BM1757" s="142" t="s">
        <v>2694</v>
      </c>
    </row>
    <row r="1758" spans="2:65" s="12" customFormat="1" ht="20.399999999999999">
      <c r="B1758" s="144"/>
      <c r="D1758" s="145" t="s">
        <v>233</v>
      </c>
      <c r="E1758" s="146" t="s">
        <v>1</v>
      </c>
      <c r="F1758" s="147" t="s">
        <v>3742</v>
      </c>
      <c r="H1758" s="148">
        <v>56.155000000000001</v>
      </c>
      <c r="I1758" s="149"/>
      <c r="L1758" s="144"/>
      <c r="M1758" s="150"/>
      <c r="T1758" s="151"/>
      <c r="AT1758" s="146" t="s">
        <v>233</v>
      </c>
      <c r="AU1758" s="146" t="s">
        <v>92</v>
      </c>
      <c r="AV1758" s="12" t="s">
        <v>92</v>
      </c>
      <c r="AW1758" s="12" t="s">
        <v>31</v>
      </c>
      <c r="AX1758" s="12" t="s">
        <v>82</v>
      </c>
      <c r="AY1758" s="146" t="s">
        <v>225</v>
      </c>
    </row>
    <row r="1759" spans="2:65" s="12" customFormat="1" ht="10.199999999999999">
      <c r="B1759" s="144"/>
      <c r="D1759" s="145" t="s">
        <v>233</v>
      </c>
      <c r="E1759" s="146" t="s">
        <v>1</v>
      </c>
      <c r="F1759" s="147" t="s">
        <v>3743</v>
      </c>
      <c r="H1759" s="148">
        <v>32.67</v>
      </c>
      <c r="I1759" s="149"/>
      <c r="L1759" s="144"/>
      <c r="M1759" s="150"/>
      <c r="T1759" s="151"/>
      <c r="AT1759" s="146" t="s">
        <v>233</v>
      </c>
      <c r="AU1759" s="146" t="s">
        <v>92</v>
      </c>
      <c r="AV1759" s="12" t="s">
        <v>92</v>
      </c>
      <c r="AW1759" s="12" t="s">
        <v>31</v>
      </c>
      <c r="AX1759" s="12" t="s">
        <v>82</v>
      </c>
      <c r="AY1759" s="146" t="s">
        <v>225</v>
      </c>
    </row>
    <row r="1760" spans="2:65" s="13" customFormat="1" ht="10.199999999999999">
      <c r="B1760" s="152"/>
      <c r="D1760" s="145" t="s">
        <v>233</v>
      </c>
      <c r="E1760" s="153" t="s">
        <v>1</v>
      </c>
      <c r="F1760" s="154" t="s">
        <v>235</v>
      </c>
      <c r="H1760" s="155">
        <v>88.825000000000003</v>
      </c>
      <c r="I1760" s="156"/>
      <c r="L1760" s="152"/>
      <c r="M1760" s="157"/>
      <c r="T1760" s="158"/>
      <c r="AT1760" s="153" t="s">
        <v>233</v>
      </c>
      <c r="AU1760" s="153" t="s">
        <v>92</v>
      </c>
      <c r="AV1760" s="13" t="s">
        <v>232</v>
      </c>
      <c r="AW1760" s="13" t="s">
        <v>31</v>
      </c>
      <c r="AX1760" s="13" t="s">
        <v>90</v>
      </c>
      <c r="AY1760" s="153" t="s">
        <v>225</v>
      </c>
    </row>
    <row r="1761" spans="2:65" s="1" customFormat="1" ht="37.799999999999997" customHeight="1">
      <c r="B1761" s="31"/>
      <c r="C1761" s="131" t="s">
        <v>3744</v>
      </c>
      <c r="D1761" s="131" t="s">
        <v>227</v>
      </c>
      <c r="E1761" s="132" t="s">
        <v>3745</v>
      </c>
      <c r="F1761" s="133" t="s">
        <v>3746</v>
      </c>
      <c r="G1761" s="134" t="s">
        <v>230</v>
      </c>
      <c r="H1761" s="135">
        <v>82.480999999999995</v>
      </c>
      <c r="I1761" s="136"/>
      <c r="J1761" s="137">
        <f>ROUND(I1761*H1761,2)</f>
        <v>0</v>
      </c>
      <c r="K1761" s="133" t="s">
        <v>1</v>
      </c>
      <c r="L1761" s="31"/>
      <c r="M1761" s="138" t="s">
        <v>1</v>
      </c>
      <c r="N1761" s="139" t="s">
        <v>47</v>
      </c>
      <c r="P1761" s="140">
        <f>O1761*H1761</f>
        <v>0</v>
      </c>
      <c r="Q1761" s="140">
        <v>0</v>
      </c>
      <c r="R1761" s="140">
        <f>Q1761*H1761</f>
        <v>0</v>
      </c>
      <c r="S1761" s="140">
        <v>0</v>
      </c>
      <c r="T1761" s="141">
        <f>S1761*H1761</f>
        <v>0</v>
      </c>
      <c r="AR1761" s="142" t="s">
        <v>265</v>
      </c>
      <c r="AT1761" s="142" t="s">
        <v>227</v>
      </c>
      <c r="AU1761" s="142" t="s">
        <v>92</v>
      </c>
      <c r="AY1761" s="16" t="s">
        <v>225</v>
      </c>
      <c r="BE1761" s="143">
        <f>IF(N1761="základní",J1761,0)</f>
        <v>0</v>
      </c>
      <c r="BF1761" s="143">
        <f>IF(N1761="snížená",J1761,0)</f>
        <v>0</v>
      </c>
      <c r="BG1761" s="143">
        <f>IF(N1761="zákl. přenesená",J1761,0)</f>
        <v>0</v>
      </c>
      <c r="BH1761" s="143">
        <f>IF(N1761="sníž. přenesená",J1761,0)</f>
        <v>0</v>
      </c>
      <c r="BI1761" s="143">
        <f>IF(N1761="nulová",J1761,0)</f>
        <v>0</v>
      </c>
      <c r="BJ1761" s="16" t="s">
        <v>90</v>
      </c>
      <c r="BK1761" s="143">
        <f>ROUND(I1761*H1761,2)</f>
        <v>0</v>
      </c>
      <c r="BL1761" s="16" t="s">
        <v>265</v>
      </c>
      <c r="BM1761" s="142" t="s">
        <v>2702</v>
      </c>
    </row>
    <row r="1762" spans="2:65" s="1" customFormat="1" ht="44.25" customHeight="1">
      <c r="B1762" s="31"/>
      <c r="C1762" s="131" t="s">
        <v>3747</v>
      </c>
      <c r="D1762" s="131" t="s">
        <v>227</v>
      </c>
      <c r="E1762" s="132" t="s">
        <v>3748</v>
      </c>
      <c r="F1762" s="133" t="s">
        <v>3749</v>
      </c>
      <c r="G1762" s="134" t="s">
        <v>230</v>
      </c>
      <c r="H1762" s="135">
        <v>238.62899999999999</v>
      </c>
      <c r="I1762" s="136"/>
      <c r="J1762" s="137">
        <f>ROUND(I1762*H1762,2)</f>
        <v>0</v>
      </c>
      <c r="K1762" s="133" t="s">
        <v>231</v>
      </c>
      <c r="L1762" s="31"/>
      <c r="M1762" s="138" t="s">
        <v>1</v>
      </c>
      <c r="N1762" s="139" t="s">
        <v>47</v>
      </c>
      <c r="P1762" s="140">
        <f>O1762*H1762</f>
        <v>0</v>
      </c>
      <c r="Q1762" s="140">
        <v>0</v>
      </c>
      <c r="R1762" s="140">
        <f>Q1762*H1762</f>
        <v>0</v>
      </c>
      <c r="S1762" s="140">
        <v>0</v>
      </c>
      <c r="T1762" s="141">
        <f>S1762*H1762</f>
        <v>0</v>
      </c>
      <c r="AR1762" s="142" t="s">
        <v>265</v>
      </c>
      <c r="AT1762" s="142" t="s">
        <v>227</v>
      </c>
      <c r="AU1762" s="142" t="s">
        <v>92</v>
      </c>
      <c r="AY1762" s="16" t="s">
        <v>225</v>
      </c>
      <c r="BE1762" s="143">
        <f>IF(N1762="základní",J1762,0)</f>
        <v>0</v>
      </c>
      <c r="BF1762" s="143">
        <f>IF(N1762="snížená",J1762,0)</f>
        <v>0</v>
      </c>
      <c r="BG1762" s="143">
        <f>IF(N1762="zákl. přenesená",J1762,0)</f>
        <v>0</v>
      </c>
      <c r="BH1762" s="143">
        <f>IF(N1762="sníž. přenesená",J1762,0)</f>
        <v>0</v>
      </c>
      <c r="BI1762" s="143">
        <f>IF(N1762="nulová",J1762,0)</f>
        <v>0</v>
      </c>
      <c r="BJ1762" s="16" t="s">
        <v>90</v>
      </c>
      <c r="BK1762" s="143">
        <f>ROUND(I1762*H1762,2)</f>
        <v>0</v>
      </c>
      <c r="BL1762" s="16" t="s">
        <v>265</v>
      </c>
      <c r="BM1762" s="142" t="s">
        <v>2710</v>
      </c>
    </row>
    <row r="1763" spans="2:65" s="12" customFormat="1" ht="10.199999999999999">
      <c r="B1763" s="144"/>
      <c r="D1763" s="145" t="s">
        <v>233</v>
      </c>
      <c r="E1763" s="146" t="s">
        <v>1</v>
      </c>
      <c r="F1763" s="147" t="s">
        <v>3750</v>
      </c>
      <c r="H1763" s="148">
        <v>238.62899999999999</v>
      </c>
      <c r="I1763" s="149"/>
      <c r="L1763" s="144"/>
      <c r="M1763" s="150"/>
      <c r="T1763" s="151"/>
      <c r="AT1763" s="146" t="s">
        <v>233</v>
      </c>
      <c r="AU1763" s="146" t="s">
        <v>92</v>
      </c>
      <c r="AV1763" s="12" t="s">
        <v>92</v>
      </c>
      <c r="AW1763" s="12" t="s">
        <v>31</v>
      </c>
      <c r="AX1763" s="12" t="s">
        <v>82</v>
      </c>
      <c r="AY1763" s="146" t="s">
        <v>225</v>
      </c>
    </row>
    <row r="1764" spans="2:65" s="13" customFormat="1" ht="10.199999999999999">
      <c r="B1764" s="152"/>
      <c r="D1764" s="145" t="s">
        <v>233</v>
      </c>
      <c r="E1764" s="153" t="s">
        <v>1</v>
      </c>
      <c r="F1764" s="154" t="s">
        <v>235</v>
      </c>
      <c r="H1764" s="155">
        <v>238.62899999999999</v>
      </c>
      <c r="I1764" s="156"/>
      <c r="L1764" s="152"/>
      <c r="M1764" s="157"/>
      <c r="T1764" s="158"/>
      <c r="AT1764" s="153" t="s">
        <v>233</v>
      </c>
      <c r="AU1764" s="153" t="s">
        <v>92</v>
      </c>
      <c r="AV1764" s="13" t="s">
        <v>232</v>
      </c>
      <c r="AW1764" s="13" t="s">
        <v>31</v>
      </c>
      <c r="AX1764" s="13" t="s">
        <v>90</v>
      </c>
      <c r="AY1764" s="153" t="s">
        <v>225</v>
      </c>
    </row>
    <row r="1765" spans="2:65" s="1" customFormat="1" ht="44.25" customHeight="1">
      <c r="B1765" s="31"/>
      <c r="C1765" s="131" t="s">
        <v>3751</v>
      </c>
      <c r="D1765" s="131" t="s">
        <v>227</v>
      </c>
      <c r="E1765" s="132" t="s">
        <v>3752</v>
      </c>
      <c r="F1765" s="133" t="s">
        <v>3753</v>
      </c>
      <c r="G1765" s="134" t="s">
        <v>230</v>
      </c>
      <c r="H1765" s="135">
        <v>127.185</v>
      </c>
      <c r="I1765" s="136"/>
      <c r="J1765" s="137">
        <f>ROUND(I1765*H1765,2)</f>
        <v>0</v>
      </c>
      <c r="K1765" s="133" t="s">
        <v>231</v>
      </c>
      <c r="L1765" s="31"/>
      <c r="M1765" s="138" t="s">
        <v>1</v>
      </c>
      <c r="N1765" s="139" t="s">
        <v>47</v>
      </c>
      <c r="P1765" s="140">
        <f>O1765*H1765</f>
        <v>0</v>
      </c>
      <c r="Q1765" s="140">
        <v>0</v>
      </c>
      <c r="R1765" s="140">
        <f>Q1765*H1765</f>
        <v>0</v>
      </c>
      <c r="S1765" s="140">
        <v>0</v>
      </c>
      <c r="T1765" s="141">
        <f>S1765*H1765</f>
        <v>0</v>
      </c>
      <c r="AR1765" s="142" t="s">
        <v>265</v>
      </c>
      <c r="AT1765" s="142" t="s">
        <v>227</v>
      </c>
      <c r="AU1765" s="142" t="s">
        <v>92</v>
      </c>
      <c r="AY1765" s="16" t="s">
        <v>225</v>
      </c>
      <c r="BE1765" s="143">
        <f>IF(N1765="základní",J1765,0)</f>
        <v>0</v>
      </c>
      <c r="BF1765" s="143">
        <f>IF(N1765="snížená",J1765,0)</f>
        <v>0</v>
      </c>
      <c r="BG1765" s="143">
        <f>IF(N1765="zákl. přenesená",J1765,0)</f>
        <v>0</v>
      </c>
      <c r="BH1765" s="143">
        <f>IF(N1765="sníž. přenesená",J1765,0)</f>
        <v>0</v>
      </c>
      <c r="BI1765" s="143">
        <f>IF(N1765="nulová",J1765,0)</f>
        <v>0</v>
      </c>
      <c r="BJ1765" s="16" t="s">
        <v>90</v>
      </c>
      <c r="BK1765" s="143">
        <f>ROUND(I1765*H1765,2)</f>
        <v>0</v>
      </c>
      <c r="BL1765" s="16" t="s">
        <v>265</v>
      </c>
      <c r="BM1765" s="142" t="s">
        <v>2718</v>
      </c>
    </row>
    <row r="1766" spans="2:65" s="12" customFormat="1" ht="30.6">
      <c r="B1766" s="144"/>
      <c r="D1766" s="145" t="s">
        <v>233</v>
      </c>
      <c r="E1766" s="146" t="s">
        <v>1</v>
      </c>
      <c r="F1766" s="147" t="s">
        <v>3754</v>
      </c>
      <c r="H1766" s="148">
        <v>127.185</v>
      </c>
      <c r="I1766" s="149"/>
      <c r="L1766" s="144"/>
      <c r="M1766" s="150"/>
      <c r="T1766" s="151"/>
      <c r="AT1766" s="146" t="s">
        <v>233</v>
      </c>
      <c r="AU1766" s="146" t="s">
        <v>92</v>
      </c>
      <c r="AV1766" s="12" t="s">
        <v>92</v>
      </c>
      <c r="AW1766" s="12" t="s">
        <v>31</v>
      </c>
      <c r="AX1766" s="12" t="s">
        <v>82</v>
      </c>
      <c r="AY1766" s="146" t="s">
        <v>225</v>
      </c>
    </row>
    <row r="1767" spans="2:65" s="13" customFormat="1" ht="10.199999999999999">
      <c r="B1767" s="152"/>
      <c r="D1767" s="145" t="s">
        <v>233</v>
      </c>
      <c r="E1767" s="153" t="s">
        <v>1</v>
      </c>
      <c r="F1767" s="154" t="s">
        <v>235</v>
      </c>
      <c r="H1767" s="155">
        <v>127.185</v>
      </c>
      <c r="I1767" s="156"/>
      <c r="L1767" s="152"/>
      <c r="M1767" s="157"/>
      <c r="T1767" s="158"/>
      <c r="AT1767" s="153" t="s">
        <v>233</v>
      </c>
      <c r="AU1767" s="153" t="s">
        <v>92</v>
      </c>
      <c r="AV1767" s="13" t="s">
        <v>232</v>
      </c>
      <c r="AW1767" s="13" t="s">
        <v>31</v>
      </c>
      <c r="AX1767" s="13" t="s">
        <v>90</v>
      </c>
      <c r="AY1767" s="153" t="s">
        <v>225</v>
      </c>
    </row>
    <row r="1768" spans="2:65" s="1" customFormat="1" ht="24.15" customHeight="1">
      <c r="B1768" s="31"/>
      <c r="C1768" s="131" t="s">
        <v>3755</v>
      </c>
      <c r="D1768" s="131" t="s">
        <v>227</v>
      </c>
      <c r="E1768" s="132" t="s">
        <v>3756</v>
      </c>
      <c r="F1768" s="133" t="s">
        <v>3757</v>
      </c>
      <c r="G1768" s="134" t="s">
        <v>230</v>
      </c>
      <c r="H1768" s="135">
        <v>62.563000000000002</v>
      </c>
      <c r="I1768" s="136"/>
      <c r="J1768" s="137">
        <f>ROUND(I1768*H1768,2)</f>
        <v>0</v>
      </c>
      <c r="K1768" s="133" t="s">
        <v>1</v>
      </c>
      <c r="L1768" s="31"/>
      <c r="M1768" s="138" t="s">
        <v>1</v>
      </c>
      <c r="N1768" s="139" t="s">
        <v>47</v>
      </c>
      <c r="P1768" s="140">
        <f>O1768*H1768</f>
        <v>0</v>
      </c>
      <c r="Q1768" s="140">
        <v>0</v>
      </c>
      <c r="R1768" s="140">
        <f>Q1768*H1768</f>
        <v>0</v>
      </c>
      <c r="S1768" s="140">
        <v>0</v>
      </c>
      <c r="T1768" s="141">
        <f>S1768*H1768</f>
        <v>0</v>
      </c>
      <c r="AR1768" s="142" t="s">
        <v>265</v>
      </c>
      <c r="AT1768" s="142" t="s">
        <v>227</v>
      </c>
      <c r="AU1768" s="142" t="s">
        <v>92</v>
      </c>
      <c r="AY1768" s="16" t="s">
        <v>225</v>
      </c>
      <c r="BE1768" s="143">
        <f>IF(N1768="základní",J1768,0)</f>
        <v>0</v>
      </c>
      <c r="BF1768" s="143">
        <f>IF(N1768="snížená",J1768,0)</f>
        <v>0</v>
      </c>
      <c r="BG1768" s="143">
        <f>IF(N1768="zákl. přenesená",J1768,0)</f>
        <v>0</v>
      </c>
      <c r="BH1768" s="143">
        <f>IF(N1768="sníž. přenesená",J1768,0)</f>
        <v>0</v>
      </c>
      <c r="BI1768" s="143">
        <f>IF(N1768="nulová",J1768,0)</f>
        <v>0</v>
      </c>
      <c r="BJ1768" s="16" t="s">
        <v>90</v>
      </c>
      <c r="BK1768" s="143">
        <f>ROUND(I1768*H1768,2)</f>
        <v>0</v>
      </c>
      <c r="BL1768" s="16" t="s">
        <v>265</v>
      </c>
      <c r="BM1768" s="142" t="s">
        <v>2726</v>
      </c>
    </row>
    <row r="1769" spans="2:65" s="1" customFormat="1" ht="49.05" customHeight="1">
      <c r="B1769" s="31"/>
      <c r="C1769" s="131" t="s">
        <v>3758</v>
      </c>
      <c r="D1769" s="131" t="s">
        <v>227</v>
      </c>
      <c r="E1769" s="132" t="s">
        <v>3759</v>
      </c>
      <c r="F1769" s="133" t="s">
        <v>3760</v>
      </c>
      <c r="G1769" s="134" t="s">
        <v>230</v>
      </c>
      <c r="H1769" s="135">
        <v>155.364</v>
      </c>
      <c r="I1769" s="136"/>
      <c r="J1769" s="137">
        <f>ROUND(I1769*H1769,2)</f>
        <v>0</v>
      </c>
      <c r="K1769" s="133" t="s">
        <v>231</v>
      </c>
      <c r="L1769" s="31"/>
      <c r="M1769" s="138" t="s">
        <v>1</v>
      </c>
      <c r="N1769" s="139" t="s">
        <v>47</v>
      </c>
      <c r="P1769" s="140">
        <f>O1769*H1769</f>
        <v>0</v>
      </c>
      <c r="Q1769" s="140">
        <v>0</v>
      </c>
      <c r="R1769" s="140">
        <f>Q1769*H1769</f>
        <v>0</v>
      </c>
      <c r="S1769" s="140">
        <v>0</v>
      </c>
      <c r="T1769" s="141">
        <f>S1769*H1769</f>
        <v>0</v>
      </c>
      <c r="AR1769" s="142" t="s">
        <v>265</v>
      </c>
      <c r="AT1769" s="142" t="s">
        <v>227</v>
      </c>
      <c r="AU1769" s="142" t="s">
        <v>92</v>
      </c>
      <c r="AY1769" s="16" t="s">
        <v>225</v>
      </c>
      <c r="BE1769" s="143">
        <f>IF(N1769="základní",J1769,0)</f>
        <v>0</v>
      </c>
      <c r="BF1769" s="143">
        <f>IF(N1769="snížená",J1769,0)</f>
        <v>0</v>
      </c>
      <c r="BG1769" s="143">
        <f>IF(N1769="zákl. přenesená",J1769,0)</f>
        <v>0</v>
      </c>
      <c r="BH1769" s="143">
        <f>IF(N1769="sníž. přenesená",J1769,0)</f>
        <v>0</v>
      </c>
      <c r="BI1769" s="143">
        <f>IF(N1769="nulová",J1769,0)</f>
        <v>0</v>
      </c>
      <c r="BJ1769" s="16" t="s">
        <v>90</v>
      </c>
      <c r="BK1769" s="143">
        <f>ROUND(I1769*H1769,2)</f>
        <v>0</v>
      </c>
      <c r="BL1769" s="16" t="s">
        <v>265</v>
      </c>
      <c r="BM1769" s="142" t="s">
        <v>2734</v>
      </c>
    </row>
    <row r="1770" spans="2:65" s="12" customFormat="1" ht="10.199999999999999">
      <c r="B1770" s="144"/>
      <c r="D1770" s="145" t="s">
        <v>233</v>
      </c>
      <c r="E1770" s="146" t="s">
        <v>1</v>
      </c>
      <c r="F1770" s="147" t="s">
        <v>3761</v>
      </c>
      <c r="H1770" s="148">
        <v>48.137999999999998</v>
      </c>
      <c r="I1770" s="149"/>
      <c r="L1770" s="144"/>
      <c r="M1770" s="150"/>
      <c r="T1770" s="151"/>
      <c r="AT1770" s="146" t="s">
        <v>233</v>
      </c>
      <c r="AU1770" s="146" t="s">
        <v>92</v>
      </c>
      <c r="AV1770" s="12" t="s">
        <v>92</v>
      </c>
      <c r="AW1770" s="12" t="s">
        <v>31</v>
      </c>
      <c r="AX1770" s="12" t="s">
        <v>82</v>
      </c>
      <c r="AY1770" s="146" t="s">
        <v>225</v>
      </c>
    </row>
    <row r="1771" spans="2:65" s="12" customFormat="1" ht="10.199999999999999">
      <c r="B1771" s="144"/>
      <c r="D1771" s="145" t="s">
        <v>233</v>
      </c>
      <c r="E1771" s="146" t="s">
        <v>1</v>
      </c>
      <c r="F1771" s="147" t="s">
        <v>3762</v>
      </c>
      <c r="H1771" s="148">
        <v>51.563000000000002</v>
      </c>
      <c r="I1771" s="149"/>
      <c r="L1771" s="144"/>
      <c r="M1771" s="150"/>
      <c r="T1771" s="151"/>
      <c r="AT1771" s="146" t="s">
        <v>233</v>
      </c>
      <c r="AU1771" s="146" t="s">
        <v>92</v>
      </c>
      <c r="AV1771" s="12" t="s">
        <v>92</v>
      </c>
      <c r="AW1771" s="12" t="s">
        <v>31</v>
      </c>
      <c r="AX1771" s="12" t="s">
        <v>82</v>
      </c>
      <c r="AY1771" s="146" t="s">
        <v>225</v>
      </c>
    </row>
    <row r="1772" spans="2:65" s="12" customFormat="1" ht="10.199999999999999">
      <c r="B1772" s="144"/>
      <c r="D1772" s="145" t="s">
        <v>233</v>
      </c>
      <c r="E1772" s="146" t="s">
        <v>1</v>
      </c>
      <c r="F1772" s="147" t="s">
        <v>3763</v>
      </c>
      <c r="H1772" s="148">
        <v>55.662999999999997</v>
      </c>
      <c r="I1772" s="149"/>
      <c r="L1772" s="144"/>
      <c r="M1772" s="150"/>
      <c r="T1772" s="151"/>
      <c r="AT1772" s="146" t="s">
        <v>233</v>
      </c>
      <c r="AU1772" s="146" t="s">
        <v>92</v>
      </c>
      <c r="AV1772" s="12" t="s">
        <v>92</v>
      </c>
      <c r="AW1772" s="12" t="s">
        <v>31</v>
      </c>
      <c r="AX1772" s="12" t="s">
        <v>82</v>
      </c>
      <c r="AY1772" s="146" t="s">
        <v>225</v>
      </c>
    </row>
    <row r="1773" spans="2:65" s="13" customFormat="1" ht="10.199999999999999">
      <c r="B1773" s="152"/>
      <c r="D1773" s="145" t="s">
        <v>233</v>
      </c>
      <c r="E1773" s="153" t="s">
        <v>1</v>
      </c>
      <c r="F1773" s="154" t="s">
        <v>235</v>
      </c>
      <c r="H1773" s="155">
        <v>155.364</v>
      </c>
      <c r="I1773" s="156"/>
      <c r="L1773" s="152"/>
      <c r="M1773" s="157"/>
      <c r="T1773" s="158"/>
      <c r="AT1773" s="153" t="s">
        <v>233</v>
      </c>
      <c r="AU1773" s="153" t="s">
        <v>92</v>
      </c>
      <c r="AV1773" s="13" t="s">
        <v>232</v>
      </c>
      <c r="AW1773" s="13" t="s">
        <v>31</v>
      </c>
      <c r="AX1773" s="13" t="s">
        <v>90</v>
      </c>
      <c r="AY1773" s="153" t="s">
        <v>225</v>
      </c>
    </row>
    <row r="1774" spans="2:65" s="1" customFormat="1" ht="49.05" customHeight="1">
      <c r="B1774" s="31"/>
      <c r="C1774" s="131" t="s">
        <v>3764</v>
      </c>
      <c r="D1774" s="131" t="s">
        <v>227</v>
      </c>
      <c r="E1774" s="132" t="s">
        <v>3765</v>
      </c>
      <c r="F1774" s="133" t="s">
        <v>3766</v>
      </c>
      <c r="G1774" s="134" t="s">
        <v>230</v>
      </c>
      <c r="H1774" s="135">
        <v>37.6</v>
      </c>
      <c r="I1774" s="136"/>
      <c r="J1774" s="137">
        <f>ROUND(I1774*H1774,2)</f>
        <v>0</v>
      </c>
      <c r="K1774" s="133" t="s">
        <v>231</v>
      </c>
      <c r="L1774" s="31"/>
      <c r="M1774" s="138" t="s">
        <v>1</v>
      </c>
      <c r="N1774" s="139" t="s">
        <v>47</v>
      </c>
      <c r="P1774" s="140">
        <f>O1774*H1774</f>
        <v>0</v>
      </c>
      <c r="Q1774" s="140">
        <v>0</v>
      </c>
      <c r="R1774" s="140">
        <f>Q1774*H1774</f>
        <v>0</v>
      </c>
      <c r="S1774" s="140">
        <v>0</v>
      </c>
      <c r="T1774" s="141">
        <f>S1774*H1774</f>
        <v>0</v>
      </c>
      <c r="AR1774" s="142" t="s">
        <v>265</v>
      </c>
      <c r="AT1774" s="142" t="s">
        <v>227</v>
      </c>
      <c r="AU1774" s="142" t="s">
        <v>92</v>
      </c>
      <c r="AY1774" s="16" t="s">
        <v>225</v>
      </c>
      <c r="BE1774" s="143">
        <f>IF(N1774="základní",J1774,0)</f>
        <v>0</v>
      </c>
      <c r="BF1774" s="143">
        <f>IF(N1774="snížená",J1774,0)</f>
        <v>0</v>
      </c>
      <c r="BG1774" s="143">
        <f>IF(N1774="zákl. přenesená",J1774,0)</f>
        <v>0</v>
      </c>
      <c r="BH1774" s="143">
        <f>IF(N1774="sníž. přenesená",J1774,0)</f>
        <v>0</v>
      </c>
      <c r="BI1774" s="143">
        <f>IF(N1774="nulová",J1774,0)</f>
        <v>0</v>
      </c>
      <c r="BJ1774" s="16" t="s">
        <v>90</v>
      </c>
      <c r="BK1774" s="143">
        <f>ROUND(I1774*H1774,2)</f>
        <v>0</v>
      </c>
      <c r="BL1774" s="16" t="s">
        <v>265</v>
      </c>
      <c r="BM1774" s="142" t="s">
        <v>2742</v>
      </c>
    </row>
    <row r="1775" spans="2:65" s="12" customFormat="1" ht="10.199999999999999">
      <c r="B1775" s="144"/>
      <c r="D1775" s="145" t="s">
        <v>233</v>
      </c>
      <c r="E1775" s="146" t="s">
        <v>1</v>
      </c>
      <c r="F1775" s="147" t="s">
        <v>3767</v>
      </c>
      <c r="H1775" s="148">
        <v>16.899999999999999</v>
      </c>
      <c r="I1775" s="149"/>
      <c r="L1775" s="144"/>
      <c r="M1775" s="150"/>
      <c r="T1775" s="151"/>
      <c r="AT1775" s="146" t="s">
        <v>233</v>
      </c>
      <c r="AU1775" s="146" t="s">
        <v>92</v>
      </c>
      <c r="AV1775" s="12" t="s">
        <v>92</v>
      </c>
      <c r="AW1775" s="12" t="s">
        <v>31</v>
      </c>
      <c r="AX1775" s="12" t="s">
        <v>82</v>
      </c>
      <c r="AY1775" s="146" t="s">
        <v>225</v>
      </c>
    </row>
    <row r="1776" spans="2:65" s="12" customFormat="1" ht="10.199999999999999">
      <c r="B1776" s="144"/>
      <c r="D1776" s="145" t="s">
        <v>233</v>
      </c>
      <c r="E1776" s="146" t="s">
        <v>1</v>
      </c>
      <c r="F1776" s="147" t="s">
        <v>3768</v>
      </c>
      <c r="H1776" s="148">
        <v>20.7</v>
      </c>
      <c r="I1776" s="149"/>
      <c r="L1776" s="144"/>
      <c r="M1776" s="150"/>
      <c r="T1776" s="151"/>
      <c r="AT1776" s="146" t="s">
        <v>233</v>
      </c>
      <c r="AU1776" s="146" t="s">
        <v>92</v>
      </c>
      <c r="AV1776" s="12" t="s">
        <v>92</v>
      </c>
      <c r="AW1776" s="12" t="s">
        <v>31</v>
      </c>
      <c r="AX1776" s="12" t="s">
        <v>82</v>
      </c>
      <c r="AY1776" s="146" t="s">
        <v>225</v>
      </c>
    </row>
    <row r="1777" spans="2:65" s="13" customFormat="1" ht="10.199999999999999">
      <c r="B1777" s="152"/>
      <c r="D1777" s="145" t="s">
        <v>233</v>
      </c>
      <c r="E1777" s="153" t="s">
        <v>1</v>
      </c>
      <c r="F1777" s="154" t="s">
        <v>235</v>
      </c>
      <c r="H1777" s="155">
        <v>37.6</v>
      </c>
      <c r="I1777" s="156"/>
      <c r="L1777" s="152"/>
      <c r="M1777" s="157"/>
      <c r="T1777" s="158"/>
      <c r="AT1777" s="153" t="s">
        <v>233</v>
      </c>
      <c r="AU1777" s="153" t="s">
        <v>92</v>
      </c>
      <c r="AV1777" s="13" t="s">
        <v>232</v>
      </c>
      <c r="AW1777" s="13" t="s">
        <v>31</v>
      </c>
      <c r="AX1777" s="13" t="s">
        <v>90</v>
      </c>
      <c r="AY1777" s="153" t="s">
        <v>225</v>
      </c>
    </row>
    <row r="1778" spans="2:65" s="1" customFormat="1" ht="49.05" customHeight="1">
      <c r="B1778" s="31"/>
      <c r="C1778" s="131" t="s">
        <v>3769</v>
      </c>
      <c r="D1778" s="131" t="s">
        <v>227</v>
      </c>
      <c r="E1778" s="132" t="s">
        <v>3770</v>
      </c>
      <c r="F1778" s="133" t="s">
        <v>3771</v>
      </c>
      <c r="G1778" s="134" t="s">
        <v>230</v>
      </c>
      <c r="H1778" s="135">
        <v>256.54399999999998</v>
      </c>
      <c r="I1778" s="136"/>
      <c r="J1778" s="137">
        <f>ROUND(I1778*H1778,2)</f>
        <v>0</v>
      </c>
      <c r="K1778" s="133" t="s">
        <v>231</v>
      </c>
      <c r="L1778" s="31"/>
      <c r="M1778" s="138" t="s">
        <v>1</v>
      </c>
      <c r="N1778" s="139" t="s">
        <v>47</v>
      </c>
      <c r="P1778" s="140">
        <f>O1778*H1778</f>
        <v>0</v>
      </c>
      <c r="Q1778" s="140">
        <v>0</v>
      </c>
      <c r="R1778" s="140">
        <f>Q1778*H1778</f>
        <v>0</v>
      </c>
      <c r="S1778" s="140">
        <v>0</v>
      </c>
      <c r="T1778" s="141">
        <f>S1778*H1778</f>
        <v>0</v>
      </c>
      <c r="AR1778" s="142" t="s">
        <v>265</v>
      </c>
      <c r="AT1778" s="142" t="s">
        <v>227</v>
      </c>
      <c r="AU1778" s="142" t="s">
        <v>92</v>
      </c>
      <c r="AY1778" s="16" t="s">
        <v>225</v>
      </c>
      <c r="BE1778" s="143">
        <f>IF(N1778="základní",J1778,0)</f>
        <v>0</v>
      </c>
      <c r="BF1778" s="143">
        <f>IF(N1778="snížená",J1778,0)</f>
        <v>0</v>
      </c>
      <c r="BG1778" s="143">
        <f>IF(N1778="zákl. přenesená",J1778,0)</f>
        <v>0</v>
      </c>
      <c r="BH1778" s="143">
        <f>IF(N1778="sníž. přenesená",J1778,0)</f>
        <v>0</v>
      </c>
      <c r="BI1778" s="143">
        <f>IF(N1778="nulová",J1778,0)</f>
        <v>0</v>
      </c>
      <c r="BJ1778" s="16" t="s">
        <v>90</v>
      </c>
      <c r="BK1778" s="143">
        <f>ROUND(I1778*H1778,2)</f>
        <v>0</v>
      </c>
      <c r="BL1778" s="16" t="s">
        <v>265</v>
      </c>
      <c r="BM1778" s="142" t="s">
        <v>2750</v>
      </c>
    </row>
    <row r="1779" spans="2:65" s="12" customFormat="1" ht="20.399999999999999">
      <c r="B1779" s="144"/>
      <c r="D1779" s="145" t="s">
        <v>233</v>
      </c>
      <c r="E1779" s="146" t="s">
        <v>1</v>
      </c>
      <c r="F1779" s="147" t="s">
        <v>3772</v>
      </c>
      <c r="H1779" s="148">
        <v>102.813</v>
      </c>
      <c r="I1779" s="149"/>
      <c r="L1779" s="144"/>
      <c r="M1779" s="150"/>
      <c r="T1779" s="151"/>
      <c r="AT1779" s="146" t="s">
        <v>233</v>
      </c>
      <c r="AU1779" s="146" t="s">
        <v>92</v>
      </c>
      <c r="AV1779" s="12" t="s">
        <v>92</v>
      </c>
      <c r="AW1779" s="12" t="s">
        <v>31</v>
      </c>
      <c r="AX1779" s="12" t="s">
        <v>82</v>
      </c>
      <c r="AY1779" s="146" t="s">
        <v>225</v>
      </c>
    </row>
    <row r="1780" spans="2:65" s="12" customFormat="1" ht="10.199999999999999">
      <c r="B1780" s="144"/>
      <c r="D1780" s="145" t="s">
        <v>233</v>
      </c>
      <c r="E1780" s="146" t="s">
        <v>1</v>
      </c>
      <c r="F1780" s="147" t="s">
        <v>3773</v>
      </c>
      <c r="H1780" s="148">
        <v>86.968000000000004</v>
      </c>
      <c r="I1780" s="149"/>
      <c r="L1780" s="144"/>
      <c r="M1780" s="150"/>
      <c r="T1780" s="151"/>
      <c r="AT1780" s="146" t="s">
        <v>233</v>
      </c>
      <c r="AU1780" s="146" t="s">
        <v>92</v>
      </c>
      <c r="AV1780" s="12" t="s">
        <v>92</v>
      </c>
      <c r="AW1780" s="12" t="s">
        <v>31</v>
      </c>
      <c r="AX1780" s="12" t="s">
        <v>82</v>
      </c>
      <c r="AY1780" s="146" t="s">
        <v>225</v>
      </c>
    </row>
    <row r="1781" spans="2:65" s="12" customFormat="1" ht="20.399999999999999">
      <c r="B1781" s="144"/>
      <c r="D1781" s="145" t="s">
        <v>233</v>
      </c>
      <c r="E1781" s="146" t="s">
        <v>1</v>
      </c>
      <c r="F1781" s="147" t="s">
        <v>3774</v>
      </c>
      <c r="H1781" s="148">
        <v>66.763000000000005</v>
      </c>
      <c r="I1781" s="149"/>
      <c r="L1781" s="144"/>
      <c r="M1781" s="150"/>
      <c r="T1781" s="151"/>
      <c r="AT1781" s="146" t="s">
        <v>233</v>
      </c>
      <c r="AU1781" s="146" t="s">
        <v>92</v>
      </c>
      <c r="AV1781" s="12" t="s">
        <v>92</v>
      </c>
      <c r="AW1781" s="12" t="s">
        <v>31</v>
      </c>
      <c r="AX1781" s="12" t="s">
        <v>82</v>
      </c>
      <c r="AY1781" s="146" t="s">
        <v>225</v>
      </c>
    </row>
    <row r="1782" spans="2:65" s="13" customFormat="1" ht="10.199999999999999">
      <c r="B1782" s="152"/>
      <c r="D1782" s="145" t="s">
        <v>233</v>
      </c>
      <c r="E1782" s="153" t="s">
        <v>1</v>
      </c>
      <c r="F1782" s="154" t="s">
        <v>235</v>
      </c>
      <c r="H1782" s="155">
        <v>256.54399999999998</v>
      </c>
      <c r="I1782" s="156"/>
      <c r="L1782" s="152"/>
      <c r="M1782" s="157"/>
      <c r="T1782" s="158"/>
      <c r="AT1782" s="153" t="s">
        <v>233</v>
      </c>
      <c r="AU1782" s="153" t="s">
        <v>92</v>
      </c>
      <c r="AV1782" s="13" t="s">
        <v>232</v>
      </c>
      <c r="AW1782" s="13" t="s">
        <v>31</v>
      </c>
      <c r="AX1782" s="13" t="s">
        <v>90</v>
      </c>
      <c r="AY1782" s="153" t="s">
        <v>225</v>
      </c>
    </row>
    <row r="1783" spans="2:65" s="1" customFormat="1" ht="55.5" customHeight="1">
      <c r="B1783" s="31"/>
      <c r="C1783" s="131" t="s">
        <v>3775</v>
      </c>
      <c r="D1783" s="131" t="s">
        <v>227</v>
      </c>
      <c r="E1783" s="132" t="s">
        <v>3776</v>
      </c>
      <c r="F1783" s="133" t="s">
        <v>3777</v>
      </c>
      <c r="G1783" s="134" t="s">
        <v>230</v>
      </c>
      <c r="H1783" s="135">
        <v>37.6</v>
      </c>
      <c r="I1783" s="136"/>
      <c r="J1783" s="137">
        <f>ROUND(I1783*H1783,2)</f>
        <v>0</v>
      </c>
      <c r="K1783" s="133" t="s">
        <v>231</v>
      </c>
      <c r="L1783" s="31"/>
      <c r="M1783" s="138" t="s">
        <v>1</v>
      </c>
      <c r="N1783" s="139" t="s">
        <v>47</v>
      </c>
      <c r="P1783" s="140">
        <f>O1783*H1783</f>
        <v>0</v>
      </c>
      <c r="Q1783" s="140">
        <v>0</v>
      </c>
      <c r="R1783" s="140">
        <f>Q1783*H1783</f>
        <v>0</v>
      </c>
      <c r="S1783" s="140">
        <v>0</v>
      </c>
      <c r="T1783" s="141">
        <f>S1783*H1783</f>
        <v>0</v>
      </c>
      <c r="AR1783" s="142" t="s">
        <v>265</v>
      </c>
      <c r="AT1783" s="142" t="s">
        <v>227</v>
      </c>
      <c r="AU1783" s="142" t="s">
        <v>92</v>
      </c>
      <c r="AY1783" s="16" t="s">
        <v>225</v>
      </c>
      <c r="BE1783" s="143">
        <f>IF(N1783="základní",J1783,0)</f>
        <v>0</v>
      </c>
      <c r="BF1783" s="143">
        <f>IF(N1783="snížená",J1783,0)</f>
        <v>0</v>
      </c>
      <c r="BG1783" s="143">
        <f>IF(N1783="zákl. přenesená",J1783,0)</f>
        <v>0</v>
      </c>
      <c r="BH1783" s="143">
        <f>IF(N1783="sníž. přenesená",J1783,0)</f>
        <v>0</v>
      </c>
      <c r="BI1783" s="143">
        <f>IF(N1783="nulová",J1783,0)</f>
        <v>0</v>
      </c>
      <c r="BJ1783" s="16" t="s">
        <v>90</v>
      </c>
      <c r="BK1783" s="143">
        <f>ROUND(I1783*H1783,2)</f>
        <v>0</v>
      </c>
      <c r="BL1783" s="16" t="s">
        <v>265</v>
      </c>
      <c r="BM1783" s="142" t="s">
        <v>2760</v>
      </c>
    </row>
    <row r="1784" spans="2:65" s="12" customFormat="1" ht="10.199999999999999">
      <c r="B1784" s="144"/>
      <c r="D1784" s="145" t="s">
        <v>233</v>
      </c>
      <c r="E1784" s="146" t="s">
        <v>1</v>
      </c>
      <c r="F1784" s="147" t="s">
        <v>3778</v>
      </c>
      <c r="H1784" s="148">
        <v>16.899999999999999</v>
      </c>
      <c r="I1784" s="149"/>
      <c r="L1784" s="144"/>
      <c r="M1784" s="150"/>
      <c r="T1784" s="151"/>
      <c r="AT1784" s="146" t="s">
        <v>233</v>
      </c>
      <c r="AU1784" s="146" t="s">
        <v>92</v>
      </c>
      <c r="AV1784" s="12" t="s">
        <v>92</v>
      </c>
      <c r="AW1784" s="12" t="s">
        <v>31</v>
      </c>
      <c r="AX1784" s="12" t="s">
        <v>82</v>
      </c>
      <c r="AY1784" s="146" t="s">
        <v>225</v>
      </c>
    </row>
    <row r="1785" spans="2:65" s="12" customFormat="1" ht="10.199999999999999">
      <c r="B1785" s="144"/>
      <c r="D1785" s="145" t="s">
        <v>233</v>
      </c>
      <c r="E1785" s="146" t="s">
        <v>1</v>
      </c>
      <c r="F1785" s="147" t="s">
        <v>3779</v>
      </c>
      <c r="H1785" s="148">
        <v>20.7</v>
      </c>
      <c r="I1785" s="149"/>
      <c r="L1785" s="144"/>
      <c r="M1785" s="150"/>
      <c r="T1785" s="151"/>
      <c r="AT1785" s="146" t="s">
        <v>233</v>
      </c>
      <c r="AU1785" s="146" t="s">
        <v>92</v>
      </c>
      <c r="AV1785" s="12" t="s">
        <v>92</v>
      </c>
      <c r="AW1785" s="12" t="s">
        <v>31</v>
      </c>
      <c r="AX1785" s="12" t="s">
        <v>82</v>
      </c>
      <c r="AY1785" s="146" t="s">
        <v>225</v>
      </c>
    </row>
    <row r="1786" spans="2:65" s="13" customFormat="1" ht="10.199999999999999">
      <c r="B1786" s="152"/>
      <c r="D1786" s="145" t="s">
        <v>233</v>
      </c>
      <c r="E1786" s="153" t="s">
        <v>1</v>
      </c>
      <c r="F1786" s="154" t="s">
        <v>235</v>
      </c>
      <c r="H1786" s="155">
        <v>37.6</v>
      </c>
      <c r="I1786" s="156"/>
      <c r="L1786" s="152"/>
      <c r="M1786" s="157"/>
      <c r="T1786" s="158"/>
      <c r="AT1786" s="153" t="s">
        <v>233</v>
      </c>
      <c r="AU1786" s="153" t="s">
        <v>92</v>
      </c>
      <c r="AV1786" s="13" t="s">
        <v>232</v>
      </c>
      <c r="AW1786" s="13" t="s">
        <v>31</v>
      </c>
      <c r="AX1786" s="13" t="s">
        <v>90</v>
      </c>
      <c r="AY1786" s="153" t="s">
        <v>225</v>
      </c>
    </row>
    <row r="1787" spans="2:65" s="1" customFormat="1" ht="37.799999999999997" customHeight="1">
      <c r="B1787" s="31"/>
      <c r="C1787" s="131" t="s">
        <v>3780</v>
      </c>
      <c r="D1787" s="131" t="s">
        <v>227</v>
      </c>
      <c r="E1787" s="132" t="s">
        <v>3781</v>
      </c>
      <c r="F1787" s="133" t="s">
        <v>3782</v>
      </c>
      <c r="G1787" s="134" t="s">
        <v>230</v>
      </c>
      <c r="H1787" s="135">
        <v>487.108</v>
      </c>
      <c r="I1787" s="136"/>
      <c r="J1787" s="137">
        <f>ROUND(I1787*H1787,2)</f>
        <v>0</v>
      </c>
      <c r="K1787" s="133" t="s">
        <v>231</v>
      </c>
      <c r="L1787" s="31"/>
      <c r="M1787" s="138" t="s">
        <v>1</v>
      </c>
      <c r="N1787" s="139" t="s">
        <v>47</v>
      </c>
      <c r="P1787" s="140">
        <f>O1787*H1787</f>
        <v>0</v>
      </c>
      <c r="Q1787" s="140">
        <v>0</v>
      </c>
      <c r="R1787" s="140">
        <f>Q1787*H1787</f>
        <v>0</v>
      </c>
      <c r="S1787" s="140">
        <v>0</v>
      </c>
      <c r="T1787" s="141">
        <f>S1787*H1787</f>
        <v>0</v>
      </c>
      <c r="AR1787" s="142" t="s">
        <v>265</v>
      </c>
      <c r="AT1787" s="142" t="s">
        <v>227</v>
      </c>
      <c r="AU1787" s="142" t="s">
        <v>92</v>
      </c>
      <c r="AY1787" s="16" t="s">
        <v>225</v>
      </c>
      <c r="BE1787" s="143">
        <f>IF(N1787="základní",J1787,0)</f>
        <v>0</v>
      </c>
      <c r="BF1787" s="143">
        <f>IF(N1787="snížená",J1787,0)</f>
        <v>0</v>
      </c>
      <c r="BG1787" s="143">
        <f>IF(N1787="zákl. přenesená",J1787,0)</f>
        <v>0</v>
      </c>
      <c r="BH1787" s="143">
        <f>IF(N1787="sníž. přenesená",J1787,0)</f>
        <v>0</v>
      </c>
      <c r="BI1787" s="143">
        <f>IF(N1787="nulová",J1787,0)</f>
        <v>0</v>
      </c>
      <c r="BJ1787" s="16" t="s">
        <v>90</v>
      </c>
      <c r="BK1787" s="143">
        <f>ROUND(I1787*H1787,2)</f>
        <v>0</v>
      </c>
      <c r="BL1787" s="16" t="s">
        <v>265</v>
      </c>
      <c r="BM1787" s="142" t="s">
        <v>2769</v>
      </c>
    </row>
    <row r="1788" spans="2:65" s="12" customFormat="1" ht="10.199999999999999">
      <c r="B1788" s="144"/>
      <c r="D1788" s="145" t="s">
        <v>233</v>
      </c>
      <c r="E1788" s="146" t="s">
        <v>1</v>
      </c>
      <c r="F1788" s="147" t="s">
        <v>3783</v>
      </c>
      <c r="H1788" s="148">
        <v>487.108</v>
      </c>
      <c r="I1788" s="149"/>
      <c r="L1788" s="144"/>
      <c r="M1788" s="150"/>
      <c r="T1788" s="151"/>
      <c r="AT1788" s="146" t="s">
        <v>233</v>
      </c>
      <c r="AU1788" s="146" t="s">
        <v>92</v>
      </c>
      <c r="AV1788" s="12" t="s">
        <v>92</v>
      </c>
      <c r="AW1788" s="12" t="s">
        <v>31</v>
      </c>
      <c r="AX1788" s="12" t="s">
        <v>82</v>
      </c>
      <c r="AY1788" s="146" t="s">
        <v>225</v>
      </c>
    </row>
    <row r="1789" spans="2:65" s="13" customFormat="1" ht="10.199999999999999">
      <c r="B1789" s="152"/>
      <c r="D1789" s="145" t="s">
        <v>233</v>
      </c>
      <c r="E1789" s="153" t="s">
        <v>1</v>
      </c>
      <c r="F1789" s="154" t="s">
        <v>235</v>
      </c>
      <c r="H1789" s="155">
        <v>487.108</v>
      </c>
      <c r="I1789" s="156"/>
      <c r="L1789" s="152"/>
      <c r="M1789" s="157"/>
      <c r="T1789" s="158"/>
      <c r="AT1789" s="153" t="s">
        <v>233</v>
      </c>
      <c r="AU1789" s="153" t="s">
        <v>92</v>
      </c>
      <c r="AV1789" s="13" t="s">
        <v>232</v>
      </c>
      <c r="AW1789" s="13" t="s">
        <v>31</v>
      </c>
      <c r="AX1789" s="13" t="s">
        <v>90</v>
      </c>
      <c r="AY1789" s="153" t="s">
        <v>225</v>
      </c>
    </row>
    <row r="1790" spans="2:65" s="1" customFormat="1" ht="37.799999999999997" customHeight="1">
      <c r="B1790" s="31"/>
      <c r="C1790" s="131" t="s">
        <v>3784</v>
      </c>
      <c r="D1790" s="131" t="s">
        <v>227</v>
      </c>
      <c r="E1790" s="132" t="s">
        <v>3785</v>
      </c>
      <c r="F1790" s="133" t="s">
        <v>3786</v>
      </c>
      <c r="G1790" s="134" t="s">
        <v>230</v>
      </c>
      <c r="H1790" s="135">
        <v>192.964</v>
      </c>
      <c r="I1790" s="136"/>
      <c r="J1790" s="137">
        <f>ROUND(I1790*H1790,2)</f>
        <v>0</v>
      </c>
      <c r="K1790" s="133" t="s">
        <v>231</v>
      </c>
      <c r="L1790" s="31"/>
      <c r="M1790" s="138" t="s">
        <v>1</v>
      </c>
      <c r="N1790" s="139" t="s">
        <v>47</v>
      </c>
      <c r="P1790" s="140">
        <f>O1790*H1790</f>
        <v>0</v>
      </c>
      <c r="Q1790" s="140">
        <v>0</v>
      </c>
      <c r="R1790" s="140">
        <f>Q1790*H1790</f>
        <v>0</v>
      </c>
      <c r="S1790" s="140">
        <v>0</v>
      </c>
      <c r="T1790" s="141">
        <f>S1790*H1790</f>
        <v>0</v>
      </c>
      <c r="AR1790" s="142" t="s">
        <v>265</v>
      </c>
      <c r="AT1790" s="142" t="s">
        <v>227</v>
      </c>
      <c r="AU1790" s="142" t="s">
        <v>92</v>
      </c>
      <c r="AY1790" s="16" t="s">
        <v>225</v>
      </c>
      <c r="BE1790" s="143">
        <f>IF(N1790="základní",J1790,0)</f>
        <v>0</v>
      </c>
      <c r="BF1790" s="143">
        <f>IF(N1790="snížená",J1790,0)</f>
        <v>0</v>
      </c>
      <c r="BG1790" s="143">
        <f>IF(N1790="zákl. přenesená",J1790,0)</f>
        <v>0</v>
      </c>
      <c r="BH1790" s="143">
        <f>IF(N1790="sníž. přenesená",J1790,0)</f>
        <v>0</v>
      </c>
      <c r="BI1790" s="143">
        <f>IF(N1790="nulová",J1790,0)</f>
        <v>0</v>
      </c>
      <c r="BJ1790" s="16" t="s">
        <v>90</v>
      </c>
      <c r="BK1790" s="143">
        <f>ROUND(I1790*H1790,2)</f>
        <v>0</v>
      </c>
      <c r="BL1790" s="16" t="s">
        <v>265</v>
      </c>
      <c r="BM1790" s="142" t="s">
        <v>2777</v>
      </c>
    </row>
    <row r="1791" spans="2:65" s="12" customFormat="1" ht="10.199999999999999">
      <c r="B1791" s="144"/>
      <c r="D1791" s="145" t="s">
        <v>233</v>
      </c>
      <c r="E1791" s="146" t="s">
        <v>1</v>
      </c>
      <c r="F1791" s="147" t="s">
        <v>3787</v>
      </c>
      <c r="H1791" s="148">
        <v>192.964</v>
      </c>
      <c r="I1791" s="149"/>
      <c r="L1791" s="144"/>
      <c r="M1791" s="150"/>
      <c r="T1791" s="151"/>
      <c r="AT1791" s="146" t="s">
        <v>233</v>
      </c>
      <c r="AU1791" s="146" t="s">
        <v>92</v>
      </c>
      <c r="AV1791" s="12" t="s">
        <v>92</v>
      </c>
      <c r="AW1791" s="12" t="s">
        <v>31</v>
      </c>
      <c r="AX1791" s="12" t="s">
        <v>82</v>
      </c>
      <c r="AY1791" s="146" t="s">
        <v>225</v>
      </c>
    </row>
    <row r="1792" spans="2:65" s="13" customFormat="1" ht="10.199999999999999">
      <c r="B1792" s="152"/>
      <c r="D1792" s="145" t="s">
        <v>233</v>
      </c>
      <c r="E1792" s="153" t="s">
        <v>1</v>
      </c>
      <c r="F1792" s="154" t="s">
        <v>235</v>
      </c>
      <c r="H1792" s="155">
        <v>192.964</v>
      </c>
      <c r="I1792" s="156"/>
      <c r="L1792" s="152"/>
      <c r="M1792" s="157"/>
      <c r="T1792" s="158"/>
      <c r="AT1792" s="153" t="s">
        <v>233</v>
      </c>
      <c r="AU1792" s="153" t="s">
        <v>92</v>
      </c>
      <c r="AV1792" s="13" t="s">
        <v>232</v>
      </c>
      <c r="AW1792" s="13" t="s">
        <v>31</v>
      </c>
      <c r="AX1792" s="13" t="s">
        <v>90</v>
      </c>
      <c r="AY1792" s="153" t="s">
        <v>225</v>
      </c>
    </row>
    <row r="1793" spans="2:65" s="1" customFormat="1" ht="24.15" customHeight="1">
      <c r="B1793" s="31"/>
      <c r="C1793" s="159" t="s">
        <v>3788</v>
      </c>
      <c r="D1793" s="159" t="s">
        <v>292</v>
      </c>
      <c r="E1793" s="160" t="s">
        <v>3789</v>
      </c>
      <c r="F1793" s="161" t="s">
        <v>3790</v>
      </c>
      <c r="G1793" s="162" t="s">
        <v>230</v>
      </c>
      <c r="H1793" s="163">
        <v>196.82300000000001</v>
      </c>
      <c r="I1793" s="164"/>
      <c r="J1793" s="165">
        <f>ROUND(I1793*H1793,2)</f>
        <v>0</v>
      </c>
      <c r="K1793" s="161" t="s">
        <v>231</v>
      </c>
      <c r="L1793" s="166"/>
      <c r="M1793" s="167" t="s">
        <v>1</v>
      </c>
      <c r="N1793" s="168" t="s">
        <v>47</v>
      </c>
      <c r="P1793" s="140">
        <f>O1793*H1793</f>
        <v>0</v>
      </c>
      <c r="Q1793" s="140">
        <v>0</v>
      </c>
      <c r="R1793" s="140">
        <f>Q1793*H1793</f>
        <v>0</v>
      </c>
      <c r="S1793" s="140">
        <v>0</v>
      </c>
      <c r="T1793" s="141">
        <f>S1793*H1793</f>
        <v>0</v>
      </c>
      <c r="AR1793" s="142" t="s">
        <v>307</v>
      </c>
      <c r="AT1793" s="142" t="s">
        <v>292</v>
      </c>
      <c r="AU1793" s="142" t="s">
        <v>92</v>
      </c>
      <c r="AY1793" s="16" t="s">
        <v>225</v>
      </c>
      <c r="BE1793" s="143">
        <f>IF(N1793="základní",J1793,0)</f>
        <v>0</v>
      </c>
      <c r="BF1793" s="143">
        <f>IF(N1793="snížená",J1793,0)</f>
        <v>0</v>
      </c>
      <c r="BG1793" s="143">
        <f>IF(N1793="zákl. přenesená",J1793,0)</f>
        <v>0</v>
      </c>
      <c r="BH1793" s="143">
        <f>IF(N1793="sníž. přenesená",J1793,0)</f>
        <v>0</v>
      </c>
      <c r="BI1793" s="143">
        <f>IF(N1793="nulová",J1793,0)</f>
        <v>0</v>
      </c>
      <c r="BJ1793" s="16" t="s">
        <v>90</v>
      </c>
      <c r="BK1793" s="143">
        <f>ROUND(I1793*H1793,2)</f>
        <v>0</v>
      </c>
      <c r="BL1793" s="16" t="s">
        <v>265</v>
      </c>
      <c r="BM1793" s="142" t="s">
        <v>2785</v>
      </c>
    </row>
    <row r="1794" spans="2:65" s="12" customFormat="1" ht="10.199999999999999">
      <c r="B1794" s="144"/>
      <c r="D1794" s="145" t="s">
        <v>233</v>
      </c>
      <c r="E1794" s="146" t="s">
        <v>1</v>
      </c>
      <c r="F1794" s="147" t="s">
        <v>3791</v>
      </c>
      <c r="H1794" s="148">
        <v>196.82300000000001</v>
      </c>
      <c r="I1794" s="149"/>
      <c r="L1794" s="144"/>
      <c r="M1794" s="150"/>
      <c r="T1794" s="151"/>
      <c r="AT1794" s="146" t="s">
        <v>233</v>
      </c>
      <c r="AU1794" s="146" t="s">
        <v>92</v>
      </c>
      <c r="AV1794" s="12" t="s">
        <v>92</v>
      </c>
      <c r="AW1794" s="12" t="s">
        <v>31</v>
      </c>
      <c r="AX1794" s="12" t="s">
        <v>82</v>
      </c>
      <c r="AY1794" s="146" t="s">
        <v>225</v>
      </c>
    </row>
    <row r="1795" spans="2:65" s="13" customFormat="1" ht="10.199999999999999">
      <c r="B1795" s="152"/>
      <c r="D1795" s="145" t="s">
        <v>233</v>
      </c>
      <c r="E1795" s="153" t="s">
        <v>1</v>
      </c>
      <c r="F1795" s="154" t="s">
        <v>235</v>
      </c>
      <c r="H1795" s="155">
        <v>196.82300000000001</v>
      </c>
      <c r="I1795" s="156"/>
      <c r="L1795" s="152"/>
      <c r="M1795" s="157"/>
      <c r="T1795" s="158"/>
      <c r="AT1795" s="153" t="s">
        <v>233</v>
      </c>
      <c r="AU1795" s="153" t="s">
        <v>92</v>
      </c>
      <c r="AV1795" s="13" t="s">
        <v>232</v>
      </c>
      <c r="AW1795" s="13" t="s">
        <v>31</v>
      </c>
      <c r="AX1795" s="13" t="s">
        <v>90</v>
      </c>
      <c r="AY1795" s="153" t="s">
        <v>225</v>
      </c>
    </row>
    <row r="1796" spans="2:65" s="1" customFormat="1" ht="44.25" customHeight="1">
      <c r="B1796" s="31"/>
      <c r="C1796" s="131" t="s">
        <v>3792</v>
      </c>
      <c r="D1796" s="131" t="s">
        <v>227</v>
      </c>
      <c r="E1796" s="132" t="s">
        <v>3793</v>
      </c>
      <c r="F1796" s="133" t="s">
        <v>3794</v>
      </c>
      <c r="G1796" s="134" t="s">
        <v>230</v>
      </c>
      <c r="H1796" s="135">
        <v>121.8</v>
      </c>
      <c r="I1796" s="136"/>
      <c r="J1796" s="137">
        <f>ROUND(I1796*H1796,2)</f>
        <v>0</v>
      </c>
      <c r="K1796" s="133" t="s">
        <v>231</v>
      </c>
      <c r="L1796" s="31"/>
      <c r="M1796" s="138" t="s">
        <v>1</v>
      </c>
      <c r="N1796" s="139" t="s">
        <v>47</v>
      </c>
      <c r="P1796" s="140">
        <f>O1796*H1796</f>
        <v>0</v>
      </c>
      <c r="Q1796" s="140">
        <v>0</v>
      </c>
      <c r="R1796" s="140">
        <f>Q1796*H1796</f>
        <v>0</v>
      </c>
      <c r="S1796" s="140">
        <v>0</v>
      </c>
      <c r="T1796" s="141">
        <f>S1796*H1796</f>
        <v>0</v>
      </c>
      <c r="AR1796" s="142" t="s">
        <v>265</v>
      </c>
      <c r="AT1796" s="142" t="s">
        <v>227</v>
      </c>
      <c r="AU1796" s="142" t="s">
        <v>92</v>
      </c>
      <c r="AY1796" s="16" t="s">
        <v>225</v>
      </c>
      <c r="BE1796" s="143">
        <f>IF(N1796="základní",J1796,0)</f>
        <v>0</v>
      </c>
      <c r="BF1796" s="143">
        <f>IF(N1796="snížená",J1796,0)</f>
        <v>0</v>
      </c>
      <c r="BG1796" s="143">
        <f>IF(N1796="zákl. přenesená",J1796,0)</f>
        <v>0</v>
      </c>
      <c r="BH1796" s="143">
        <f>IF(N1796="sníž. přenesená",J1796,0)</f>
        <v>0</v>
      </c>
      <c r="BI1796" s="143">
        <f>IF(N1796="nulová",J1796,0)</f>
        <v>0</v>
      </c>
      <c r="BJ1796" s="16" t="s">
        <v>90</v>
      </c>
      <c r="BK1796" s="143">
        <f>ROUND(I1796*H1796,2)</f>
        <v>0</v>
      </c>
      <c r="BL1796" s="16" t="s">
        <v>265</v>
      </c>
      <c r="BM1796" s="142" t="s">
        <v>2793</v>
      </c>
    </row>
    <row r="1797" spans="2:65" s="12" customFormat="1" ht="10.199999999999999">
      <c r="B1797" s="144"/>
      <c r="D1797" s="145" t="s">
        <v>233</v>
      </c>
      <c r="E1797" s="146" t="s">
        <v>1</v>
      </c>
      <c r="F1797" s="147" t="s">
        <v>1258</v>
      </c>
      <c r="H1797" s="148">
        <v>121.8</v>
      </c>
      <c r="I1797" s="149"/>
      <c r="L1797" s="144"/>
      <c r="M1797" s="150"/>
      <c r="T1797" s="151"/>
      <c r="AT1797" s="146" t="s">
        <v>233</v>
      </c>
      <c r="AU1797" s="146" t="s">
        <v>92</v>
      </c>
      <c r="AV1797" s="12" t="s">
        <v>92</v>
      </c>
      <c r="AW1797" s="12" t="s">
        <v>31</v>
      </c>
      <c r="AX1797" s="12" t="s">
        <v>82</v>
      </c>
      <c r="AY1797" s="146" t="s">
        <v>225</v>
      </c>
    </row>
    <row r="1798" spans="2:65" s="13" customFormat="1" ht="10.199999999999999">
      <c r="B1798" s="152"/>
      <c r="D1798" s="145" t="s">
        <v>233</v>
      </c>
      <c r="E1798" s="153" t="s">
        <v>1</v>
      </c>
      <c r="F1798" s="154" t="s">
        <v>235</v>
      </c>
      <c r="H1798" s="155">
        <v>121.8</v>
      </c>
      <c r="I1798" s="156"/>
      <c r="L1798" s="152"/>
      <c r="M1798" s="157"/>
      <c r="T1798" s="158"/>
      <c r="AT1798" s="153" t="s">
        <v>233</v>
      </c>
      <c r="AU1798" s="153" t="s">
        <v>92</v>
      </c>
      <c r="AV1798" s="13" t="s">
        <v>232</v>
      </c>
      <c r="AW1798" s="13" t="s">
        <v>31</v>
      </c>
      <c r="AX1798" s="13" t="s">
        <v>90</v>
      </c>
      <c r="AY1798" s="153" t="s">
        <v>225</v>
      </c>
    </row>
    <row r="1799" spans="2:65" s="1" customFormat="1" ht="55.5" customHeight="1">
      <c r="B1799" s="31"/>
      <c r="C1799" s="131" t="s">
        <v>3795</v>
      </c>
      <c r="D1799" s="131" t="s">
        <v>227</v>
      </c>
      <c r="E1799" s="132" t="s">
        <v>3796</v>
      </c>
      <c r="F1799" s="133" t="s">
        <v>3797</v>
      </c>
      <c r="G1799" s="134" t="s">
        <v>230</v>
      </c>
      <c r="H1799" s="135">
        <v>39.188000000000002</v>
      </c>
      <c r="I1799" s="136"/>
      <c r="J1799" s="137">
        <f>ROUND(I1799*H1799,2)</f>
        <v>0</v>
      </c>
      <c r="K1799" s="133" t="s">
        <v>231</v>
      </c>
      <c r="L1799" s="31"/>
      <c r="M1799" s="138" t="s">
        <v>1</v>
      </c>
      <c r="N1799" s="139" t="s">
        <v>47</v>
      </c>
      <c r="P1799" s="140">
        <f>O1799*H1799</f>
        <v>0</v>
      </c>
      <c r="Q1799" s="140">
        <v>0</v>
      </c>
      <c r="R1799" s="140">
        <f>Q1799*H1799</f>
        <v>0</v>
      </c>
      <c r="S1799" s="140">
        <v>0</v>
      </c>
      <c r="T1799" s="141">
        <f>S1799*H1799</f>
        <v>0</v>
      </c>
      <c r="AR1799" s="142" t="s">
        <v>265</v>
      </c>
      <c r="AT1799" s="142" t="s">
        <v>227</v>
      </c>
      <c r="AU1799" s="142" t="s">
        <v>92</v>
      </c>
      <c r="AY1799" s="16" t="s">
        <v>225</v>
      </c>
      <c r="BE1799" s="143">
        <f>IF(N1799="základní",J1799,0)</f>
        <v>0</v>
      </c>
      <c r="BF1799" s="143">
        <f>IF(N1799="snížená",J1799,0)</f>
        <v>0</v>
      </c>
      <c r="BG1799" s="143">
        <f>IF(N1799="zákl. přenesená",J1799,0)</f>
        <v>0</v>
      </c>
      <c r="BH1799" s="143">
        <f>IF(N1799="sníž. přenesená",J1799,0)</f>
        <v>0</v>
      </c>
      <c r="BI1799" s="143">
        <f>IF(N1799="nulová",J1799,0)</f>
        <v>0</v>
      </c>
      <c r="BJ1799" s="16" t="s">
        <v>90</v>
      </c>
      <c r="BK1799" s="143">
        <f>ROUND(I1799*H1799,2)</f>
        <v>0</v>
      </c>
      <c r="BL1799" s="16" t="s">
        <v>265</v>
      </c>
      <c r="BM1799" s="142" t="s">
        <v>2801</v>
      </c>
    </row>
    <row r="1800" spans="2:65" s="12" customFormat="1" ht="20.399999999999999">
      <c r="B1800" s="144"/>
      <c r="D1800" s="145" t="s">
        <v>233</v>
      </c>
      <c r="E1800" s="146" t="s">
        <v>1</v>
      </c>
      <c r="F1800" s="147" t="s">
        <v>3798</v>
      </c>
      <c r="H1800" s="148">
        <v>39.188000000000002</v>
      </c>
      <c r="I1800" s="149"/>
      <c r="L1800" s="144"/>
      <c r="M1800" s="150"/>
      <c r="T1800" s="151"/>
      <c r="AT1800" s="146" t="s">
        <v>233</v>
      </c>
      <c r="AU1800" s="146" t="s">
        <v>92</v>
      </c>
      <c r="AV1800" s="12" t="s">
        <v>92</v>
      </c>
      <c r="AW1800" s="12" t="s">
        <v>31</v>
      </c>
      <c r="AX1800" s="12" t="s">
        <v>82</v>
      </c>
      <c r="AY1800" s="146" t="s">
        <v>225</v>
      </c>
    </row>
    <row r="1801" spans="2:65" s="13" customFormat="1" ht="10.199999999999999">
      <c r="B1801" s="152"/>
      <c r="D1801" s="145" t="s">
        <v>233</v>
      </c>
      <c r="E1801" s="153" t="s">
        <v>1</v>
      </c>
      <c r="F1801" s="154" t="s">
        <v>235</v>
      </c>
      <c r="H1801" s="155">
        <v>39.188000000000002</v>
      </c>
      <c r="I1801" s="156"/>
      <c r="L1801" s="152"/>
      <c r="M1801" s="157"/>
      <c r="T1801" s="158"/>
      <c r="AT1801" s="153" t="s">
        <v>233</v>
      </c>
      <c r="AU1801" s="153" t="s">
        <v>92</v>
      </c>
      <c r="AV1801" s="13" t="s">
        <v>232</v>
      </c>
      <c r="AW1801" s="13" t="s">
        <v>31</v>
      </c>
      <c r="AX1801" s="13" t="s">
        <v>90</v>
      </c>
      <c r="AY1801" s="153" t="s">
        <v>225</v>
      </c>
    </row>
    <row r="1802" spans="2:65" s="1" customFormat="1" ht="44.25" customHeight="1">
      <c r="B1802" s="31"/>
      <c r="C1802" s="131" t="s">
        <v>3799</v>
      </c>
      <c r="D1802" s="131" t="s">
        <v>227</v>
      </c>
      <c r="E1802" s="132" t="s">
        <v>3800</v>
      </c>
      <c r="F1802" s="133" t="s">
        <v>3801</v>
      </c>
      <c r="G1802" s="134" t="s">
        <v>357</v>
      </c>
      <c r="H1802" s="135">
        <v>5.8</v>
      </c>
      <c r="I1802" s="136"/>
      <c r="J1802" s="137">
        <f>ROUND(I1802*H1802,2)</f>
        <v>0</v>
      </c>
      <c r="K1802" s="133" t="s">
        <v>231</v>
      </c>
      <c r="L1802" s="31"/>
      <c r="M1802" s="138" t="s">
        <v>1</v>
      </c>
      <c r="N1802" s="139" t="s">
        <v>47</v>
      </c>
      <c r="P1802" s="140">
        <f>O1802*H1802</f>
        <v>0</v>
      </c>
      <c r="Q1802" s="140">
        <v>0</v>
      </c>
      <c r="R1802" s="140">
        <f>Q1802*H1802</f>
        <v>0</v>
      </c>
      <c r="S1802" s="140">
        <v>0</v>
      </c>
      <c r="T1802" s="141">
        <f>S1802*H1802</f>
        <v>0</v>
      </c>
      <c r="AR1802" s="142" t="s">
        <v>265</v>
      </c>
      <c r="AT1802" s="142" t="s">
        <v>227</v>
      </c>
      <c r="AU1802" s="142" t="s">
        <v>92</v>
      </c>
      <c r="AY1802" s="16" t="s">
        <v>225</v>
      </c>
      <c r="BE1802" s="143">
        <f>IF(N1802="základní",J1802,0)</f>
        <v>0</v>
      </c>
      <c r="BF1802" s="143">
        <f>IF(N1802="snížená",J1802,0)</f>
        <v>0</v>
      </c>
      <c r="BG1802" s="143">
        <f>IF(N1802="zákl. přenesená",J1802,0)</f>
        <v>0</v>
      </c>
      <c r="BH1802" s="143">
        <f>IF(N1802="sníž. přenesená",J1802,0)</f>
        <v>0</v>
      </c>
      <c r="BI1802" s="143">
        <f>IF(N1802="nulová",J1802,0)</f>
        <v>0</v>
      </c>
      <c r="BJ1802" s="16" t="s">
        <v>90</v>
      </c>
      <c r="BK1802" s="143">
        <f>ROUND(I1802*H1802,2)</f>
        <v>0</v>
      </c>
      <c r="BL1802" s="16" t="s">
        <v>265</v>
      </c>
      <c r="BM1802" s="142" t="s">
        <v>2809</v>
      </c>
    </row>
    <row r="1803" spans="2:65" s="12" customFormat="1" ht="10.199999999999999">
      <c r="B1803" s="144"/>
      <c r="D1803" s="145" t="s">
        <v>233</v>
      </c>
      <c r="E1803" s="146" t="s">
        <v>1</v>
      </c>
      <c r="F1803" s="147" t="s">
        <v>3802</v>
      </c>
      <c r="H1803" s="148">
        <v>5.8</v>
      </c>
      <c r="I1803" s="149"/>
      <c r="L1803" s="144"/>
      <c r="M1803" s="150"/>
      <c r="T1803" s="151"/>
      <c r="AT1803" s="146" t="s">
        <v>233</v>
      </c>
      <c r="AU1803" s="146" t="s">
        <v>92</v>
      </c>
      <c r="AV1803" s="12" t="s">
        <v>92</v>
      </c>
      <c r="AW1803" s="12" t="s">
        <v>31</v>
      </c>
      <c r="AX1803" s="12" t="s">
        <v>82</v>
      </c>
      <c r="AY1803" s="146" t="s">
        <v>225</v>
      </c>
    </row>
    <row r="1804" spans="2:65" s="13" customFormat="1" ht="10.199999999999999">
      <c r="B1804" s="152"/>
      <c r="D1804" s="145" t="s">
        <v>233</v>
      </c>
      <c r="E1804" s="153" t="s">
        <v>1</v>
      </c>
      <c r="F1804" s="154" t="s">
        <v>235</v>
      </c>
      <c r="H1804" s="155">
        <v>5.8</v>
      </c>
      <c r="I1804" s="156"/>
      <c r="L1804" s="152"/>
      <c r="M1804" s="157"/>
      <c r="T1804" s="158"/>
      <c r="AT1804" s="153" t="s">
        <v>233</v>
      </c>
      <c r="AU1804" s="153" t="s">
        <v>92</v>
      </c>
      <c r="AV1804" s="13" t="s">
        <v>232</v>
      </c>
      <c r="AW1804" s="13" t="s">
        <v>31</v>
      </c>
      <c r="AX1804" s="13" t="s">
        <v>90</v>
      </c>
      <c r="AY1804" s="153" t="s">
        <v>225</v>
      </c>
    </row>
    <row r="1805" spans="2:65" s="1" customFormat="1" ht="44.25" customHeight="1">
      <c r="B1805" s="31"/>
      <c r="C1805" s="131" t="s">
        <v>3803</v>
      </c>
      <c r="D1805" s="131" t="s">
        <v>227</v>
      </c>
      <c r="E1805" s="132" t="s">
        <v>3804</v>
      </c>
      <c r="F1805" s="133" t="s">
        <v>3805</v>
      </c>
      <c r="G1805" s="134" t="s">
        <v>357</v>
      </c>
      <c r="H1805" s="135">
        <v>16.600000000000001</v>
      </c>
      <c r="I1805" s="136"/>
      <c r="J1805" s="137">
        <f>ROUND(I1805*H1805,2)</f>
        <v>0</v>
      </c>
      <c r="K1805" s="133" t="s">
        <v>231</v>
      </c>
      <c r="L1805" s="31"/>
      <c r="M1805" s="138" t="s">
        <v>1</v>
      </c>
      <c r="N1805" s="139" t="s">
        <v>47</v>
      </c>
      <c r="P1805" s="140">
        <f>O1805*H1805</f>
        <v>0</v>
      </c>
      <c r="Q1805" s="140">
        <v>0</v>
      </c>
      <c r="R1805" s="140">
        <f>Q1805*H1805</f>
        <v>0</v>
      </c>
      <c r="S1805" s="140">
        <v>0</v>
      </c>
      <c r="T1805" s="141">
        <f>S1805*H1805</f>
        <v>0</v>
      </c>
      <c r="AR1805" s="142" t="s">
        <v>265</v>
      </c>
      <c r="AT1805" s="142" t="s">
        <v>227</v>
      </c>
      <c r="AU1805" s="142" t="s">
        <v>92</v>
      </c>
      <c r="AY1805" s="16" t="s">
        <v>225</v>
      </c>
      <c r="BE1805" s="143">
        <f>IF(N1805="základní",J1805,0)</f>
        <v>0</v>
      </c>
      <c r="BF1805" s="143">
        <f>IF(N1805="snížená",J1805,0)</f>
        <v>0</v>
      </c>
      <c r="BG1805" s="143">
        <f>IF(N1805="zákl. přenesená",J1805,0)</f>
        <v>0</v>
      </c>
      <c r="BH1805" s="143">
        <f>IF(N1805="sníž. přenesená",J1805,0)</f>
        <v>0</v>
      </c>
      <c r="BI1805" s="143">
        <f>IF(N1805="nulová",J1805,0)</f>
        <v>0</v>
      </c>
      <c r="BJ1805" s="16" t="s">
        <v>90</v>
      </c>
      <c r="BK1805" s="143">
        <f>ROUND(I1805*H1805,2)</f>
        <v>0</v>
      </c>
      <c r="BL1805" s="16" t="s">
        <v>265</v>
      </c>
      <c r="BM1805" s="142" t="s">
        <v>2817</v>
      </c>
    </row>
    <row r="1806" spans="2:65" s="12" customFormat="1" ht="10.199999999999999">
      <c r="B1806" s="144"/>
      <c r="D1806" s="145" t="s">
        <v>233</v>
      </c>
      <c r="E1806" s="146" t="s">
        <v>1</v>
      </c>
      <c r="F1806" s="147" t="s">
        <v>3806</v>
      </c>
      <c r="H1806" s="148">
        <v>16.600000000000001</v>
      </c>
      <c r="I1806" s="149"/>
      <c r="L1806" s="144"/>
      <c r="M1806" s="150"/>
      <c r="T1806" s="151"/>
      <c r="AT1806" s="146" t="s">
        <v>233</v>
      </c>
      <c r="AU1806" s="146" t="s">
        <v>92</v>
      </c>
      <c r="AV1806" s="12" t="s">
        <v>92</v>
      </c>
      <c r="AW1806" s="12" t="s">
        <v>31</v>
      </c>
      <c r="AX1806" s="12" t="s">
        <v>82</v>
      </c>
      <c r="AY1806" s="146" t="s">
        <v>225</v>
      </c>
    </row>
    <row r="1807" spans="2:65" s="13" customFormat="1" ht="10.199999999999999">
      <c r="B1807" s="152"/>
      <c r="D1807" s="145" t="s">
        <v>233</v>
      </c>
      <c r="E1807" s="153" t="s">
        <v>1</v>
      </c>
      <c r="F1807" s="154" t="s">
        <v>235</v>
      </c>
      <c r="H1807" s="155">
        <v>16.600000000000001</v>
      </c>
      <c r="I1807" s="156"/>
      <c r="L1807" s="152"/>
      <c r="M1807" s="157"/>
      <c r="T1807" s="158"/>
      <c r="AT1807" s="153" t="s">
        <v>233</v>
      </c>
      <c r="AU1807" s="153" t="s">
        <v>92</v>
      </c>
      <c r="AV1807" s="13" t="s">
        <v>232</v>
      </c>
      <c r="AW1807" s="13" t="s">
        <v>31</v>
      </c>
      <c r="AX1807" s="13" t="s">
        <v>90</v>
      </c>
      <c r="AY1807" s="153" t="s">
        <v>225</v>
      </c>
    </row>
    <row r="1808" spans="2:65" s="1" customFormat="1" ht="55.5" customHeight="1">
      <c r="B1808" s="31"/>
      <c r="C1808" s="131" t="s">
        <v>3807</v>
      </c>
      <c r="D1808" s="131" t="s">
        <v>227</v>
      </c>
      <c r="E1808" s="132" t="s">
        <v>3808</v>
      </c>
      <c r="F1808" s="133" t="s">
        <v>3809</v>
      </c>
      <c r="G1808" s="134" t="s">
        <v>230</v>
      </c>
      <c r="H1808" s="135">
        <v>7.93</v>
      </c>
      <c r="I1808" s="136"/>
      <c r="J1808" s="137">
        <f>ROUND(I1808*H1808,2)</f>
        <v>0</v>
      </c>
      <c r="K1808" s="133" t="s">
        <v>1</v>
      </c>
      <c r="L1808" s="31"/>
      <c r="M1808" s="138" t="s">
        <v>1</v>
      </c>
      <c r="N1808" s="139" t="s">
        <v>47</v>
      </c>
      <c r="P1808" s="140">
        <f>O1808*H1808</f>
        <v>0</v>
      </c>
      <c r="Q1808" s="140">
        <v>0</v>
      </c>
      <c r="R1808" s="140">
        <f>Q1808*H1808</f>
        <v>0</v>
      </c>
      <c r="S1808" s="140">
        <v>0</v>
      </c>
      <c r="T1808" s="141">
        <f>S1808*H1808</f>
        <v>0</v>
      </c>
      <c r="AR1808" s="142" t="s">
        <v>265</v>
      </c>
      <c r="AT1808" s="142" t="s">
        <v>227</v>
      </c>
      <c r="AU1808" s="142" t="s">
        <v>92</v>
      </c>
      <c r="AY1808" s="16" t="s">
        <v>225</v>
      </c>
      <c r="BE1808" s="143">
        <f>IF(N1808="základní",J1808,0)</f>
        <v>0</v>
      </c>
      <c r="BF1808" s="143">
        <f>IF(N1808="snížená",J1808,0)</f>
        <v>0</v>
      </c>
      <c r="BG1808" s="143">
        <f>IF(N1808="zákl. přenesená",J1808,0)</f>
        <v>0</v>
      </c>
      <c r="BH1808" s="143">
        <f>IF(N1808="sníž. přenesená",J1808,0)</f>
        <v>0</v>
      </c>
      <c r="BI1808" s="143">
        <f>IF(N1808="nulová",J1808,0)</f>
        <v>0</v>
      </c>
      <c r="BJ1808" s="16" t="s">
        <v>90</v>
      </c>
      <c r="BK1808" s="143">
        <f>ROUND(I1808*H1808,2)</f>
        <v>0</v>
      </c>
      <c r="BL1808" s="16" t="s">
        <v>265</v>
      </c>
      <c r="BM1808" s="142" t="s">
        <v>2825</v>
      </c>
    </row>
    <row r="1809" spans="2:65" s="12" customFormat="1" ht="10.199999999999999">
      <c r="B1809" s="144"/>
      <c r="D1809" s="145" t="s">
        <v>233</v>
      </c>
      <c r="E1809" s="146" t="s">
        <v>1</v>
      </c>
      <c r="F1809" s="147" t="s">
        <v>3810</v>
      </c>
      <c r="H1809" s="148">
        <v>7.93</v>
      </c>
      <c r="I1809" s="149"/>
      <c r="L1809" s="144"/>
      <c r="M1809" s="150"/>
      <c r="T1809" s="151"/>
      <c r="AT1809" s="146" t="s">
        <v>233</v>
      </c>
      <c r="AU1809" s="146" t="s">
        <v>92</v>
      </c>
      <c r="AV1809" s="12" t="s">
        <v>92</v>
      </c>
      <c r="AW1809" s="12" t="s">
        <v>31</v>
      </c>
      <c r="AX1809" s="12" t="s">
        <v>82</v>
      </c>
      <c r="AY1809" s="146" t="s">
        <v>225</v>
      </c>
    </row>
    <row r="1810" spans="2:65" s="13" customFormat="1" ht="10.199999999999999">
      <c r="B1810" s="152"/>
      <c r="D1810" s="145" t="s">
        <v>233</v>
      </c>
      <c r="E1810" s="153" t="s">
        <v>1</v>
      </c>
      <c r="F1810" s="154" t="s">
        <v>235</v>
      </c>
      <c r="H1810" s="155">
        <v>7.93</v>
      </c>
      <c r="I1810" s="156"/>
      <c r="L1810" s="152"/>
      <c r="M1810" s="157"/>
      <c r="T1810" s="158"/>
      <c r="AT1810" s="153" t="s">
        <v>233</v>
      </c>
      <c r="AU1810" s="153" t="s">
        <v>92</v>
      </c>
      <c r="AV1810" s="13" t="s">
        <v>232</v>
      </c>
      <c r="AW1810" s="13" t="s">
        <v>31</v>
      </c>
      <c r="AX1810" s="13" t="s">
        <v>90</v>
      </c>
      <c r="AY1810" s="153" t="s">
        <v>225</v>
      </c>
    </row>
    <row r="1811" spans="2:65" s="1" customFormat="1" ht="55.5" customHeight="1">
      <c r="B1811" s="31"/>
      <c r="C1811" s="131" t="s">
        <v>3811</v>
      </c>
      <c r="D1811" s="131" t="s">
        <v>227</v>
      </c>
      <c r="E1811" s="132" t="s">
        <v>3812</v>
      </c>
      <c r="F1811" s="133" t="s">
        <v>3813</v>
      </c>
      <c r="G1811" s="134" t="s">
        <v>277</v>
      </c>
      <c r="H1811" s="135">
        <v>19.431000000000001</v>
      </c>
      <c r="I1811" s="136"/>
      <c r="J1811" s="137">
        <f>ROUND(I1811*H1811,2)</f>
        <v>0</v>
      </c>
      <c r="K1811" s="133" t="s">
        <v>231</v>
      </c>
      <c r="L1811" s="31"/>
      <c r="M1811" s="138" t="s">
        <v>1</v>
      </c>
      <c r="N1811" s="139" t="s">
        <v>47</v>
      </c>
      <c r="P1811" s="140">
        <f>O1811*H1811</f>
        <v>0</v>
      </c>
      <c r="Q1811" s="140">
        <v>0</v>
      </c>
      <c r="R1811" s="140">
        <f>Q1811*H1811</f>
        <v>0</v>
      </c>
      <c r="S1811" s="140">
        <v>0</v>
      </c>
      <c r="T1811" s="141">
        <f>S1811*H1811</f>
        <v>0</v>
      </c>
      <c r="AR1811" s="142" t="s">
        <v>265</v>
      </c>
      <c r="AT1811" s="142" t="s">
        <v>227</v>
      </c>
      <c r="AU1811" s="142" t="s">
        <v>92</v>
      </c>
      <c r="AY1811" s="16" t="s">
        <v>225</v>
      </c>
      <c r="BE1811" s="143">
        <f>IF(N1811="základní",J1811,0)</f>
        <v>0</v>
      </c>
      <c r="BF1811" s="143">
        <f>IF(N1811="snížená",J1811,0)</f>
        <v>0</v>
      </c>
      <c r="BG1811" s="143">
        <f>IF(N1811="zákl. přenesená",J1811,0)</f>
        <v>0</v>
      </c>
      <c r="BH1811" s="143">
        <f>IF(N1811="sníž. přenesená",J1811,0)</f>
        <v>0</v>
      </c>
      <c r="BI1811" s="143">
        <f>IF(N1811="nulová",J1811,0)</f>
        <v>0</v>
      </c>
      <c r="BJ1811" s="16" t="s">
        <v>90</v>
      </c>
      <c r="BK1811" s="143">
        <f>ROUND(I1811*H1811,2)</f>
        <v>0</v>
      </c>
      <c r="BL1811" s="16" t="s">
        <v>265</v>
      </c>
      <c r="BM1811" s="142" t="s">
        <v>2833</v>
      </c>
    </row>
    <row r="1812" spans="2:65" s="11" customFormat="1" ht="22.8" customHeight="1">
      <c r="B1812" s="119"/>
      <c r="D1812" s="120" t="s">
        <v>81</v>
      </c>
      <c r="E1812" s="129" t="s">
        <v>3380</v>
      </c>
      <c r="F1812" s="129" t="s">
        <v>3814</v>
      </c>
      <c r="I1812" s="122"/>
      <c r="J1812" s="130">
        <f>BK1812</f>
        <v>0</v>
      </c>
      <c r="L1812" s="119"/>
      <c r="M1812" s="124"/>
      <c r="P1812" s="125">
        <f>SUM(P1813:P1834)</f>
        <v>0</v>
      </c>
      <c r="R1812" s="125">
        <f>SUM(R1813:R1834)</f>
        <v>0</v>
      </c>
      <c r="T1812" s="126">
        <f>SUM(T1813:T1834)</f>
        <v>0</v>
      </c>
      <c r="AR1812" s="120" t="s">
        <v>92</v>
      </c>
      <c r="AT1812" s="127" t="s">
        <v>81</v>
      </c>
      <c r="AU1812" s="127" t="s">
        <v>90</v>
      </c>
      <c r="AY1812" s="120" t="s">
        <v>225</v>
      </c>
      <c r="BK1812" s="128">
        <f>SUM(BK1813:BK1834)</f>
        <v>0</v>
      </c>
    </row>
    <row r="1813" spans="2:65" s="1" customFormat="1" ht="24.15" customHeight="1">
      <c r="B1813" s="31"/>
      <c r="C1813" s="131" t="s">
        <v>3815</v>
      </c>
      <c r="D1813" s="131" t="s">
        <v>227</v>
      </c>
      <c r="E1813" s="132" t="s">
        <v>3816</v>
      </c>
      <c r="F1813" s="133" t="s">
        <v>3817</v>
      </c>
      <c r="G1813" s="134" t="s">
        <v>357</v>
      </c>
      <c r="H1813" s="135">
        <v>6.4</v>
      </c>
      <c r="I1813" s="136"/>
      <c r="J1813" s="137">
        <f>ROUND(I1813*H1813,2)</f>
        <v>0</v>
      </c>
      <c r="K1813" s="133" t="s">
        <v>231</v>
      </c>
      <c r="L1813" s="31"/>
      <c r="M1813" s="138" t="s">
        <v>1</v>
      </c>
      <c r="N1813" s="139" t="s">
        <v>47</v>
      </c>
      <c r="P1813" s="140">
        <f>O1813*H1813</f>
        <v>0</v>
      </c>
      <c r="Q1813" s="140">
        <v>0</v>
      </c>
      <c r="R1813" s="140">
        <f>Q1813*H1813</f>
        <v>0</v>
      </c>
      <c r="S1813" s="140">
        <v>0</v>
      </c>
      <c r="T1813" s="141">
        <f>S1813*H1813</f>
        <v>0</v>
      </c>
      <c r="AR1813" s="142" t="s">
        <v>265</v>
      </c>
      <c r="AT1813" s="142" t="s">
        <v>227</v>
      </c>
      <c r="AU1813" s="142" t="s">
        <v>92</v>
      </c>
      <c r="AY1813" s="16" t="s">
        <v>225</v>
      </c>
      <c r="BE1813" s="143">
        <f>IF(N1813="základní",J1813,0)</f>
        <v>0</v>
      </c>
      <c r="BF1813" s="143">
        <f>IF(N1813="snížená",J1813,0)</f>
        <v>0</v>
      </c>
      <c r="BG1813" s="143">
        <f>IF(N1813="zákl. přenesená",J1813,0)</f>
        <v>0</v>
      </c>
      <c r="BH1813" s="143">
        <f>IF(N1813="sníž. přenesená",J1813,0)</f>
        <v>0</v>
      </c>
      <c r="BI1813" s="143">
        <f>IF(N1813="nulová",J1813,0)</f>
        <v>0</v>
      </c>
      <c r="BJ1813" s="16" t="s">
        <v>90</v>
      </c>
      <c r="BK1813" s="143">
        <f>ROUND(I1813*H1813,2)</f>
        <v>0</v>
      </c>
      <c r="BL1813" s="16" t="s">
        <v>265</v>
      </c>
      <c r="BM1813" s="142" t="s">
        <v>2841</v>
      </c>
    </row>
    <row r="1814" spans="2:65" s="12" customFormat="1" ht="10.199999999999999">
      <c r="B1814" s="144"/>
      <c r="D1814" s="145" t="s">
        <v>233</v>
      </c>
      <c r="E1814" s="146" t="s">
        <v>1</v>
      </c>
      <c r="F1814" s="147" t="s">
        <v>3818</v>
      </c>
      <c r="H1814" s="148">
        <v>6.4</v>
      </c>
      <c r="I1814" s="149"/>
      <c r="L1814" s="144"/>
      <c r="M1814" s="150"/>
      <c r="T1814" s="151"/>
      <c r="AT1814" s="146" t="s">
        <v>233</v>
      </c>
      <c r="AU1814" s="146" t="s">
        <v>92</v>
      </c>
      <c r="AV1814" s="12" t="s">
        <v>92</v>
      </c>
      <c r="AW1814" s="12" t="s">
        <v>31</v>
      </c>
      <c r="AX1814" s="12" t="s">
        <v>82</v>
      </c>
      <c r="AY1814" s="146" t="s">
        <v>225</v>
      </c>
    </row>
    <row r="1815" spans="2:65" s="13" customFormat="1" ht="10.199999999999999">
      <c r="B1815" s="152"/>
      <c r="D1815" s="145" t="s">
        <v>233</v>
      </c>
      <c r="E1815" s="153" t="s">
        <v>1</v>
      </c>
      <c r="F1815" s="154" t="s">
        <v>235</v>
      </c>
      <c r="H1815" s="155">
        <v>6.4</v>
      </c>
      <c r="I1815" s="156"/>
      <c r="L1815" s="152"/>
      <c r="M1815" s="157"/>
      <c r="T1815" s="158"/>
      <c r="AT1815" s="153" t="s">
        <v>233</v>
      </c>
      <c r="AU1815" s="153" t="s">
        <v>92</v>
      </c>
      <c r="AV1815" s="13" t="s">
        <v>232</v>
      </c>
      <c r="AW1815" s="13" t="s">
        <v>31</v>
      </c>
      <c r="AX1815" s="13" t="s">
        <v>90</v>
      </c>
      <c r="AY1815" s="153" t="s">
        <v>225</v>
      </c>
    </row>
    <row r="1816" spans="2:65" s="1" customFormat="1" ht="24.15" customHeight="1">
      <c r="B1816" s="31"/>
      <c r="C1816" s="131" t="s">
        <v>3819</v>
      </c>
      <c r="D1816" s="131" t="s">
        <v>227</v>
      </c>
      <c r="E1816" s="132" t="s">
        <v>3820</v>
      </c>
      <c r="F1816" s="133" t="s">
        <v>3821</v>
      </c>
      <c r="G1816" s="134" t="s">
        <v>414</v>
      </c>
      <c r="H1816" s="135">
        <v>3</v>
      </c>
      <c r="I1816" s="136"/>
      <c r="J1816" s="137">
        <f>ROUND(I1816*H1816,2)</f>
        <v>0</v>
      </c>
      <c r="K1816" s="133" t="s">
        <v>231</v>
      </c>
      <c r="L1816" s="31"/>
      <c r="M1816" s="138" t="s">
        <v>1</v>
      </c>
      <c r="N1816" s="139" t="s">
        <v>47</v>
      </c>
      <c r="P1816" s="140">
        <f>O1816*H1816</f>
        <v>0</v>
      </c>
      <c r="Q1816" s="140">
        <v>0</v>
      </c>
      <c r="R1816" s="140">
        <f>Q1816*H1816</f>
        <v>0</v>
      </c>
      <c r="S1816" s="140">
        <v>0</v>
      </c>
      <c r="T1816" s="141">
        <f>S1816*H1816</f>
        <v>0</v>
      </c>
      <c r="AR1816" s="142" t="s">
        <v>265</v>
      </c>
      <c r="AT1816" s="142" t="s">
        <v>227</v>
      </c>
      <c r="AU1816" s="142" t="s">
        <v>92</v>
      </c>
      <c r="AY1816" s="16" t="s">
        <v>225</v>
      </c>
      <c r="BE1816" s="143">
        <f>IF(N1816="základní",J1816,0)</f>
        <v>0</v>
      </c>
      <c r="BF1816" s="143">
        <f>IF(N1816="snížená",J1816,0)</f>
        <v>0</v>
      </c>
      <c r="BG1816" s="143">
        <f>IF(N1816="zákl. přenesená",J1816,0)</f>
        <v>0</v>
      </c>
      <c r="BH1816" s="143">
        <f>IF(N1816="sníž. přenesená",J1816,0)</f>
        <v>0</v>
      </c>
      <c r="BI1816" s="143">
        <f>IF(N1816="nulová",J1816,0)</f>
        <v>0</v>
      </c>
      <c r="BJ1816" s="16" t="s">
        <v>90</v>
      </c>
      <c r="BK1816" s="143">
        <f>ROUND(I1816*H1816,2)</f>
        <v>0</v>
      </c>
      <c r="BL1816" s="16" t="s">
        <v>265</v>
      </c>
      <c r="BM1816" s="142" t="s">
        <v>2849</v>
      </c>
    </row>
    <row r="1817" spans="2:65" s="1" customFormat="1" ht="24.15" customHeight="1">
      <c r="B1817" s="31"/>
      <c r="C1817" s="131" t="s">
        <v>3822</v>
      </c>
      <c r="D1817" s="131" t="s">
        <v>227</v>
      </c>
      <c r="E1817" s="132" t="s">
        <v>3823</v>
      </c>
      <c r="F1817" s="133" t="s">
        <v>3824</v>
      </c>
      <c r="G1817" s="134" t="s">
        <v>357</v>
      </c>
      <c r="H1817" s="135">
        <v>27.635000000000002</v>
      </c>
      <c r="I1817" s="136"/>
      <c r="J1817" s="137">
        <f>ROUND(I1817*H1817,2)</f>
        <v>0</v>
      </c>
      <c r="K1817" s="133" t="s">
        <v>231</v>
      </c>
      <c r="L1817" s="31"/>
      <c r="M1817" s="138" t="s">
        <v>1</v>
      </c>
      <c r="N1817" s="139" t="s">
        <v>47</v>
      </c>
      <c r="P1817" s="140">
        <f>O1817*H1817</f>
        <v>0</v>
      </c>
      <c r="Q1817" s="140">
        <v>0</v>
      </c>
      <c r="R1817" s="140">
        <f>Q1817*H1817</f>
        <v>0</v>
      </c>
      <c r="S1817" s="140">
        <v>0</v>
      </c>
      <c r="T1817" s="141">
        <f>S1817*H1817</f>
        <v>0</v>
      </c>
      <c r="AR1817" s="142" t="s">
        <v>265</v>
      </c>
      <c r="AT1817" s="142" t="s">
        <v>227</v>
      </c>
      <c r="AU1817" s="142" t="s">
        <v>92</v>
      </c>
      <c r="AY1817" s="16" t="s">
        <v>225</v>
      </c>
      <c r="BE1817" s="143">
        <f>IF(N1817="základní",J1817,0)</f>
        <v>0</v>
      </c>
      <c r="BF1817" s="143">
        <f>IF(N1817="snížená",J1817,0)</f>
        <v>0</v>
      </c>
      <c r="BG1817" s="143">
        <f>IF(N1817="zákl. přenesená",J1817,0)</f>
        <v>0</v>
      </c>
      <c r="BH1817" s="143">
        <f>IF(N1817="sníž. přenesená",J1817,0)</f>
        <v>0</v>
      </c>
      <c r="BI1817" s="143">
        <f>IF(N1817="nulová",J1817,0)</f>
        <v>0</v>
      </c>
      <c r="BJ1817" s="16" t="s">
        <v>90</v>
      </c>
      <c r="BK1817" s="143">
        <f>ROUND(I1817*H1817,2)</f>
        <v>0</v>
      </c>
      <c r="BL1817" s="16" t="s">
        <v>265</v>
      </c>
      <c r="BM1817" s="142" t="s">
        <v>2859</v>
      </c>
    </row>
    <row r="1818" spans="2:65" s="1" customFormat="1" ht="16.5" customHeight="1">
      <c r="B1818" s="31"/>
      <c r="C1818" s="131" t="s">
        <v>3825</v>
      </c>
      <c r="D1818" s="131" t="s">
        <v>227</v>
      </c>
      <c r="E1818" s="132" t="s">
        <v>3826</v>
      </c>
      <c r="F1818" s="133" t="s">
        <v>3827</v>
      </c>
      <c r="G1818" s="134" t="s">
        <v>357</v>
      </c>
      <c r="H1818" s="135">
        <v>33.1</v>
      </c>
      <c r="I1818" s="136"/>
      <c r="J1818" s="137">
        <f>ROUND(I1818*H1818,2)</f>
        <v>0</v>
      </c>
      <c r="K1818" s="133" t="s">
        <v>231</v>
      </c>
      <c r="L1818" s="31"/>
      <c r="M1818" s="138" t="s">
        <v>1</v>
      </c>
      <c r="N1818" s="139" t="s">
        <v>47</v>
      </c>
      <c r="P1818" s="140">
        <f>O1818*H1818</f>
        <v>0</v>
      </c>
      <c r="Q1818" s="140">
        <v>0</v>
      </c>
      <c r="R1818" s="140">
        <f>Q1818*H1818</f>
        <v>0</v>
      </c>
      <c r="S1818" s="140">
        <v>0</v>
      </c>
      <c r="T1818" s="141">
        <f>S1818*H1818</f>
        <v>0</v>
      </c>
      <c r="AR1818" s="142" t="s">
        <v>265</v>
      </c>
      <c r="AT1818" s="142" t="s">
        <v>227</v>
      </c>
      <c r="AU1818" s="142" t="s">
        <v>92</v>
      </c>
      <c r="AY1818" s="16" t="s">
        <v>225</v>
      </c>
      <c r="BE1818" s="143">
        <f>IF(N1818="základní",J1818,0)</f>
        <v>0</v>
      </c>
      <c r="BF1818" s="143">
        <f>IF(N1818="snížená",J1818,0)</f>
        <v>0</v>
      </c>
      <c r="BG1818" s="143">
        <f>IF(N1818="zákl. přenesená",J1818,0)</f>
        <v>0</v>
      </c>
      <c r="BH1818" s="143">
        <f>IF(N1818="sníž. přenesená",J1818,0)</f>
        <v>0</v>
      </c>
      <c r="BI1818" s="143">
        <f>IF(N1818="nulová",J1818,0)</f>
        <v>0</v>
      </c>
      <c r="BJ1818" s="16" t="s">
        <v>90</v>
      </c>
      <c r="BK1818" s="143">
        <f>ROUND(I1818*H1818,2)</f>
        <v>0</v>
      </c>
      <c r="BL1818" s="16" t="s">
        <v>265</v>
      </c>
      <c r="BM1818" s="142" t="s">
        <v>2867</v>
      </c>
    </row>
    <row r="1819" spans="2:65" s="12" customFormat="1" ht="10.199999999999999">
      <c r="B1819" s="144"/>
      <c r="D1819" s="145" t="s">
        <v>233</v>
      </c>
      <c r="E1819" s="146" t="s">
        <v>1</v>
      </c>
      <c r="F1819" s="147" t="s">
        <v>3828</v>
      </c>
      <c r="H1819" s="148">
        <v>33.1</v>
      </c>
      <c r="I1819" s="149"/>
      <c r="L1819" s="144"/>
      <c r="M1819" s="150"/>
      <c r="T1819" s="151"/>
      <c r="AT1819" s="146" t="s">
        <v>233</v>
      </c>
      <c r="AU1819" s="146" t="s">
        <v>92</v>
      </c>
      <c r="AV1819" s="12" t="s">
        <v>92</v>
      </c>
      <c r="AW1819" s="12" t="s">
        <v>31</v>
      </c>
      <c r="AX1819" s="12" t="s">
        <v>82</v>
      </c>
      <c r="AY1819" s="146" t="s">
        <v>225</v>
      </c>
    </row>
    <row r="1820" spans="2:65" s="13" customFormat="1" ht="10.199999999999999">
      <c r="B1820" s="152"/>
      <c r="D1820" s="145" t="s">
        <v>233</v>
      </c>
      <c r="E1820" s="153" t="s">
        <v>1</v>
      </c>
      <c r="F1820" s="154" t="s">
        <v>235</v>
      </c>
      <c r="H1820" s="155">
        <v>33.1</v>
      </c>
      <c r="I1820" s="156"/>
      <c r="L1820" s="152"/>
      <c r="M1820" s="157"/>
      <c r="T1820" s="158"/>
      <c r="AT1820" s="153" t="s">
        <v>233</v>
      </c>
      <c r="AU1820" s="153" t="s">
        <v>92</v>
      </c>
      <c r="AV1820" s="13" t="s">
        <v>232</v>
      </c>
      <c r="AW1820" s="13" t="s">
        <v>31</v>
      </c>
      <c r="AX1820" s="13" t="s">
        <v>90</v>
      </c>
      <c r="AY1820" s="153" t="s">
        <v>225</v>
      </c>
    </row>
    <row r="1821" spans="2:65" s="1" customFormat="1" ht="62.7" customHeight="1">
      <c r="B1821" s="31"/>
      <c r="C1821" s="131" t="s">
        <v>3829</v>
      </c>
      <c r="D1821" s="131" t="s">
        <v>227</v>
      </c>
      <c r="E1821" s="132" t="s">
        <v>3830</v>
      </c>
      <c r="F1821" s="133" t="s">
        <v>3831</v>
      </c>
      <c r="G1821" s="134" t="s">
        <v>230</v>
      </c>
      <c r="H1821" s="135">
        <v>175.68199999999999</v>
      </c>
      <c r="I1821" s="136"/>
      <c r="J1821" s="137">
        <f>ROUND(I1821*H1821,2)</f>
        <v>0</v>
      </c>
      <c r="K1821" s="133" t="s">
        <v>231</v>
      </c>
      <c r="L1821" s="31"/>
      <c r="M1821" s="138" t="s">
        <v>1</v>
      </c>
      <c r="N1821" s="139" t="s">
        <v>47</v>
      </c>
      <c r="P1821" s="140">
        <f>O1821*H1821</f>
        <v>0</v>
      </c>
      <c r="Q1821" s="140">
        <v>0</v>
      </c>
      <c r="R1821" s="140">
        <f>Q1821*H1821</f>
        <v>0</v>
      </c>
      <c r="S1821" s="140">
        <v>0</v>
      </c>
      <c r="T1821" s="141">
        <f>S1821*H1821</f>
        <v>0</v>
      </c>
      <c r="AR1821" s="142" t="s">
        <v>265</v>
      </c>
      <c r="AT1821" s="142" t="s">
        <v>227</v>
      </c>
      <c r="AU1821" s="142" t="s">
        <v>92</v>
      </c>
      <c r="AY1821" s="16" t="s">
        <v>225</v>
      </c>
      <c r="BE1821" s="143">
        <f>IF(N1821="základní",J1821,0)</f>
        <v>0</v>
      </c>
      <c r="BF1821" s="143">
        <f>IF(N1821="snížená",J1821,0)</f>
        <v>0</v>
      </c>
      <c r="BG1821" s="143">
        <f>IF(N1821="zákl. přenesená",J1821,0)</f>
        <v>0</v>
      </c>
      <c r="BH1821" s="143">
        <f>IF(N1821="sníž. přenesená",J1821,0)</f>
        <v>0</v>
      </c>
      <c r="BI1821" s="143">
        <f>IF(N1821="nulová",J1821,0)</f>
        <v>0</v>
      </c>
      <c r="BJ1821" s="16" t="s">
        <v>90</v>
      </c>
      <c r="BK1821" s="143">
        <f>ROUND(I1821*H1821,2)</f>
        <v>0</v>
      </c>
      <c r="BL1821" s="16" t="s">
        <v>265</v>
      </c>
      <c r="BM1821" s="142" t="s">
        <v>2875</v>
      </c>
    </row>
    <row r="1822" spans="2:65" s="12" customFormat="1" ht="10.199999999999999">
      <c r="B1822" s="144"/>
      <c r="D1822" s="145" t="s">
        <v>233</v>
      </c>
      <c r="E1822" s="146" t="s">
        <v>1</v>
      </c>
      <c r="F1822" s="147" t="s">
        <v>3832</v>
      </c>
      <c r="H1822" s="148">
        <v>109.012</v>
      </c>
      <c r="I1822" s="149"/>
      <c r="L1822" s="144"/>
      <c r="M1822" s="150"/>
      <c r="T1822" s="151"/>
      <c r="AT1822" s="146" t="s">
        <v>233</v>
      </c>
      <c r="AU1822" s="146" t="s">
        <v>92</v>
      </c>
      <c r="AV1822" s="12" t="s">
        <v>92</v>
      </c>
      <c r="AW1822" s="12" t="s">
        <v>31</v>
      </c>
      <c r="AX1822" s="12" t="s">
        <v>82</v>
      </c>
      <c r="AY1822" s="146" t="s">
        <v>225</v>
      </c>
    </row>
    <row r="1823" spans="2:65" s="12" customFormat="1" ht="10.199999999999999">
      <c r="B1823" s="144"/>
      <c r="D1823" s="145" t="s">
        <v>233</v>
      </c>
      <c r="E1823" s="146" t="s">
        <v>1</v>
      </c>
      <c r="F1823" s="147" t="s">
        <v>3833</v>
      </c>
      <c r="H1823" s="148">
        <v>66.67</v>
      </c>
      <c r="I1823" s="149"/>
      <c r="L1823" s="144"/>
      <c r="M1823" s="150"/>
      <c r="T1823" s="151"/>
      <c r="AT1823" s="146" t="s">
        <v>233</v>
      </c>
      <c r="AU1823" s="146" t="s">
        <v>92</v>
      </c>
      <c r="AV1823" s="12" t="s">
        <v>92</v>
      </c>
      <c r="AW1823" s="12" t="s">
        <v>31</v>
      </c>
      <c r="AX1823" s="12" t="s">
        <v>82</v>
      </c>
      <c r="AY1823" s="146" t="s">
        <v>225</v>
      </c>
    </row>
    <row r="1824" spans="2:65" s="13" customFormat="1" ht="10.199999999999999">
      <c r="B1824" s="152"/>
      <c r="D1824" s="145" t="s">
        <v>233</v>
      </c>
      <c r="E1824" s="153" t="s">
        <v>1</v>
      </c>
      <c r="F1824" s="154" t="s">
        <v>235</v>
      </c>
      <c r="H1824" s="155">
        <v>175.68199999999999</v>
      </c>
      <c r="I1824" s="156"/>
      <c r="L1824" s="152"/>
      <c r="M1824" s="157"/>
      <c r="T1824" s="158"/>
      <c r="AT1824" s="153" t="s">
        <v>233</v>
      </c>
      <c r="AU1824" s="153" t="s">
        <v>92</v>
      </c>
      <c r="AV1824" s="13" t="s">
        <v>232</v>
      </c>
      <c r="AW1824" s="13" t="s">
        <v>31</v>
      </c>
      <c r="AX1824" s="13" t="s">
        <v>90</v>
      </c>
      <c r="AY1824" s="153" t="s">
        <v>225</v>
      </c>
    </row>
    <row r="1825" spans="2:65" s="1" customFormat="1" ht="33" customHeight="1">
      <c r="B1825" s="31"/>
      <c r="C1825" s="131" t="s">
        <v>3834</v>
      </c>
      <c r="D1825" s="131" t="s">
        <v>227</v>
      </c>
      <c r="E1825" s="132" t="s">
        <v>3835</v>
      </c>
      <c r="F1825" s="133" t="s">
        <v>3836</v>
      </c>
      <c r="G1825" s="134" t="s">
        <v>357</v>
      </c>
      <c r="H1825" s="135">
        <v>17</v>
      </c>
      <c r="I1825" s="136"/>
      <c r="J1825" s="137">
        <f>ROUND(I1825*H1825,2)</f>
        <v>0</v>
      </c>
      <c r="K1825" s="133" t="s">
        <v>1</v>
      </c>
      <c r="L1825" s="31"/>
      <c r="M1825" s="138" t="s">
        <v>1</v>
      </c>
      <c r="N1825" s="139" t="s">
        <v>47</v>
      </c>
      <c r="P1825" s="140">
        <f>O1825*H1825</f>
        <v>0</v>
      </c>
      <c r="Q1825" s="140">
        <v>0</v>
      </c>
      <c r="R1825" s="140">
        <f>Q1825*H1825</f>
        <v>0</v>
      </c>
      <c r="S1825" s="140">
        <v>0</v>
      </c>
      <c r="T1825" s="141">
        <f>S1825*H1825</f>
        <v>0</v>
      </c>
      <c r="AR1825" s="142" t="s">
        <v>265</v>
      </c>
      <c r="AT1825" s="142" t="s">
        <v>227</v>
      </c>
      <c r="AU1825" s="142" t="s">
        <v>92</v>
      </c>
      <c r="AY1825" s="16" t="s">
        <v>225</v>
      </c>
      <c r="BE1825" s="143">
        <f>IF(N1825="základní",J1825,0)</f>
        <v>0</v>
      </c>
      <c r="BF1825" s="143">
        <f>IF(N1825="snížená",J1825,0)</f>
        <v>0</v>
      </c>
      <c r="BG1825" s="143">
        <f>IF(N1825="zákl. přenesená",J1825,0)</f>
        <v>0</v>
      </c>
      <c r="BH1825" s="143">
        <f>IF(N1825="sníž. přenesená",J1825,0)</f>
        <v>0</v>
      </c>
      <c r="BI1825" s="143">
        <f>IF(N1825="nulová",J1825,0)</f>
        <v>0</v>
      </c>
      <c r="BJ1825" s="16" t="s">
        <v>90</v>
      </c>
      <c r="BK1825" s="143">
        <f>ROUND(I1825*H1825,2)</f>
        <v>0</v>
      </c>
      <c r="BL1825" s="16" t="s">
        <v>265</v>
      </c>
      <c r="BM1825" s="142" t="s">
        <v>2883</v>
      </c>
    </row>
    <row r="1826" spans="2:65" s="1" customFormat="1" ht="44.25" customHeight="1">
      <c r="B1826" s="31"/>
      <c r="C1826" s="131" t="s">
        <v>3837</v>
      </c>
      <c r="D1826" s="131" t="s">
        <v>227</v>
      </c>
      <c r="E1826" s="132" t="s">
        <v>3838</v>
      </c>
      <c r="F1826" s="133" t="s">
        <v>3839</v>
      </c>
      <c r="G1826" s="134" t="s">
        <v>414</v>
      </c>
      <c r="H1826" s="135">
        <v>1</v>
      </c>
      <c r="I1826" s="136"/>
      <c r="J1826" s="137">
        <f>ROUND(I1826*H1826,2)</f>
        <v>0</v>
      </c>
      <c r="K1826" s="133" t="s">
        <v>231</v>
      </c>
      <c r="L1826" s="31"/>
      <c r="M1826" s="138" t="s">
        <v>1</v>
      </c>
      <c r="N1826" s="139" t="s">
        <v>47</v>
      </c>
      <c r="P1826" s="140">
        <f>O1826*H1826</f>
        <v>0</v>
      </c>
      <c r="Q1826" s="140">
        <v>0</v>
      </c>
      <c r="R1826" s="140">
        <f>Q1826*H1826</f>
        <v>0</v>
      </c>
      <c r="S1826" s="140">
        <v>0</v>
      </c>
      <c r="T1826" s="141">
        <f>S1826*H1826</f>
        <v>0</v>
      </c>
      <c r="AR1826" s="142" t="s">
        <v>265</v>
      </c>
      <c r="AT1826" s="142" t="s">
        <v>227</v>
      </c>
      <c r="AU1826" s="142" t="s">
        <v>92</v>
      </c>
      <c r="AY1826" s="16" t="s">
        <v>225</v>
      </c>
      <c r="BE1826" s="143">
        <f>IF(N1826="základní",J1826,0)</f>
        <v>0</v>
      </c>
      <c r="BF1826" s="143">
        <f>IF(N1826="snížená",J1826,0)</f>
        <v>0</v>
      </c>
      <c r="BG1826" s="143">
        <f>IF(N1826="zákl. přenesená",J1826,0)</f>
        <v>0</v>
      </c>
      <c r="BH1826" s="143">
        <f>IF(N1826="sníž. přenesená",J1826,0)</f>
        <v>0</v>
      </c>
      <c r="BI1826" s="143">
        <f>IF(N1826="nulová",J1826,0)</f>
        <v>0</v>
      </c>
      <c r="BJ1826" s="16" t="s">
        <v>90</v>
      </c>
      <c r="BK1826" s="143">
        <f>ROUND(I1826*H1826,2)</f>
        <v>0</v>
      </c>
      <c r="BL1826" s="16" t="s">
        <v>265</v>
      </c>
      <c r="BM1826" s="142" t="s">
        <v>2891</v>
      </c>
    </row>
    <row r="1827" spans="2:65" s="1" customFormat="1" ht="37.799999999999997" customHeight="1">
      <c r="B1827" s="31"/>
      <c r="C1827" s="131" t="s">
        <v>3840</v>
      </c>
      <c r="D1827" s="131" t="s">
        <v>227</v>
      </c>
      <c r="E1827" s="132" t="s">
        <v>3841</v>
      </c>
      <c r="F1827" s="133" t="s">
        <v>3842</v>
      </c>
      <c r="G1827" s="134" t="s">
        <v>357</v>
      </c>
      <c r="H1827" s="135">
        <v>13.1</v>
      </c>
      <c r="I1827" s="136"/>
      <c r="J1827" s="137">
        <f>ROUND(I1827*H1827,2)</f>
        <v>0</v>
      </c>
      <c r="K1827" s="133" t="s">
        <v>1</v>
      </c>
      <c r="L1827" s="31"/>
      <c r="M1827" s="138" t="s">
        <v>1</v>
      </c>
      <c r="N1827" s="139" t="s">
        <v>47</v>
      </c>
      <c r="P1827" s="140">
        <f>O1827*H1827</f>
        <v>0</v>
      </c>
      <c r="Q1827" s="140">
        <v>0</v>
      </c>
      <c r="R1827" s="140">
        <f>Q1827*H1827</f>
        <v>0</v>
      </c>
      <c r="S1827" s="140">
        <v>0</v>
      </c>
      <c r="T1827" s="141">
        <f>S1827*H1827</f>
        <v>0</v>
      </c>
      <c r="AR1827" s="142" t="s">
        <v>265</v>
      </c>
      <c r="AT1827" s="142" t="s">
        <v>227</v>
      </c>
      <c r="AU1827" s="142" t="s">
        <v>92</v>
      </c>
      <c r="AY1827" s="16" t="s">
        <v>225</v>
      </c>
      <c r="BE1827" s="143">
        <f>IF(N1827="základní",J1827,0)</f>
        <v>0</v>
      </c>
      <c r="BF1827" s="143">
        <f>IF(N1827="snížená",J1827,0)</f>
        <v>0</v>
      </c>
      <c r="BG1827" s="143">
        <f>IF(N1827="zákl. přenesená",J1827,0)</f>
        <v>0</v>
      </c>
      <c r="BH1827" s="143">
        <f>IF(N1827="sníž. přenesená",J1827,0)</f>
        <v>0</v>
      </c>
      <c r="BI1827" s="143">
        <f>IF(N1827="nulová",J1827,0)</f>
        <v>0</v>
      </c>
      <c r="BJ1827" s="16" t="s">
        <v>90</v>
      </c>
      <c r="BK1827" s="143">
        <f>ROUND(I1827*H1827,2)</f>
        <v>0</v>
      </c>
      <c r="BL1827" s="16" t="s">
        <v>265</v>
      </c>
      <c r="BM1827" s="142" t="s">
        <v>2899</v>
      </c>
    </row>
    <row r="1828" spans="2:65" s="12" customFormat="1" ht="10.199999999999999">
      <c r="B1828" s="144"/>
      <c r="D1828" s="145" t="s">
        <v>233</v>
      </c>
      <c r="E1828" s="146" t="s">
        <v>1</v>
      </c>
      <c r="F1828" s="147" t="s">
        <v>3843</v>
      </c>
      <c r="H1828" s="148">
        <v>13.1</v>
      </c>
      <c r="I1828" s="149"/>
      <c r="L1828" s="144"/>
      <c r="M1828" s="150"/>
      <c r="T1828" s="151"/>
      <c r="AT1828" s="146" t="s">
        <v>233</v>
      </c>
      <c r="AU1828" s="146" t="s">
        <v>92</v>
      </c>
      <c r="AV1828" s="12" t="s">
        <v>92</v>
      </c>
      <c r="AW1828" s="12" t="s">
        <v>31</v>
      </c>
      <c r="AX1828" s="12" t="s">
        <v>82</v>
      </c>
      <c r="AY1828" s="146" t="s">
        <v>225</v>
      </c>
    </row>
    <row r="1829" spans="2:65" s="13" customFormat="1" ht="10.199999999999999">
      <c r="B1829" s="152"/>
      <c r="D1829" s="145" t="s">
        <v>233</v>
      </c>
      <c r="E1829" s="153" t="s">
        <v>1</v>
      </c>
      <c r="F1829" s="154" t="s">
        <v>235</v>
      </c>
      <c r="H1829" s="155">
        <v>13.1</v>
      </c>
      <c r="I1829" s="156"/>
      <c r="L1829" s="152"/>
      <c r="M1829" s="157"/>
      <c r="T1829" s="158"/>
      <c r="AT1829" s="153" t="s">
        <v>233</v>
      </c>
      <c r="AU1829" s="153" t="s">
        <v>92</v>
      </c>
      <c r="AV1829" s="13" t="s">
        <v>232</v>
      </c>
      <c r="AW1829" s="13" t="s">
        <v>31</v>
      </c>
      <c r="AX1829" s="13" t="s">
        <v>90</v>
      </c>
      <c r="AY1829" s="153" t="s">
        <v>225</v>
      </c>
    </row>
    <row r="1830" spans="2:65" s="1" customFormat="1" ht="33" customHeight="1">
      <c r="B1830" s="31"/>
      <c r="C1830" s="131" t="s">
        <v>3844</v>
      </c>
      <c r="D1830" s="131" t="s">
        <v>227</v>
      </c>
      <c r="E1830" s="132" t="s">
        <v>3845</v>
      </c>
      <c r="F1830" s="133" t="s">
        <v>3846</v>
      </c>
      <c r="G1830" s="134" t="s">
        <v>357</v>
      </c>
      <c r="H1830" s="135">
        <v>12</v>
      </c>
      <c r="I1830" s="136"/>
      <c r="J1830" s="137">
        <f>ROUND(I1830*H1830,2)</f>
        <v>0</v>
      </c>
      <c r="K1830" s="133" t="s">
        <v>231</v>
      </c>
      <c r="L1830" s="31"/>
      <c r="M1830" s="138" t="s">
        <v>1</v>
      </c>
      <c r="N1830" s="139" t="s">
        <v>47</v>
      </c>
      <c r="P1830" s="140">
        <f>O1830*H1830</f>
        <v>0</v>
      </c>
      <c r="Q1830" s="140">
        <v>0</v>
      </c>
      <c r="R1830" s="140">
        <f>Q1830*H1830</f>
        <v>0</v>
      </c>
      <c r="S1830" s="140">
        <v>0</v>
      </c>
      <c r="T1830" s="141">
        <f>S1830*H1830</f>
        <v>0</v>
      </c>
      <c r="AR1830" s="142" t="s">
        <v>265</v>
      </c>
      <c r="AT1830" s="142" t="s">
        <v>227</v>
      </c>
      <c r="AU1830" s="142" t="s">
        <v>92</v>
      </c>
      <c r="AY1830" s="16" t="s">
        <v>225</v>
      </c>
      <c r="BE1830" s="143">
        <f>IF(N1830="základní",J1830,0)</f>
        <v>0</v>
      </c>
      <c r="BF1830" s="143">
        <f>IF(N1830="snížená",J1830,0)</f>
        <v>0</v>
      </c>
      <c r="BG1830" s="143">
        <f>IF(N1830="zákl. přenesená",J1830,0)</f>
        <v>0</v>
      </c>
      <c r="BH1830" s="143">
        <f>IF(N1830="sníž. přenesená",J1830,0)</f>
        <v>0</v>
      </c>
      <c r="BI1830" s="143">
        <f>IF(N1830="nulová",J1830,0)</f>
        <v>0</v>
      </c>
      <c r="BJ1830" s="16" t="s">
        <v>90</v>
      </c>
      <c r="BK1830" s="143">
        <f>ROUND(I1830*H1830,2)</f>
        <v>0</v>
      </c>
      <c r="BL1830" s="16" t="s">
        <v>265</v>
      </c>
      <c r="BM1830" s="142" t="s">
        <v>2907</v>
      </c>
    </row>
    <row r="1831" spans="2:65" s="1" customFormat="1" ht="44.25" customHeight="1">
      <c r="B1831" s="31"/>
      <c r="C1831" s="131" t="s">
        <v>3847</v>
      </c>
      <c r="D1831" s="131" t="s">
        <v>227</v>
      </c>
      <c r="E1831" s="132" t="s">
        <v>3848</v>
      </c>
      <c r="F1831" s="133" t="s">
        <v>3849</v>
      </c>
      <c r="G1831" s="134" t="s">
        <v>414</v>
      </c>
      <c r="H1831" s="135">
        <v>3</v>
      </c>
      <c r="I1831" s="136"/>
      <c r="J1831" s="137">
        <f>ROUND(I1831*H1831,2)</f>
        <v>0</v>
      </c>
      <c r="K1831" s="133" t="s">
        <v>231</v>
      </c>
      <c r="L1831" s="31"/>
      <c r="M1831" s="138" t="s">
        <v>1</v>
      </c>
      <c r="N1831" s="139" t="s">
        <v>47</v>
      </c>
      <c r="P1831" s="140">
        <f>O1831*H1831</f>
        <v>0</v>
      </c>
      <c r="Q1831" s="140">
        <v>0</v>
      </c>
      <c r="R1831" s="140">
        <f>Q1831*H1831</f>
        <v>0</v>
      </c>
      <c r="S1831" s="140">
        <v>0</v>
      </c>
      <c r="T1831" s="141">
        <f>S1831*H1831</f>
        <v>0</v>
      </c>
      <c r="AR1831" s="142" t="s">
        <v>265</v>
      </c>
      <c r="AT1831" s="142" t="s">
        <v>227</v>
      </c>
      <c r="AU1831" s="142" t="s">
        <v>92</v>
      </c>
      <c r="AY1831" s="16" t="s">
        <v>225</v>
      </c>
      <c r="BE1831" s="143">
        <f>IF(N1831="základní",J1831,0)</f>
        <v>0</v>
      </c>
      <c r="BF1831" s="143">
        <f>IF(N1831="snížená",J1831,0)</f>
        <v>0</v>
      </c>
      <c r="BG1831" s="143">
        <f>IF(N1831="zákl. přenesená",J1831,0)</f>
        <v>0</v>
      </c>
      <c r="BH1831" s="143">
        <f>IF(N1831="sníž. přenesená",J1831,0)</f>
        <v>0</v>
      </c>
      <c r="BI1831" s="143">
        <f>IF(N1831="nulová",J1831,0)</f>
        <v>0</v>
      </c>
      <c r="BJ1831" s="16" t="s">
        <v>90</v>
      </c>
      <c r="BK1831" s="143">
        <f>ROUND(I1831*H1831,2)</f>
        <v>0</v>
      </c>
      <c r="BL1831" s="16" t="s">
        <v>265</v>
      </c>
      <c r="BM1831" s="142" t="s">
        <v>2915</v>
      </c>
    </row>
    <row r="1832" spans="2:65" s="1" customFormat="1" ht="33" customHeight="1">
      <c r="B1832" s="31"/>
      <c r="C1832" s="131" t="s">
        <v>3850</v>
      </c>
      <c r="D1832" s="131" t="s">
        <v>227</v>
      </c>
      <c r="E1832" s="132" t="s">
        <v>3851</v>
      </c>
      <c r="F1832" s="133" t="s">
        <v>3852</v>
      </c>
      <c r="G1832" s="134" t="s">
        <v>357</v>
      </c>
      <c r="H1832" s="135">
        <v>12</v>
      </c>
      <c r="I1832" s="136"/>
      <c r="J1832" s="137">
        <f>ROUND(I1832*H1832,2)</f>
        <v>0</v>
      </c>
      <c r="K1832" s="133" t="s">
        <v>231</v>
      </c>
      <c r="L1832" s="31"/>
      <c r="M1832" s="138" t="s">
        <v>1</v>
      </c>
      <c r="N1832" s="139" t="s">
        <v>47</v>
      </c>
      <c r="P1832" s="140">
        <f>O1832*H1832</f>
        <v>0</v>
      </c>
      <c r="Q1832" s="140">
        <v>0</v>
      </c>
      <c r="R1832" s="140">
        <f>Q1832*H1832</f>
        <v>0</v>
      </c>
      <c r="S1832" s="140">
        <v>0</v>
      </c>
      <c r="T1832" s="141">
        <f>S1832*H1832</f>
        <v>0</v>
      </c>
      <c r="AR1832" s="142" t="s">
        <v>265</v>
      </c>
      <c r="AT1832" s="142" t="s">
        <v>227</v>
      </c>
      <c r="AU1832" s="142" t="s">
        <v>92</v>
      </c>
      <c r="AY1832" s="16" t="s">
        <v>225</v>
      </c>
      <c r="BE1832" s="143">
        <f>IF(N1832="základní",J1832,0)</f>
        <v>0</v>
      </c>
      <c r="BF1832" s="143">
        <f>IF(N1832="snížená",J1832,0)</f>
        <v>0</v>
      </c>
      <c r="BG1832" s="143">
        <f>IF(N1832="zákl. přenesená",J1832,0)</f>
        <v>0</v>
      </c>
      <c r="BH1832" s="143">
        <f>IF(N1832="sníž. přenesená",J1832,0)</f>
        <v>0</v>
      </c>
      <c r="BI1832" s="143">
        <f>IF(N1832="nulová",J1832,0)</f>
        <v>0</v>
      </c>
      <c r="BJ1832" s="16" t="s">
        <v>90</v>
      </c>
      <c r="BK1832" s="143">
        <f>ROUND(I1832*H1832,2)</f>
        <v>0</v>
      </c>
      <c r="BL1832" s="16" t="s">
        <v>265</v>
      </c>
      <c r="BM1832" s="142" t="s">
        <v>2923</v>
      </c>
    </row>
    <row r="1833" spans="2:65" s="1" customFormat="1" ht="37.799999999999997" customHeight="1">
      <c r="B1833" s="31"/>
      <c r="C1833" s="131" t="s">
        <v>3853</v>
      </c>
      <c r="D1833" s="131" t="s">
        <v>227</v>
      </c>
      <c r="E1833" s="132" t="s">
        <v>3854</v>
      </c>
      <c r="F1833" s="133" t="s">
        <v>3855</v>
      </c>
      <c r="G1833" s="134" t="s">
        <v>357</v>
      </c>
      <c r="H1833" s="135">
        <v>44</v>
      </c>
      <c r="I1833" s="136"/>
      <c r="J1833" s="137">
        <f>ROUND(I1833*H1833,2)</f>
        <v>0</v>
      </c>
      <c r="K1833" s="133" t="s">
        <v>347</v>
      </c>
      <c r="L1833" s="31"/>
      <c r="M1833" s="138" t="s">
        <v>1</v>
      </c>
      <c r="N1833" s="139" t="s">
        <v>47</v>
      </c>
      <c r="P1833" s="140">
        <f>O1833*H1833</f>
        <v>0</v>
      </c>
      <c r="Q1833" s="140">
        <v>0</v>
      </c>
      <c r="R1833" s="140">
        <f>Q1833*H1833</f>
        <v>0</v>
      </c>
      <c r="S1833" s="140">
        <v>0</v>
      </c>
      <c r="T1833" s="141">
        <f>S1833*H1833</f>
        <v>0</v>
      </c>
      <c r="AR1833" s="142" t="s">
        <v>265</v>
      </c>
      <c r="AT1833" s="142" t="s">
        <v>227</v>
      </c>
      <c r="AU1833" s="142" t="s">
        <v>92</v>
      </c>
      <c r="AY1833" s="16" t="s">
        <v>225</v>
      </c>
      <c r="BE1833" s="143">
        <f>IF(N1833="základní",J1833,0)</f>
        <v>0</v>
      </c>
      <c r="BF1833" s="143">
        <f>IF(N1833="snížená",J1833,0)</f>
        <v>0</v>
      </c>
      <c r="BG1833" s="143">
        <f>IF(N1833="zákl. přenesená",J1833,0)</f>
        <v>0</v>
      </c>
      <c r="BH1833" s="143">
        <f>IF(N1833="sníž. přenesená",J1833,0)</f>
        <v>0</v>
      </c>
      <c r="BI1833" s="143">
        <f>IF(N1833="nulová",J1833,0)</f>
        <v>0</v>
      </c>
      <c r="BJ1833" s="16" t="s">
        <v>90</v>
      </c>
      <c r="BK1833" s="143">
        <f>ROUND(I1833*H1833,2)</f>
        <v>0</v>
      </c>
      <c r="BL1833" s="16" t="s">
        <v>265</v>
      </c>
      <c r="BM1833" s="142" t="s">
        <v>2931</v>
      </c>
    </row>
    <row r="1834" spans="2:65" s="1" customFormat="1" ht="55.5" customHeight="1">
      <c r="B1834" s="31"/>
      <c r="C1834" s="131" t="s">
        <v>3856</v>
      </c>
      <c r="D1834" s="131" t="s">
        <v>227</v>
      </c>
      <c r="E1834" s="132" t="s">
        <v>3857</v>
      </c>
      <c r="F1834" s="133" t="s">
        <v>3858</v>
      </c>
      <c r="G1834" s="134" t="s">
        <v>277</v>
      </c>
      <c r="H1834" s="135">
        <v>1.5329999999999999</v>
      </c>
      <c r="I1834" s="136"/>
      <c r="J1834" s="137">
        <f>ROUND(I1834*H1834,2)</f>
        <v>0</v>
      </c>
      <c r="K1834" s="133" t="s">
        <v>231</v>
      </c>
      <c r="L1834" s="31"/>
      <c r="M1834" s="138" t="s">
        <v>1</v>
      </c>
      <c r="N1834" s="139" t="s">
        <v>47</v>
      </c>
      <c r="P1834" s="140">
        <f>O1834*H1834</f>
        <v>0</v>
      </c>
      <c r="Q1834" s="140">
        <v>0</v>
      </c>
      <c r="R1834" s="140">
        <f>Q1834*H1834</f>
        <v>0</v>
      </c>
      <c r="S1834" s="140">
        <v>0</v>
      </c>
      <c r="T1834" s="141">
        <f>S1834*H1834</f>
        <v>0</v>
      </c>
      <c r="AR1834" s="142" t="s">
        <v>265</v>
      </c>
      <c r="AT1834" s="142" t="s">
        <v>227</v>
      </c>
      <c r="AU1834" s="142" t="s">
        <v>92</v>
      </c>
      <c r="AY1834" s="16" t="s">
        <v>225</v>
      </c>
      <c r="BE1834" s="143">
        <f>IF(N1834="základní",J1834,0)</f>
        <v>0</v>
      </c>
      <c r="BF1834" s="143">
        <f>IF(N1834="snížená",J1834,0)</f>
        <v>0</v>
      </c>
      <c r="BG1834" s="143">
        <f>IF(N1834="zákl. přenesená",J1834,0)</f>
        <v>0</v>
      </c>
      <c r="BH1834" s="143">
        <f>IF(N1834="sníž. přenesená",J1834,0)</f>
        <v>0</v>
      </c>
      <c r="BI1834" s="143">
        <f>IF(N1834="nulová",J1834,0)</f>
        <v>0</v>
      </c>
      <c r="BJ1834" s="16" t="s">
        <v>90</v>
      </c>
      <c r="BK1834" s="143">
        <f>ROUND(I1834*H1834,2)</f>
        <v>0</v>
      </c>
      <c r="BL1834" s="16" t="s">
        <v>265</v>
      </c>
      <c r="BM1834" s="142" t="s">
        <v>2939</v>
      </c>
    </row>
    <row r="1835" spans="2:65" s="11" customFormat="1" ht="22.8" customHeight="1">
      <c r="B1835" s="119"/>
      <c r="D1835" s="120" t="s">
        <v>81</v>
      </c>
      <c r="E1835" s="129" t="s">
        <v>3384</v>
      </c>
      <c r="F1835" s="129" t="s">
        <v>3859</v>
      </c>
      <c r="I1835" s="122"/>
      <c r="J1835" s="130">
        <f>BK1835</f>
        <v>0</v>
      </c>
      <c r="L1835" s="119"/>
      <c r="M1835" s="124"/>
      <c r="P1835" s="125">
        <f>SUM(P1836:P1845)</f>
        <v>0</v>
      </c>
      <c r="R1835" s="125">
        <f>SUM(R1836:R1845)</f>
        <v>0</v>
      </c>
      <c r="T1835" s="126">
        <f>SUM(T1836:T1845)</f>
        <v>0</v>
      </c>
      <c r="AR1835" s="120" t="s">
        <v>92</v>
      </c>
      <c r="AT1835" s="127" t="s">
        <v>81</v>
      </c>
      <c r="AU1835" s="127" t="s">
        <v>90</v>
      </c>
      <c r="AY1835" s="120" t="s">
        <v>225</v>
      </c>
      <c r="BK1835" s="128">
        <f>SUM(BK1836:BK1845)</f>
        <v>0</v>
      </c>
    </row>
    <row r="1836" spans="2:65" s="1" customFormat="1" ht="44.25" customHeight="1">
      <c r="B1836" s="31"/>
      <c r="C1836" s="131" t="s">
        <v>3860</v>
      </c>
      <c r="D1836" s="131" t="s">
        <v>227</v>
      </c>
      <c r="E1836" s="132" t="s">
        <v>3861</v>
      </c>
      <c r="F1836" s="133" t="s">
        <v>3862</v>
      </c>
      <c r="G1836" s="134" t="s">
        <v>230</v>
      </c>
      <c r="H1836" s="135">
        <v>70.013999999999996</v>
      </c>
      <c r="I1836" s="136"/>
      <c r="J1836" s="137">
        <f>ROUND(I1836*H1836,2)</f>
        <v>0</v>
      </c>
      <c r="K1836" s="133" t="s">
        <v>231</v>
      </c>
      <c r="L1836" s="31"/>
      <c r="M1836" s="138" t="s">
        <v>1</v>
      </c>
      <c r="N1836" s="139" t="s">
        <v>47</v>
      </c>
      <c r="P1836" s="140">
        <f>O1836*H1836</f>
        <v>0</v>
      </c>
      <c r="Q1836" s="140">
        <v>0</v>
      </c>
      <c r="R1836" s="140">
        <f>Q1836*H1836</f>
        <v>0</v>
      </c>
      <c r="S1836" s="140">
        <v>0</v>
      </c>
      <c r="T1836" s="141">
        <f>S1836*H1836</f>
        <v>0</v>
      </c>
      <c r="AR1836" s="142" t="s">
        <v>265</v>
      </c>
      <c r="AT1836" s="142" t="s">
        <v>227</v>
      </c>
      <c r="AU1836" s="142" t="s">
        <v>92</v>
      </c>
      <c r="AY1836" s="16" t="s">
        <v>225</v>
      </c>
      <c r="BE1836" s="143">
        <f>IF(N1836="základní",J1836,0)</f>
        <v>0</v>
      </c>
      <c r="BF1836" s="143">
        <f>IF(N1836="snížená",J1836,0)</f>
        <v>0</v>
      </c>
      <c r="BG1836" s="143">
        <f>IF(N1836="zákl. přenesená",J1836,0)</f>
        <v>0</v>
      </c>
      <c r="BH1836" s="143">
        <f>IF(N1836="sníž. přenesená",J1836,0)</f>
        <v>0</v>
      </c>
      <c r="BI1836" s="143">
        <f>IF(N1836="nulová",J1836,0)</f>
        <v>0</v>
      </c>
      <c r="BJ1836" s="16" t="s">
        <v>90</v>
      </c>
      <c r="BK1836" s="143">
        <f>ROUND(I1836*H1836,2)</f>
        <v>0</v>
      </c>
      <c r="BL1836" s="16" t="s">
        <v>265</v>
      </c>
      <c r="BM1836" s="142" t="s">
        <v>2947</v>
      </c>
    </row>
    <row r="1837" spans="2:65" s="12" customFormat="1" ht="10.199999999999999">
      <c r="B1837" s="144"/>
      <c r="D1837" s="145" t="s">
        <v>233</v>
      </c>
      <c r="E1837" s="146" t="s">
        <v>1</v>
      </c>
      <c r="F1837" s="147" t="s">
        <v>3863</v>
      </c>
      <c r="H1837" s="148">
        <v>70.013999999999996</v>
      </c>
      <c r="I1837" s="149"/>
      <c r="L1837" s="144"/>
      <c r="M1837" s="150"/>
      <c r="T1837" s="151"/>
      <c r="AT1837" s="146" t="s">
        <v>233</v>
      </c>
      <c r="AU1837" s="146" t="s">
        <v>92</v>
      </c>
      <c r="AV1837" s="12" t="s">
        <v>92</v>
      </c>
      <c r="AW1837" s="12" t="s">
        <v>31</v>
      </c>
      <c r="AX1837" s="12" t="s">
        <v>82</v>
      </c>
      <c r="AY1837" s="146" t="s">
        <v>225</v>
      </c>
    </row>
    <row r="1838" spans="2:65" s="13" customFormat="1" ht="10.199999999999999">
      <c r="B1838" s="152"/>
      <c r="D1838" s="145" t="s">
        <v>233</v>
      </c>
      <c r="E1838" s="153" t="s">
        <v>1</v>
      </c>
      <c r="F1838" s="154" t="s">
        <v>235</v>
      </c>
      <c r="H1838" s="155">
        <v>70.013999999999996</v>
      </c>
      <c r="I1838" s="156"/>
      <c r="L1838" s="152"/>
      <c r="M1838" s="157"/>
      <c r="T1838" s="158"/>
      <c r="AT1838" s="153" t="s">
        <v>233</v>
      </c>
      <c r="AU1838" s="153" t="s">
        <v>92</v>
      </c>
      <c r="AV1838" s="13" t="s">
        <v>232</v>
      </c>
      <c r="AW1838" s="13" t="s">
        <v>31</v>
      </c>
      <c r="AX1838" s="13" t="s">
        <v>90</v>
      </c>
      <c r="AY1838" s="153" t="s">
        <v>225</v>
      </c>
    </row>
    <row r="1839" spans="2:65" s="1" customFormat="1" ht="37.799999999999997" customHeight="1">
      <c r="B1839" s="31"/>
      <c r="C1839" s="131" t="s">
        <v>3864</v>
      </c>
      <c r="D1839" s="131" t="s">
        <v>227</v>
      </c>
      <c r="E1839" s="132" t="s">
        <v>3865</v>
      </c>
      <c r="F1839" s="133" t="s">
        <v>3866</v>
      </c>
      <c r="G1839" s="134" t="s">
        <v>230</v>
      </c>
      <c r="H1839" s="135">
        <v>109.012</v>
      </c>
      <c r="I1839" s="136"/>
      <c r="J1839" s="137">
        <f>ROUND(I1839*H1839,2)</f>
        <v>0</v>
      </c>
      <c r="K1839" s="133" t="s">
        <v>231</v>
      </c>
      <c r="L1839" s="31"/>
      <c r="M1839" s="138" t="s">
        <v>1</v>
      </c>
      <c r="N1839" s="139" t="s">
        <v>47</v>
      </c>
      <c r="P1839" s="140">
        <f>O1839*H1839</f>
        <v>0</v>
      </c>
      <c r="Q1839" s="140">
        <v>0</v>
      </c>
      <c r="R1839" s="140">
        <f>Q1839*H1839</f>
        <v>0</v>
      </c>
      <c r="S1839" s="140">
        <v>0</v>
      </c>
      <c r="T1839" s="141">
        <f>S1839*H1839</f>
        <v>0</v>
      </c>
      <c r="AR1839" s="142" t="s">
        <v>265</v>
      </c>
      <c r="AT1839" s="142" t="s">
        <v>227</v>
      </c>
      <c r="AU1839" s="142" t="s">
        <v>92</v>
      </c>
      <c r="AY1839" s="16" t="s">
        <v>225</v>
      </c>
      <c r="BE1839" s="143">
        <f>IF(N1839="základní",J1839,0)</f>
        <v>0</v>
      </c>
      <c r="BF1839" s="143">
        <f>IF(N1839="snížená",J1839,0)</f>
        <v>0</v>
      </c>
      <c r="BG1839" s="143">
        <f>IF(N1839="zákl. přenesená",J1839,0)</f>
        <v>0</v>
      </c>
      <c r="BH1839" s="143">
        <f>IF(N1839="sníž. přenesená",J1839,0)</f>
        <v>0</v>
      </c>
      <c r="BI1839" s="143">
        <f>IF(N1839="nulová",J1839,0)</f>
        <v>0</v>
      </c>
      <c r="BJ1839" s="16" t="s">
        <v>90</v>
      </c>
      <c r="BK1839" s="143">
        <f>ROUND(I1839*H1839,2)</f>
        <v>0</v>
      </c>
      <c r="BL1839" s="16" t="s">
        <v>265</v>
      </c>
      <c r="BM1839" s="142" t="s">
        <v>2955</v>
      </c>
    </row>
    <row r="1840" spans="2:65" s="12" customFormat="1" ht="10.199999999999999">
      <c r="B1840" s="144"/>
      <c r="D1840" s="145" t="s">
        <v>233</v>
      </c>
      <c r="E1840" s="146" t="s">
        <v>1</v>
      </c>
      <c r="F1840" s="147" t="s">
        <v>3867</v>
      </c>
      <c r="H1840" s="148">
        <v>109.012</v>
      </c>
      <c r="I1840" s="149"/>
      <c r="L1840" s="144"/>
      <c r="M1840" s="150"/>
      <c r="T1840" s="151"/>
      <c r="AT1840" s="146" t="s">
        <v>233</v>
      </c>
      <c r="AU1840" s="146" t="s">
        <v>92</v>
      </c>
      <c r="AV1840" s="12" t="s">
        <v>92</v>
      </c>
      <c r="AW1840" s="12" t="s">
        <v>31</v>
      </c>
      <c r="AX1840" s="12" t="s">
        <v>82</v>
      </c>
      <c r="AY1840" s="146" t="s">
        <v>225</v>
      </c>
    </row>
    <row r="1841" spans="2:65" s="13" customFormat="1" ht="10.199999999999999">
      <c r="B1841" s="152"/>
      <c r="D1841" s="145" t="s">
        <v>233</v>
      </c>
      <c r="E1841" s="153" t="s">
        <v>1</v>
      </c>
      <c r="F1841" s="154" t="s">
        <v>235</v>
      </c>
      <c r="H1841" s="155">
        <v>109.012</v>
      </c>
      <c r="I1841" s="156"/>
      <c r="L1841" s="152"/>
      <c r="M1841" s="157"/>
      <c r="T1841" s="158"/>
      <c r="AT1841" s="153" t="s">
        <v>233</v>
      </c>
      <c r="AU1841" s="153" t="s">
        <v>92</v>
      </c>
      <c r="AV1841" s="13" t="s">
        <v>232</v>
      </c>
      <c r="AW1841" s="13" t="s">
        <v>31</v>
      </c>
      <c r="AX1841" s="13" t="s">
        <v>90</v>
      </c>
      <c r="AY1841" s="153" t="s">
        <v>225</v>
      </c>
    </row>
    <row r="1842" spans="2:65" s="1" customFormat="1" ht="16.5" customHeight="1">
      <c r="B1842" s="31"/>
      <c r="C1842" s="159" t="s">
        <v>3868</v>
      </c>
      <c r="D1842" s="159" t="s">
        <v>292</v>
      </c>
      <c r="E1842" s="160" t="s">
        <v>3869</v>
      </c>
      <c r="F1842" s="161" t="s">
        <v>3870</v>
      </c>
      <c r="G1842" s="162" t="s">
        <v>230</v>
      </c>
      <c r="H1842" s="163">
        <v>192.012</v>
      </c>
      <c r="I1842" s="164"/>
      <c r="J1842" s="165">
        <f>ROUND(I1842*H1842,2)</f>
        <v>0</v>
      </c>
      <c r="K1842" s="161" t="s">
        <v>1</v>
      </c>
      <c r="L1842" s="166"/>
      <c r="M1842" s="167" t="s">
        <v>1</v>
      </c>
      <c r="N1842" s="168" t="s">
        <v>47</v>
      </c>
      <c r="P1842" s="140">
        <f>O1842*H1842</f>
        <v>0</v>
      </c>
      <c r="Q1842" s="140">
        <v>0</v>
      </c>
      <c r="R1842" s="140">
        <f>Q1842*H1842</f>
        <v>0</v>
      </c>
      <c r="S1842" s="140">
        <v>0</v>
      </c>
      <c r="T1842" s="141">
        <f>S1842*H1842</f>
        <v>0</v>
      </c>
      <c r="AR1842" s="142" t="s">
        <v>307</v>
      </c>
      <c r="AT1842" s="142" t="s">
        <v>292</v>
      </c>
      <c r="AU1842" s="142" t="s">
        <v>92</v>
      </c>
      <c r="AY1842" s="16" t="s">
        <v>225</v>
      </c>
      <c r="BE1842" s="143">
        <f>IF(N1842="základní",J1842,0)</f>
        <v>0</v>
      </c>
      <c r="BF1842" s="143">
        <f>IF(N1842="snížená",J1842,0)</f>
        <v>0</v>
      </c>
      <c r="BG1842" s="143">
        <f>IF(N1842="zákl. přenesená",J1842,0)</f>
        <v>0</v>
      </c>
      <c r="BH1842" s="143">
        <f>IF(N1842="sníž. přenesená",J1842,0)</f>
        <v>0</v>
      </c>
      <c r="BI1842" s="143">
        <f>IF(N1842="nulová",J1842,0)</f>
        <v>0</v>
      </c>
      <c r="BJ1842" s="16" t="s">
        <v>90</v>
      </c>
      <c r="BK1842" s="143">
        <f>ROUND(I1842*H1842,2)</f>
        <v>0</v>
      </c>
      <c r="BL1842" s="16" t="s">
        <v>265</v>
      </c>
      <c r="BM1842" s="142" t="s">
        <v>2963</v>
      </c>
    </row>
    <row r="1843" spans="2:65" s="12" customFormat="1" ht="10.199999999999999">
      <c r="B1843" s="144"/>
      <c r="D1843" s="145" t="s">
        <v>233</v>
      </c>
      <c r="E1843" s="146" t="s">
        <v>1</v>
      </c>
      <c r="F1843" s="147" t="s">
        <v>3871</v>
      </c>
      <c r="H1843" s="148">
        <v>192.012</v>
      </c>
      <c r="I1843" s="149"/>
      <c r="L1843" s="144"/>
      <c r="M1843" s="150"/>
      <c r="T1843" s="151"/>
      <c r="AT1843" s="146" t="s">
        <v>233</v>
      </c>
      <c r="AU1843" s="146" t="s">
        <v>92</v>
      </c>
      <c r="AV1843" s="12" t="s">
        <v>92</v>
      </c>
      <c r="AW1843" s="12" t="s">
        <v>31</v>
      </c>
      <c r="AX1843" s="12" t="s">
        <v>82</v>
      </c>
      <c r="AY1843" s="146" t="s">
        <v>225</v>
      </c>
    </row>
    <row r="1844" spans="2:65" s="13" customFormat="1" ht="10.199999999999999">
      <c r="B1844" s="152"/>
      <c r="D1844" s="145" t="s">
        <v>233</v>
      </c>
      <c r="E1844" s="153" t="s">
        <v>1</v>
      </c>
      <c r="F1844" s="154" t="s">
        <v>235</v>
      </c>
      <c r="H1844" s="155">
        <v>192.012</v>
      </c>
      <c r="I1844" s="156"/>
      <c r="L1844" s="152"/>
      <c r="M1844" s="157"/>
      <c r="T1844" s="158"/>
      <c r="AT1844" s="153" t="s">
        <v>233</v>
      </c>
      <c r="AU1844" s="153" t="s">
        <v>92</v>
      </c>
      <c r="AV1844" s="13" t="s">
        <v>232</v>
      </c>
      <c r="AW1844" s="13" t="s">
        <v>31</v>
      </c>
      <c r="AX1844" s="13" t="s">
        <v>90</v>
      </c>
      <c r="AY1844" s="153" t="s">
        <v>225</v>
      </c>
    </row>
    <row r="1845" spans="2:65" s="1" customFormat="1" ht="55.5" customHeight="1">
      <c r="B1845" s="31"/>
      <c r="C1845" s="131" t="s">
        <v>3872</v>
      </c>
      <c r="D1845" s="131" t="s">
        <v>227</v>
      </c>
      <c r="E1845" s="132" t="s">
        <v>3873</v>
      </c>
      <c r="F1845" s="133" t="s">
        <v>3874</v>
      </c>
      <c r="G1845" s="134" t="s">
        <v>277</v>
      </c>
      <c r="H1845" s="135">
        <v>7.8E-2</v>
      </c>
      <c r="I1845" s="136"/>
      <c r="J1845" s="137">
        <f>ROUND(I1845*H1845,2)</f>
        <v>0</v>
      </c>
      <c r="K1845" s="133" t="s">
        <v>231</v>
      </c>
      <c r="L1845" s="31"/>
      <c r="M1845" s="138" t="s">
        <v>1</v>
      </c>
      <c r="N1845" s="139" t="s">
        <v>47</v>
      </c>
      <c r="P1845" s="140">
        <f>O1845*H1845</f>
        <v>0</v>
      </c>
      <c r="Q1845" s="140">
        <v>0</v>
      </c>
      <c r="R1845" s="140">
        <f>Q1845*H1845</f>
        <v>0</v>
      </c>
      <c r="S1845" s="140">
        <v>0</v>
      </c>
      <c r="T1845" s="141">
        <f>S1845*H1845</f>
        <v>0</v>
      </c>
      <c r="AR1845" s="142" t="s">
        <v>265</v>
      </c>
      <c r="AT1845" s="142" t="s">
        <v>227</v>
      </c>
      <c r="AU1845" s="142" t="s">
        <v>92</v>
      </c>
      <c r="AY1845" s="16" t="s">
        <v>225</v>
      </c>
      <c r="BE1845" s="143">
        <f>IF(N1845="základní",J1845,0)</f>
        <v>0</v>
      </c>
      <c r="BF1845" s="143">
        <f>IF(N1845="snížená",J1845,0)</f>
        <v>0</v>
      </c>
      <c r="BG1845" s="143">
        <f>IF(N1845="zákl. přenesená",J1845,0)</f>
        <v>0</v>
      </c>
      <c r="BH1845" s="143">
        <f>IF(N1845="sníž. přenesená",J1845,0)</f>
        <v>0</v>
      </c>
      <c r="BI1845" s="143">
        <f>IF(N1845="nulová",J1845,0)</f>
        <v>0</v>
      </c>
      <c r="BJ1845" s="16" t="s">
        <v>90</v>
      </c>
      <c r="BK1845" s="143">
        <f>ROUND(I1845*H1845,2)</f>
        <v>0</v>
      </c>
      <c r="BL1845" s="16" t="s">
        <v>265</v>
      </c>
      <c r="BM1845" s="142" t="s">
        <v>2971</v>
      </c>
    </row>
    <row r="1846" spans="2:65" s="11" customFormat="1" ht="22.8" customHeight="1">
      <c r="B1846" s="119"/>
      <c r="D1846" s="120" t="s">
        <v>81</v>
      </c>
      <c r="E1846" s="129" t="s">
        <v>3388</v>
      </c>
      <c r="F1846" s="129" t="s">
        <v>3875</v>
      </c>
      <c r="I1846" s="122"/>
      <c r="J1846" s="130">
        <f>BK1846</f>
        <v>0</v>
      </c>
      <c r="L1846" s="119"/>
      <c r="M1846" s="124"/>
      <c r="P1846" s="125">
        <f>SUM(P1847:P1890)</f>
        <v>0</v>
      </c>
      <c r="R1846" s="125">
        <f>SUM(R1847:R1890)</f>
        <v>0</v>
      </c>
      <c r="T1846" s="126">
        <f>SUM(T1847:T1890)</f>
        <v>0</v>
      </c>
      <c r="AR1846" s="120" t="s">
        <v>92</v>
      </c>
      <c r="AT1846" s="127" t="s">
        <v>81</v>
      </c>
      <c r="AU1846" s="127" t="s">
        <v>90</v>
      </c>
      <c r="AY1846" s="120" t="s">
        <v>225</v>
      </c>
      <c r="BK1846" s="128">
        <f>SUM(BK1847:BK1890)</f>
        <v>0</v>
      </c>
    </row>
    <row r="1847" spans="2:65" s="1" customFormat="1" ht="24.15" customHeight="1">
      <c r="B1847" s="31"/>
      <c r="C1847" s="131" t="s">
        <v>3876</v>
      </c>
      <c r="D1847" s="131" t="s">
        <v>227</v>
      </c>
      <c r="E1847" s="132" t="s">
        <v>3877</v>
      </c>
      <c r="F1847" s="133" t="s">
        <v>3878</v>
      </c>
      <c r="G1847" s="134" t="s">
        <v>414</v>
      </c>
      <c r="H1847" s="135">
        <v>4</v>
      </c>
      <c r="I1847" s="136"/>
      <c r="J1847" s="137">
        <f t="shared" ref="J1847:J1890" si="260">ROUND(I1847*H1847,2)</f>
        <v>0</v>
      </c>
      <c r="K1847" s="133" t="s">
        <v>231</v>
      </c>
      <c r="L1847" s="31"/>
      <c r="M1847" s="138" t="s">
        <v>1</v>
      </c>
      <c r="N1847" s="139" t="s">
        <v>47</v>
      </c>
      <c r="P1847" s="140">
        <f t="shared" ref="P1847:P1890" si="261">O1847*H1847</f>
        <v>0</v>
      </c>
      <c r="Q1847" s="140">
        <v>0</v>
      </c>
      <c r="R1847" s="140">
        <f t="shared" ref="R1847:R1890" si="262">Q1847*H1847</f>
        <v>0</v>
      </c>
      <c r="S1847" s="140">
        <v>0</v>
      </c>
      <c r="T1847" s="141">
        <f t="shared" ref="T1847:T1890" si="263">S1847*H1847</f>
        <v>0</v>
      </c>
      <c r="AR1847" s="142" t="s">
        <v>265</v>
      </c>
      <c r="AT1847" s="142" t="s">
        <v>227</v>
      </c>
      <c r="AU1847" s="142" t="s">
        <v>92</v>
      </c>
      <c r="AY1847" s="16" t="s">
        <v>225</v>
      </c>
      <c r="BE1847" s="143">
        <f t="shared" ref="BE1847:BE1890" si="264">IF(N1847="základní",J1847,0)</f>
        <v>0</v>
      </c>
      <c r="BF1847" s="143">
        <f t="shared" ref="BF1847:BF1890" si="265">IF(N1847="snížená",J1847,0)</f>
        <v>0</v>
      </c>
      <c r="BG1847" s="143">
        <f t="shared" ref="BG1847:BG1890" si="266">IF(N1847="zákl. přenesená",J1847,0)</f>
        <v>0</v>
      </c>
      <c r="BH1847" s="143">
        <f t="shared" ref="BH1847:BH1890" si="267">IF(N1847="sníž. přenesená",J1847,0)</f>
        <v>0</v>
      </c>
      <c r="BI1847" s="143">
        <f t="shared" ref="BI1847:BI1890" si="268">IF(N1847="nulová",J1847,0)</f>
        <v>0</v>
      </c>
      <c r="BJ1847" s="16" t="s">
        <v>90</v>
      </c>
      <c r="BK1847" s="143">
        <f t="shared" ref="BK1847:BK1890" si="269">ROUND(I1847*H1847,2)</f>
        <v>0</v>
      </c>
      <c r="BL1847" s="16" t="s">
        <v>265</v>
      </c>
      <c r="BM1847" s="142" t="s">
        <v>2979</v>
      </c>
    </row>
    <row r="1848" spans="2:65" s="1" customFormat="1" ht="21.75" customHeight="1">
      <c r="B1848" s="31"/>
      <c r="C1848" s="159" t="s">
        <v>3879</v>
      </c>
      <c r="D1848" s="159" t="s">
        <v>292</v>
      </c>
      <c r="E1848" s="160" t="s">
        <v>3880</v>
      </c>
      <c r="F1848" s="161" t="s">
        <v>3881</v>
      </c>
      <c r="G1848" s="162" t="s">
        <v>414</v>
      </c>
      <c r="H1848" s="163">
        <v>4</v>
      </c>
      <c r="I1848" s="164"/>
      <c r="J1848" s="165">
        <f t="shared" si="260"/>
        <v>0</v>
      </c>
      <c r="K1848" s="161" t="s">
        <v>231</v>
      </c>
      <c r="L1848" s="166"/>
      <c r="M1848" s="167" t="s">
        <v>1</v>
      </c>
      <c r="N1848" s="168" t="s">
        <v>47</v>
      </c>
      <c r="P1848" s="140">
        <f t="shared" si="261"/>
        <v>0</v>
      </c>
      <c r="Q1848" s="140">
        <v>0</v>
      </c>
      <c r="R1848" s="140">
        <f t="shared" si="262"/>
        <v>0</v>
      </c>
      <c r="S1848" s="140">
        <v>0</v>
      </c>
      <c r="T1848" s="141">
        <f t="shared" si="263"/>
        <v>0</v>
      </c>
      <c r="AR1848" s="142" t="s">
        <v>307</v>
      </c>
      <c r="AT1848" s="142" t="s">
        <v>292</v>
      </c>
      <c r="AU1848" s="142" t="s">
        <v>92</v>
      </c>
      <c r="AY1848" s="16" t="s">
        <v>225</v>
      </c>
      <c r="BE1848" s="143">
        <f t="shared" si="264"/>
        <v>0</v>
      </c>
      <c r="BF1848" s="143">
        <f t="shared" si="265"/>
        <v>0</v>
      </c>
      <c r="BG1848" s="143">
        <f t="shared" si="266"/>
        <v>0</v>
      </c>
      <c r="BH1848" s="143">
        <f t="shared" si="267"/>
        <v>0</v>
      </c>
      <c r="BI1848" s="143">
        <f t="shared" si="268"/>
        <v>0</v>
      </c>
      <c r="BJ1848" s="16" t="s">
        <v>90</v>
      </c>
      <c r="BK1848" s="143">
        <f t="shared" si="269"/>
        <v>0</v>
      </c>
      <c r="BL1848" s="16" t="s">
        <v>265</v>
      </c>
      <c r="BM1848" s="142" t="s">
        <v>2987</v>
      </c>
    </row>
    <row r="1849" spans="2:65" s="1" customFormat="1" ht="24.15" customHeight="1">
      <c r="B1849" s="31"/>
      <c r="C1849" s="131" t="s">
        <v>3882</v>
      </c>
      <c r="D1849" s="131" t="s">
        <v>227</v>
      </c>
      <c r="E1849" s="132" t="s">
        <v>3883</v>
      </c>
      <c r="F1849" s="133" t="s">
        <v>3884</v>
      </c>
      <c r="G1849" s="134" t="s">
        <v>414</v>
      </c>
      <c r="H1849" s="135">
        <v>43</v>
      </c>
      <c r="I1849" s="136"/>
      <c r="J1849" s="137">
        <f t="shared" si="260"/>
        <v>0</v>
      </c>
      <c r="K1849" s="133" t="s">
        <v>231</v>
      </c>
      <c r="L1849" s="31"/>
      <c r="M1849" s="138" t="s">
        <v>1</v>
      </c>
      <c r="N1849" s="139" t="s">
        <v>47</v>
      </c>
      <c r="P1849" s="140">
        <f t="shared" si="261"/>
        <v>0</v>
      </c>
      <c r="Q1849" s="140">
        <v>0</v>
      </c>
      <c r="R1849" s="140">
        <f t="shared" si="262"/>
        <v>0</v>
      </c>
      <c r="S1849" s="140">
        <v>0</v>
      </c>
      <c r="T1849" s="141">
        <f t="shared" si="263"/>
        <v>0</v>
      </c>
      <c r="AR1849" s="142" t="s">
        <v>265</v>
      </c>
      <c r="AT1849" s="142" t="s">
        <v>227</v>
      </c>
      <c r="AU1849" s="142" t="s">
        <v>92</v>
      </c>
      <c r="AY1849" s="16" t="s">
        <v>225</v>
      </c>
      <c r="BE1849" s="143">
        <f t="shared" si="264"/>
        <v>0</v>
      </c>
      <c r="BF1849" s="143">
        <f t="shared" si="265"/>
        <v>0</v>
      </c>
      <c r="BG1849" s="143">
        <f t="shared" si="266"/>
        <v>0</v>
      </c>
      <c r="BH1849" s="143">
        <f t="shared" si="267"/>
        <v>0</v>
      </c>
      <c r="BI1849" s="143">
        <f t="shared" si="268"/>
        <v>0</v>
      </c>
      <c r="BJ1849" s="16" t="s">
        <v>90</v>
      </c>
      <c r="BK1849" s="143">
        <f t="shared" si="269"/>
        <v>0</v>
      </c>
      <c r="BL1849" s="16" t="s">
        <v>265</v>
      </c>
      <c r="BM1849" s="142" t="s">
        <v>2995</v>
      </c>
    </row>
    <row r="1850" spans="2:65" s="1" customFormat="1" ht="24.15" customHeight="1">
      <c r="B1850" s="31"/>
      <c r="C1850" s="159" t="s">
        <v>3885</v>
      </c>
      <c r="D1850" s="159" t="s">
        <v>292</v>
      </c>
      <c r="E1850" s="160" t="s">
        <v>3886</v>
      </c>
      <c r="F1850" s="161" t="s">
        <v>3887</v>
      </c>
      <c r="G1850" s="162" t="s">
        <v>414</v>
      </c>
      <c r="H1850" s="163">
        <v>43</v>
      </c>
      <c r="I1850" s="164"/>
      <c r="J1850" s="165">
        <f t="shared" si="260"/>
        <v>0</v>
      </c>
      <c r="K1850" s="161" t="s">
        <v>231</v>
      </c>
      <c r="L1850" s="166"/>
      <c r="M1850" s="167" t="s">
        <v>1</v>
      </c>
      <c r="N1850" s="168" t="s">
        <v>47</v>
      </c>
      <c r="P1850" s="140">
        <f t="shared" si="261"/>
        <v>0</v>
      </c>
      <c r="Q1850" s="140">
        <v>0</v>
      </c>
      <c r="R1850" s="140">
        <f t="shared" si="262"/>
        <v>0</v>
      </c>
      <c r="S1850" s="140">
        <v>0</v>
      </c>
      <c r="T1850" s="141">
        <f t="shared" si="263"/>
        <v>0</v>
      </c>
      <c r="AR1850" s="142" t="s">
        <v>307</v>
      </c>
      <c r="AT1850" s="142" t="s">
        <v>292</v>
      </c>
      <c r="AU1850" s="142" t="s">
        <v>92</v>
      </c>
      <c r="AY1850" s="16" t="s">
        <v>225</v>
      </c>
      <c r="BE1850" s="143">
        <f t="shared" si="264"/>
        <v>0</v>
      </c>
      <c r="BF1850" s="143">
        <f t="shared" si="265"/>
        <v>0</v>
      </c>
      <c r="BG1850" s="143">
        <f t="shared" si="266"/>
        <v>0</v>
      </c>
      <c r="BH1850" s="143">
        <f t="shared" si="267"/>
        <v>0</v>
      </c>
      <c r="BI1850" s="143">
        <f t="shared" si="268"/>
        <v>0</v>
      </c>
      <c r="BJ1850" s="16" t="s">
        <v>90</v>
      </c>
      <c r="BK1850" s="143">
        <f t="shared" si="269"/>
        <v>0</v>
      </c>
      <c r="BL1850" s="16" t="s">
        <v>265</v>
      </c>
      <c r="BM1850" s="142" t="s">
        <v>3003</v>
      </c>
    </row>
    <row r="1851" spans="2:65" s="1" customFormat="1" ht="24.15" customHeight="1">
      <c r="B1851" s="31"/>
      <c r="C1851" s="131" t="s">
        <v>3888</v>
      </c>
      <c r="D1851" s="131" t="s">
        <v>227</v>
      </c>
      <c r="E1851" s="132" t="s">
        <v>3889</v>
      </c>
      <c r="F1851" s="133" t="s">
        <v>3890</v>
      </c>
      <c r="G1851" s="134" t="s">
        <v>414</v>
      </c>
      <c r="H1851" s="135">
        <v>43</v>
      </c>
      <c r="I1851" s="136"/>
      <c r="J1851" s="137">
        <f t="shared" si="260"/>
        <v>0</v>
      </c>
      <c r="K1851" s="133" t="s">
        <v>231</v>
      </c>
      <c r="L1851" s="31"/>
      <c r="M1851" s="138" t="s">
        <v>1</v>
      </c>
      <c r="N1851" s="139" t="s">
        <v>47</v>
      </c>
      <c r="P1851" s="140">
        <f t="shared" si="261"/>
        <v>0</v>
      </c>
      <c r="Q1851" s="140">
        <v>0</v>
      </c>
      <c r="R1851" s="140">
        <f t="shared" si="262"/>
        <v>0</v>
      </c>
      <c r="S1851" s="140">
        <v>0</v>
      </c>
      <c r="T1851" s="141">
        <f t="shared" si="263"/>
        <v>0</v>
      </c>
      <c r="AR1851" s="142" t="s">
        <v>265</v>
      </c>
      <c r="AT1851" s="142" t="s">
        <v>227</v>
      </c>
      <c r="AU1851" s="142" t="s">
        <v>92</v>
      </c>
      <c r="AY1851" s="16" t="s">
        <v>225</v>
      </c>
      <c r="BE1851" s="143">
        <f t="shared" si="264"/>
        <v>0</v>
      </c>
      <c r="BF1851" s="143">
        <f t="shared" si="265"/>
        <v>0</v>
      </c>
      <c r="BG1851" s="143">
        <f t="shared" si="266"/>
        <v>0</v>
      </c>
      <c r="BH1851" s="143">
        <f t="shared" si="267"/>
        <v>0</v>
      </c>
      <c r="BI1851" s="143">
        <f t="shared" si="268"/>
        <v>0</v>
      </c>
      <c r="BJ1851" s="16" t="s">
        <v>90</v>
      </c>
      <c r="BK1851" s="143">
        <f t="shared" si="269"/>
        <v>0</v>
      </c>
      <c r="BL1851" s="16" t="s">
        <v>265</v>
      </c>
      <c r="BM1851" s="142" t="s">
        <v>3011</v>
      </c>
    </row>
    <row r="1852" spans="2:65" s="1" customFormat="1" ht="16.5" customHeight="1">
      <c r="B1852" s="31"/>
      <c r="C1852" s="159" t="s">
        <v>3891</v>
      </c>
      <c r="D1852" s="159" t="s">
        <v>292</v>
      </c>
      <c r="E1852" s="160" t="s">
        <v>3892</v>
      </c>
      <c r="F1852" s="161" t="s">
        <v>3893</v>
      </c>
      <c r="G1852" s="162" t="s">
        <v>414</v>
      </c>
      <c r="H1852" s="163">
        <v>43</v>
      </c>
      <c r="I1852" s="164"/>
      <c r="J1852" s="165">
        <f t="shared" si="260"/>
        <v>0</v>
      </c>
      <c r="K1852" s="161" t="s">
        <v>231</v>
      </c>
      <c r="L1852" s="166"/>
      <c r="M1852" s="167" t="s">
        <v>1</v>
      </c>
      <c r="N1852" s="168" t="s">
        <v>47</v>
      </c>
      <c r="P1852" s="140">
        <f t="shared" si="261"/>
        <v>0</v>
      </c>
      <c r="Q1852" s="140">
        <v>0</v>
      </c>
      <c r="R1852" s="140">
        <f t="shared" si="262"/>
        <v>0</v>
      </c>
      <c r="S1852" s="140">
        <v>0</v>
      </c>
      <c r="T1852" s="141">
        <f t="shared" si="263"/>
        <v>0</v>
      </c>
      <c r="AR1852" s="142" t="s">
        <v>307</v>
      </c>
      <c r="AT1852" s="142" t="s">
        <v>292</v>
      </c>
      <c r="AU1852" s="142" t="s">
        <v>92</v>
      </c>
      <c r="AY1852" s="16" t="s">
        <v>225</v>
      </c>
      <c r="BE1852" s="143">
        <f t="shared" si="264"/>
        <v>0</v>
      </c>
      <c r="BF1852" s="143">
        <f t="shared" si="265"/>
        <v>0</v>
      </c>
      <c r="BG1852" s="143">
        <f t="shared" si="266"/>
        <v>0</v>
      </c>
      <c r="BH1852" s="143">
        <f t="shared" si="267"/>
        <v>0</v>
      </c>
      <c r="BI1852" s="143">
        <f t="shared" si="268"/>
        <v>0</v>
      </c>
      <c r="BJ1852" s="16" t="s">
        <v>90</v>
      </c>
      <c r="BK1852" s="143">
        <f t="shared" si="269"/>
        <v>0</v>
      </c>
      <c r="BL1852" s="16" t="s">
        <v>265</v>
      </c>
      <c r="BM1852" s="142" t="s">
        <v>3021</v>
      </c>
    </row>
    <row r="1853" spans="2:65" s="1" customFormat="1" ht="24.15" customHeight="1">
      <c r="B1853" s="31"/>
      <c r="C1853" s="131" t="s">
        <v>3894</v>
      </c>
      <c r="D1853" s="131" t="s">
        <v>227</v>
      </c>
      <c r="E1853" s="132" t="s">
        <v>3895</v>
      </c>
      <c r="F1853" s="133" t="s">
        <v>3896</v>
      </c>
      <c r="G1853" s="134" t="s">
        <v>414</v>
      </c>
      <c r="H1853" s="135">
        <v>1</v>
      </c>
      <c r="I1853" s="136"/>
      <c r="J1853" s="137">
        <f t="shared" si="260"/>
        <v>0</v>
      </c>
      <c r="K1853" s="133" t="s">
        <v>231</v>
      </c>
      <c r="L1853" s="31"/>
      <c r="M1853" s="138" t="s">
        <v>1</v>
      </c>
      <c r="N1853" s="139" t="s">
        <v>47</v>
      </c>
      <c r="P1853" s="140">
        <f t="shared" si="261"/>
        <v>0</v>
      </c>
      <c r="Q1853" s="140">
        <v>0</v>
      </c>
      <c r="R1853" s="140">
        <f t="shared" si="262"/>
        <v>0</v>
      </c>
      <c r="S1853" s="140">
        <v>0</v>
      </c>
      <c r="T1853" s="141">
        <f t="shared" si="263"/>
        <v>0</v>
      </c>
      <c r="AR1853" s="142" t="s">
        <v>265</v>
      </c>
      <c r="AT1853" s="142" t="s">
        <v>227</v>
      </c>
      <c r="AU1853" s="142" t="s">
        <v>92</v>
      </c>
      <c r="AY1853" s="16" t="s">
        <v>225</v>
      </c>
      <c r="BE1853" s="143">
        <f t="shared" si="264"/>
        <v>0</v>
      </c>
      <c r="BF1853" s="143">
        <f t="shared" si="265"/>
        <v>0</v>
      </c>
      <c r="BG1853" s="143">
        <f t="shared" si="266"/>
        <v>0</v>
      </c>
      <c r="BH1853" s="143">
        <f t="shared" si="267"/>
        <v>0</v>
      </c>
      <c r="BI1853" s="143">
        <f t="shared" si="268"/>
        <v>0</v>
      </c>
      <c r="BJ1853" s="16" t="s">
        <v>90</v>
      </c>
      <c r="BK1853" s="143">
        <f t="shared" si="269"/>
        <v>0</v>
      </c>
      <c r="BL1853" s="16" t="s">
        <v>265</v>
      </c>
      <c r="BM1853" s="142" t="s">
        <v>3029</v>
      </c>
    </row>
    <row r="1854" spans="2:65" s="1" customFormat="1" ht="24.15" customHeight="1">
      <c r="B1854" s="31"/>
      <c r="C1854" s="159" t="s">
        <v>3897</v>
      </c>
      <c r="D1854" s="159" t="s">
        <v>292</v>
      </c>
      <c r="E1854" s="160" t="s">
        <v>3898</v>
      </c>
      <c r="F1854" s="161" t="s">
        <v>3899</v>
      </c>
      <c r="G1854" s="162" t="s">
        <v>414</v>
      </c>
      <c r="H1854" s="163">
        <v>1</v>
      </c>
      <c r="I1854" s="164"/>
      <c r="J1854" s="165">
        <f t="shared" si="260"/>
        <v>0</v>
      </c>
      <c r="K1854" s="161" t="s">
        <v>231</v>
      </c>
      <c r="L1854" s="166"/>
      <c r="M1854" s="167" t="s">
        <v>1</v>
      </c>
      <c r="N1854" s="168" t="s">
        <v>47</v>
      </c>
      <c r="P1854" s="140">
        <f t="shared" si="261"/>
        <v>0</v>
      </c>
      <c r="Q1854" s="140">
        <v>0</v>
      </c>
      <c r="R1854" s="140">
        <f t="shared" si="262"/>
        <v>0</v>
      </c>
      <c r="S1854" s="140">
        <v>0</v>
      </c>
      <c r="T1854" s="141">
        <f t="shared" si="263"/>
        <v>0</v>
      </c>
      <c r="AR1854" s="142" t="s">
        <v>307</v>
      </c>
      <c r="AT1854" s="142" t="s">
        <v>292</v>
      </c>
      <c r="AU1854" s="142" t="s">
        <v>92</v>
      </c>
      <c r="AY1854" s="16" t="s">
        <v>225</v>
      </c>
      <c r="BE1854" s="143">
        <f t="shared" si="264"/>
        <v>0</v>
      </c>
      <c r="BF1854" s="143">
        <f t="shared" si="265"/>
        <v>0</v>
      </c>
      <c r="BG1854" s="143">
        <f t="shared" si="266"/>
        <v>0</v>
      </c>
      <c r="BH1854" s="143">
        <f t="shared" si="267"/>
        <v>0</v>
      </c>
      <c r="BI1854" s="143">
        <f t="shared" si="268"/>
        <v>0</v>
      </c>
      <c r="BJ1854" s="16" t="s">
        <v>90</v>
      </c>
      <c r="BK1854" s="143">
        <f t="shared" si="269"/>
        <v>0</v>
      </c>
      <c r="BL1854" s="16" t="s">
        <v>265</v>
      </c>
      <c r="BM1854" s="142" t="s">
        <v>3035</v>
      </c>
    </row>
    <row r="1855" spans="2:65" s="1" customFormat="1" ht="24.15" customHeight="1">
      <c r="B1855" s="31"/>
      <c r="C1855" s="131" t="s">
        <v>3900</v>
      </c>
      <c r="D1855" s="131" t="s">
        <v>227</v>
      </c>
      <c r="E1855" s="132" t="s">
        <v>3901</v>
      </c>
      <c r="F1855" s="133" t="s">
        <v>3902</v>
      </c>
      <c r="G1855" s="134" t="s">
        <v>414</v>
      </c>
      <c r="H1855" s="135">
        <v>1</v>
      </c>
      <c r="I1855" s="136"/>
      <c r="J1855" s="137">
        <f t="shared" si="260"/>
        <v>0</v>
      </c>
      <c r="K1855" s="133" t="s">
        <v>231</v>
      </c>
      <c r="L1855" s="31"/>
      <c r="M1855" s="138" t="s">
        <v>1</v>
      </c>
      <c r="N1855" s="139" t="s">
        <v>47</v>
      </c>
      <c r="P1855" s="140">
        <f t="shared" si="261"/>
        <v>0</v>
      </c>
      <c r="Q1855" s="140">
        <v>0</v>
      </c>
      <c r="R1855" s="140">
        <f t="shared" si="262"/>
        <v>0</v>
      </c>
      <c r="S1855" s="140">
        <v>0</v>
      </c>
      <c r="T1855" s="141">
        <f t="shared" si="263"/>
        <v>0</v>
      </c>
      <c r="AR1855" s="142" t="s">
        <v>265</v>
      </c>
      <c r="AT1855" s="142" t="s">
        <v>227</v>
      </c>
      <c r="AU1855" s="142" t="s">
        <v>92</v>
      </c>
      <c r="AY1855" s="16" t="s">
        <v>225</v>
      </c>
      <c r="BE1855" s="143">
        <f t="shared" si="264"/>
        <v>0</v>
      </c>
      <c r="BF1855" s="143">
        <f t="shared" si="265"/>
        <v>0</v>
      </c>
      <c r="BG1855" s="143">
        <f t="shared" si="266"/>
        <v>0</v>
      </c>
      <c r="BH1855" s="143">
        <f t="shared" si="267"/>
        <v>0</v>
      </c>
      <c r="BI1855" s="143">
        <f t="shared" si="268"/>
        <v>0</v>
      </c>
      <c r="BJ1855" s="16" t="s">
        <v>90</v>
      </c>
      <c r="BK1855" s="143">
        <f t="shared" si="269"/>
        <v>0</v>
      </c>
      <c r="BL1855" s="16" t="s">
        <v>265</v>
      </c>
      <c r="BM1855" s="142" t="s">
        <v>3042</v>
      </c>
    </row>
    <row r="1856" spans="2:65" s="1" customFormat="1" ht="16.5" customHeight="1">
      <c r="B1856" s="31"/>
      <c r="C1856" s="159" t="s">
        <v>3903</v>
      </c>
      <c r="D1856" s="159" t="s">
        <v>292</v>
      </c>
      <c r="E1856" s="160" t="s">
        <v>3904</v>
      </c>
      <c r="F1856" s="161" t="s">
        <v>3905</v>
      </c>
      <c r="G1856" s="162" t="s">
        <v>414</v>
      </c>
      <c r="H1856" s="163">
        <v>1</v>
      </c>
      <c r="I1856" s="164"/>
      <c r="J1856" s="165">
        <f t="shared" si="260"/>
        <v>0</v>
      </c>
      <c r="K1856" s="161" t="s">
        <v>231</v>
      </c>
      <c r="L1856" s="166"/>
      <c r="M1856" s="167" t="s">
        <v>1</v>
      </c>
      <c r="N1856" s="168" t="s">
        <v>47</v>
      </c>
      <c r="P1856" s="140">
        <f t="shared" si="261"/>
        <v>0</v>
      </c>
      <c r="Q1856" s="140">
        <v>0</v>
      </c>
      <c r="R1856" s="140">
        <f t="shared" si="262"/>
        <v>0</v>
      </c>
      <c r="S1856" s="140">
        <v>0</v>
      </c>
      <c r="T1856" s="141">
        <f t="shared" si="263"/>
        <v>0</v>
      </c>
      <c r="AR1856" s="142" t="s">
        <v>307</v>
      </c>
      <c r="AT1856" s="142" t="s">
        <v>292</v>
      </c>
      <c r="AU1856" s="142" t="s">
        <v>92</v>
      </c>
      <c r="AY1856" s="16" t="s">
        <v>225</v>
      </c>
      <c r="BE1856" s="143">
        <f t="shared" si="264"/>
        <v>0</v>
      </c>
      <c r="BF1856" s="143">
        <f t="shared" si="265"/>
        <v>0</v>
      </c>
      <c r="BG1856" s="143">
        <f t="shared" si="266"/>
        <v>0</v>
      </c>
      <c r="BH1856" s="143">
        <f t="shared" si="267"/>
        <v>0</v>
      </c>
      <c r="BI1856" s="143">
        <f t="shared" si="268"/>
        <v>0</v>
      </c>
      <c r="BJ1856" s="16" t="s">
        <v>90</v>
      </c>
      <c r="BK1856" s="143">
        <f t="shared" si="269"/>
        <v>0</v>
      </c>
      <c r="BL1856" s="16" t="s">
        <v>265</v>
      </c>
      <c r="BM1856" s="142" t="s">
        <v>3048</v>
      </c>
    </row>
    <row r="1857" spans="2:65" s="1" customFormat="1" ht="62.7" customHeight="1">
      <c r="B1857" s="31"/>
      <c r="C1857" s="131" t="s">
        <v>3906</v>
      </c>
      <c r="D1857" s="131" t="s">
        <v>227</v>
      </c>
      <c r="E1857" s="132" t="s">
        <v>3907</v>
      </c>
      <c r="F1857" s="133" t="s">
        <v>3908</v>
      </c>
      <c r="G1857" s="134" t="s">
        <v>414</v>
      </c>
      <c r="H1857" s="135">
        <v>1</v>
      </c>
      <c r="I1857" s="136"/>
      <c r="J1857" s="137">
        <f t="shared" si="260"/>
        <v>0</v>
      </c>
      <c r="K1857" s="133" t="s">
        <v>1</v>
      </c>
      <c r="L1857" s="31"/>
      <c r="M1857" s="138" t="s">
        <v>1</v>
      </c>
      <c r="N1857" s="139" t="s">
        <v>47</v>
      </c>
      <c r="P1857" s="140">
        <f t="shared" si="261"/>
        <v>0</v>
      </c>
      <c r="Q1857" s="140">
        <v>0</v>
      </c>
      <c r="R1857" s="140">
        <f t="shared" si="262"/>
        <v>0</v>
      </c>
      <c r="S1857" s="140">
        <v>0</v>
      </c>
      <c r="T1857" s="141">
        <f t="shared" si="263"/>
        <v>0</v>
      </c>
      <c r="AR1857" s="142" t="s">
        <v>265</v>
      </c>
      <c r="AT1857" s="142" t="s">
        <v>227</v>
      </c>
      <c r="AU1857" s="142" t="s">
        <v>92</v>
      </c>
      <c r="AY1857" s="16" t="s">
        <v>225</v>
      </c>
      <c r="BE1857" s="143">
        <f t="shared" si="264"/>
        <v>0</v>
      </c>
      <c r="BF1857" s="143">
        <f t="shared" si="265"/>
        <v>0</v>
      </c>
      <c r="BG1857" s="143">
        <f t="shared" si="266"/>
        <v>0</v>
      </c>
      <c r="BH1857" s="143">
        <f t="shared" si="267"/>
        <v>0</v>
      </c>
      <c r="BI1857" s="143">
        <f t="shared" si="268"/>
        <v>0</v>
      </c>
      <c r="BJ1857" s="16" t="s">
        <v>90</v>
      </c>
      <c r="BK1857" s="143">
        <f t="shared" si="269"/>
        <v>0</v>
      </c>
      <c r="BL1857" s="16" t="s">
        <v>265</v>
      </c>
      <c r="BM1857" s="142" t="s">
        <v>3054</v>
      </c>
    </row>
    <row r="1858" spans="2:65" s="1" customFormat="1" ht="37.799999999999997" customHeight="1">
      <c r="B1858" s="31"/>
      <c r="C1858" s="131" t="s">
        <v>3909</v>
      </c>
      <c r="D1858" s="131" t="s">
        <v>227</v>
      </c>
      <c r="E1858" s="132" t="s">
        <v>3910</v>
      </c>
      <c r="F1858" s="133" t="s">
        <v>3911</v>
      </c>
      <c r="G1858" s="134" t="s">
        <v>414</v>
      </c>
      <c r="H1858" s="135">
        <v>1</v>
      </c>
      <c r="I1858" s="136"/>
      <c r="J1858" s="137">
        <f t="shared" si="260"/>
        <v>0</v>
      </c>
      <c r="K1858" s="133" t="s">
        <v>1</v>
      </c>
      <c r="L1858" s="31"/>
      <c r="M1858" s="138" t="s">
        <v>1</v>
      </c>
      <c r="N1858" s="139" t="s">
        <v>47</v>
      </c>
      <c r="P1858" s="140">
        <f t="shared" si="261"/>
        <v>0</v>
      </c>
      <c r="Q1858" s="140">
        <v>0</v>
      </c>
      <c r="R1858" s="140">
        <f t="shared" si="262"/>
        <v>0</v>
      </c>
      <c r="S1858" s="140">
        <v>0</v>
      </c>
      <c r="T1858" s="141">
        <f t="shared" si="263"/>
        <v>0</v>
      </c>
      <c r="AR1858" s="142" t="s">
        <v>265</v>
      </c>
      <c r="AT1858" s="142" t="s">
        <v>227</v>
      </c>
      <c r="AU1858" s="142" t="s">
        <v>92</v>
      </c>
      <c r="AY1858" s="16" t="s">
        <v>225</v>
      </c>
      <c r="BE1858" s="143">
        <f t="shared" si="264"/>
        <v>0</v>
      </c>
      <c r="BF1858" s="143">
        <f t="shared" si="265"/>
        <v>0</v>
      </c>
      <c r="BG1858" s="143">
        <f t="shared" si="266"/>
        <v>0</v>
      </c>
      <c r="BH1858" s="143">
        <f t="shared" si="267"/>
        <v>0</v>
      </c>
      <c r="BI1858" s="143">
        <f t="shared" si="268"/>
        <v>0</v>
      </c>
      <c r="BJ1858" s="16" t="s">
        <v>90</v>
      </c>
      <c r="BK1858" s="143">
        <f t="shared" si="269"/>
        <v>0</v>
      </c>
      <c r="BL1858" s="16" t="s">
        <v>265</v>
      </c>
      <c r="BM1858" s="142" t="s">
        <v>3060</v>
      </c>
    </row>
    <row r="1859" spans="2:65" s="1" customFormat="1" ht="33" customHeight="1">
      <c r="B1859" s="31"/>
      <c r="C1859" s="131" t="s">
        <v>3912</v>
      </c>
      <c r="D1859" s="131" t="s">
        <v>227</v>
      </c>
      <c r="E1859" s="132" t="s">
        <v>3913</v>
      </c>
      <c r="F1859" s="133" t="s">
        <v>3914</v>
      </c>
      <c r="G1859" s="134" t="s">
        <v>414</v>
      </c>
      <c r="H1859" s="135">
        <v>1</v>
      </c>
      <c r="I1859" s="136"/>
      <c r="J1859" s="137">
        <f t="shared" si="260"/>
        <v>0</v>
      </c>
      <c r="K1859" s="133" t="s">
        <v>1</v>
      </c>
      <c r="L1859" s="31"/>
      <c r="M1859" s="138" t="s">
        <v>1</v>
      </c>
      <c r="N1859" s="139" t="s">
        <v>47</v>
      </c>
      <c r="P1859" s="140">
        <f t="shared" si="261"/>
        <v>0</v>
      </c>
      <c r="Q1859" s="140">
        <v>0</v>
      </c>
      <c r="R1859" s="140">
        <f t="shared" si="262"/>
        <v>0</v>
      </c>
      <c r="S1859" s="140">
        <v>0</v>
      </c>
      <c r="T1859" s="141">
        <f t="shared" si="263"/>
        <v>0</v>
      </c>
      <c r="AR1859" s="142" t="s">
        <v>265</v>
      </c>
      <c r="AT1859" s="142" t="s">
        <v>227</v>
      </c>
      <c r="AU1859" s="142" t="s">
        <v>92</v>
      </c>
      <c r="AY1859" s="16" t="s">
        <v>225</v>
      </c>
      <c r="BE1859" s="143">
        <f t="shared" si="264"/>
        <v>0</v>
      </c>
      <c r="BF1859" s="143">
        <f t="shared" si="265"/>
        <v>0</v>
      </c>
      <c r="BG1859" s="143">
        <f t="shared" si="266"/>
        <v>0</v>
      </c>
      <c r="BH1859" s="143">
        <f t="shared" si="267"/>
        <v>0</v>
      </c>
      <c r="BI1859" s="143">
        <f t="shared" si="268"/>
        <v>0</v>
      </c>
      <c r="BJ1859" s="16" t="s">
        <v>90</v>
      </c>
      <c r="BK1859" s="143">
        <f t="shared" si="269"/>
        <v>0</v>
      </c>
      <c r="BL1859" s="16" t="s">
        <v>265</v>
      </c>
      <c r="BM1859" s="142" t="s">
        <v>3066</v>
      </c>
    </row>
    <row r="1860" spans="2:65" s="1" customFormat="1" ht="78" customHeight="1">
      <c r="B1860" s="31"/>
      <c r="C1860" s="131" t="s">
        <v>3915</v>
      </c>
      <c r="D1860" s="131" t="s">
        <v>227</v>
      </c>
      <c r="E1860" s="132" t="s">
        <v>3916</v>
      </c>
      <c r="F1860" s="133" t="s">
        <v>3917</v>
      </c>
      <c r="G1860" s="134" t="s">
        <v>414</v>
      </c>
      <c r="H1860" s="135">
        <v>1</v>
      </c>
      <c r="I1860" s="136"/>
      <c r="J1860" s="137">
        <f t="shared" si="260"/>
        <v>0</v>
      </c>
      <c r="K1860" s="133" t="s">
        <v>1</v>
      </c>
      <c r="L1860" s="31"/>
      <c r="M1860" s="138" t="s">
        <v>1</v>
      </c>
      <c r="N1860" s="139" t="s">
        <v>47</v>
      </c>
      <c r="P1860" s="140">
        <f t="shared" si="261"/>
        <v>0</v>
      </c>
      <c r="Q1860" s="140">
        <v>0</v>
      </c>
      <c r="R1860" s="140">
        <f t="shared" si="262"/>
        <v>0</v>
      </c>
      <c r="S1860" s="140">
        <v>0</v>
      </c>
      <c r="T1860" s="141">
        <f t="shared" si="263"/>
        <v>0</v>
      </c>
      <c r="AR1860" s="142" t="s">
        <v>265</v>
      </c>
      <c r="AT1860" s="142" t="s">
        <v>227</v>
      </c>
      <c r="AU1860" s="142" t="s">
        <v>92</v>
      </c>
      <c r="AY1860" s="16" t="s">
        <v>225</v>
      </c>
      <c r="BE1860" s="143">
        <f t="shared" si="264"/>
        <v>0</v>
      </c>
      <c r="BF1860" s="143">
        <f t="shared" si="265"/>
        <v>0</v>
      </c>
      <c r="BG1860" s="143">
        <f t="shared" si="266"/>
        <v>0</v>
      </c>
      <c r="BH1860" s="143">
        <f t="shared" si="267"/>
        <v>0</v>
      </c>
      <c r="BI1860" s="143">
        <f t="shared" si="268"/>
        <v>0</v>
      </c>
      <c r="BJ1860" s="16" t="s">
        <v>90</v>
      </c>
      <c r="BK1860" s="143">
        <f t="shared" si="269"/>
        <v>0</v>
      </c>
      <c r="BL1860" s="16" t="s">
        <v>265</v>
      </c>
      <c r="BM1860" s="142" t="s">
        <v>3072</v>
      </c>
    </row>
    <row r="1861" spans="2:65" s="1" customFormat="1" ht="90" customHeight="1">
      <c r="B1861" s="31"/>
      <c r="C1861" s="131" t="s">
        <v>3918</v>
      </c>
      <c r="D1861" s="131" t="s">
        <v>227</v>
      </c>
      <c r="E1861" s="132" t="s">
        <v>3919</v>
      </c>
      <c r="F1861" s="133" t="s">
        <v>3920</v>
      </c>
      <c r="G1861" s="134" t="s">
        <v>414</v>
      </c>
      <c r="H1861" s="135">
        <v>1</v>
      </c>
      <c r="I1861" s="136"/>
      <c r="J1861" s="137">
        <f t="shared" si="260"/>
        <v>0</v>
      </c>
      <c r="K1861" s="133" t="s">
        <v>1</v>
      </c>
      <c r="L1861" s="31"/>
      <c r="M1861" s="138" t="s">
        <v>1</v>
      </c>
      <c r="N1861" s="139" t="s">
        <v>47</v>
      </c>
      <c r="P1861" s="140">
        <f t="shared" si="261"/>
        <v>0</v>
      </c>
      <c r="Q1861" s="140">
        <v>0</v>
      </c>
      <c r="R1861" s="140">
        <f t="shared" si="262"/>
        <v>0</v>
      </c>
      <c r="S1861" s="140">
        <v>0</v>
      </c>
      <c r="T1861" s="141">
        <f t="shared" si="263"/>
        <v>0</v>
      </c>
      <c r="AR1861" s="142" t="s">
        <v>265</v>
      </c>
      <c r="AT1861" s="142" t="s">
        <v>227</v>
      </c>
      <c r="AU1861" s="142" t="s">
        <v>92</v>
      </c>
      <c r="AY1861" s="16" t="s">
        <v>225</v>
      </c>
      <c r="BE1861" s="143">
        <f t="shared" si="264"/>
        <v>0</v>
      </c>
      <c r="BF1861" s="143">
        <f t="shared" si="265"/>
        <v>0</v>
      </c>
      <c r="BG1861" s="143">
        <f t="shared" si="266"/>
        <v>0</v>
      </c>
      <c r="BH1861" s="143">
        <f t="shared" si="267"/>
        <v>0</v>
      </c>
      <c r="BI1861" s="143">
        <f t="shared" si="268"/>
        <v>0</v>
      </c>
      <c r="BJ1861" s="16" t="s">
        <v>90</v>
      </c>
      <c r="BK1861" s="143">
        <f t="shared" si="269"/>
        <v>0</v>
      </c>
      <c r="BL1861" s="16" t="s">
        <v>265</v>
      </c>
      <c r="BM1861" s="142" t="s">
        <v>3079</v>
      </c>
    </row>
    <row r="1862" spans="2:65" s="1" customFormat="1" ht="49.05" customHeight="1">
      <c r="B1862" s="31"/>
      <c r="C1862" s="131" t="s">
        <v>3921</v>
      </c>
      <c r="D1862" s="131" t="s">
        <v>227</v>
      </c>
      <c r="E1862" s="132" t="s">
        <v>3922</v>
      </c>
      <c r="F1862" s="133" t="s">
        <v>3923</v>
      </c>
      <c r="G1862" s="134" t="s">
        <v>414</v>
      </c>
      <c r="H1862" s="135">
        <v>1</v>
      </c>
      <c r="I1862" s="136"/>
      <c r="J1862" s="137">
        <f t="shared" si="260"/>
        <v>0</v>
      </c>
      <c r="K1862" s="133" t="s">
        <v>1</v>
      </c>
      <c r="L1862" s="31"/>
      <c r="M1862" s="138" t="s">
        <v>1</v>
      </c>
      <c r="N1862" s="139" t="s">
        <v>47</v>
      </c>
      <c r="P1862" s="140">
        <f t="shared" si="261"/>
        <v>0</v>
      </c>
      <c r="Q1862" s="140">
        <v>0</v>
      </c>
      <c r="R1862" s="140">
        <f t="shared" si="262"/>
        <v>0</v>
      </c>
      <c r="S1862" s="140">
        <v>0</v>
      </c>
      <c r="T1862" s="141">
        <f t="shared" si="263"/>
        <v>0</v>
      </c>
      <c r="AR1862" s="142" t="s">
        <v>265</v>
      </c>
      <c r="AT1862" s="142" t="s">
        <v>227</v>
      </c>
      <c r="AU1862" s="142" t="s">
        <v>92</v>
      </c>
      <c r="AY1862" s="16" t="s">
        <v>225</v>
      </c>
      <c r="BE1862" s="143">
        <f t="shared" si="264"/>
        <v>0</v>
      </c>
      <c r="BF1862" s="143">
        <f t="shared" si="265"/>
        <v>0</v>
      </c>
      <c r="BG1862" s="143">
        <f t="shared" si="266"/>
        <v>0</v>
      </c>
      <c r="BH1862" s="143">
        <f t="shared" si="267"/>
        <v>0</v>
      </c>
      <c r="BI1862" s="143">
        <f t="shared" si="268"/>
        <v>0</v>
      </c>
      <c r="BJ1862" s="16" t="s">
        <v>90</v>
      </c>
      <c r="BK1862" s="143">
        <f t="shared" si="269"/>
        <v>0</v>
      </c>
      <c r="BL1862" s="16" t="s">
        <v>265</v>
      </c>
      <c r="BM1862" s="142" t="s">
        <v>3086</v>
      </c>
    </row>
    <row r="1863" spans="2:65" s="1" customFormat="1" ht="37.799999999999997" customHeight="1">
      <c r="B1863" s="31"/>
      <c r="C1863" s="131" t="s">
        <v>3924</v>
      </c>
      <c r="D1863" s="131" t="s">
        <v>227</v>
      </c>
      <c r="E1863" s="132" t="s">
        <v>3925</v>
      </c>
      <c r="F1863" s="133" t="s">
        <v>3926</v>
      </c>
      <c r="G1863" s="134" t="s">
        <v>414</v>
      </c>
      <c r="H1863" s="135">
        <v>1</v>
      </c>
      <c r="I1863" s="136"/>
      <c r="J1863" s="137">
        <f t="shared" si="260"/>
        <v>0</v>
      </c>
      <c r="K1863" s="133" t="s">
        <v>1</v>
      </c>
      <c r="L1863" s="31"/>
      <c r="M1863" s="138" t="s">
        <v>1</v>
      </c>
      <c r="N1863" s="139" t="s">
        <v>47</v>
      </c>
      <c r="P1863" s="140">
        <f t="shared" si="261"/>
        <v>0</v>
      </c>
      <c r="Q1863" s="140">
        <v>0</v>
      </c>
      <c r="R1863" s="140">
        <f t="shared" si="262"/>
        <v>0</v>
      </c>
      <c r="S1863" s="140">
        <v>0</v>
      </c>
      <c r="T1863" s="141">
        <f t="shared" si="263"/>
        <v>0</v>
      </c>
      <c r="AR1863" s="142" t="s">
        <v>265</v>
      </c>
      <c r="AT1863" s="142" t="s">
        <v>227</v>
      </c>
      <c r="AU1863" s="142" t="s">
        <v>92</v>
      </c>
      <c r="AY1863" s="16" t="s">
        <v>225</v>
      </c>
      <c r="BE1863" s="143">
        <f t="shared" si="264"/>
        <v>0</v>
      </c>
      <c r="BF1863" s="143">
        <f t="shared" si="265"/>
        <v>0</v>
      </c>
      <c r="BG1863" s="143">
        <f t="shared" si="266"/>
        <v>0</v>
      </c>
      <c r="BH1863" s="143">
        <f t="shared" si="267"/>
        <v>0</v>
      </c>
      <c r="BI1863" s="143">
        <f t="shared" si="268"/>
        <v>0</v>
      </c>
      <c r="BJ1863" s="16" t="s">
        <v>90</v>
      </c>
      <c r="BK1863" s="143">
        <f t="shared" si="269"/>
        <v>0</v>
      </c>
      <c r="BL1863" s="16" t="s">
        <v>265</v>
      </c>
      <c r="BM1863" s="142" t="s">
        <v>3094</v>
      </c>
    </row>
    <row r="1864" spans="2:65" s="1" customFormat="1" ht="55.5" customHeight="1">
      <c r="B1864" s="31"/>
      <c r="C1864" s="131" t="s">
        <v>3927</v>
      </c>
      <c r="D1864" s="131" t="s">
        <v>227</v>
      </c>
      <c r="E1864" s="132" t="s">
        <v>3928</v>
      </c>
      <c r="F1864" s="133" t="s">
        <v>3929</v>
      </c>
      <c r="G1864" s="134" t="s">
        <v>414</v>
      </c>
      <c r="H1864" s="135">
        <v>9</v>
      </c>
      <c r="I1864" s="136"/>
      <c r="J1864" s="137">
        <f t="shared" si="260"/>
        <v>0</v>
      </c>
      <c r="K1864" s="133" t="s">
        <v>1</v>
      </c>
      <c r="L1864" s="31"/>
      <c r="M1864" s="138" t="s">
        <v>1</v>
      </c>
      <c r="N1864" s="139" t="s">
        <v>47</v>
      </c>
      <c r="P1864" s="140">
        <f t="shared" si="261"/>
        <v>0</v>
      </c>
      <c r="Q1864" s="140">
        <v>0</v>
      </c>
      <c r="R1864" s="140">
        <f t="shared" si="262"/>
        <v>0</v>
      </c>
      <c r="S1864" s="140">
        <v>0</v>
      </c>
      <c r="T1864" s="141">
        <f t="shared" si="263"/>
        <v>0</v>
      </c>
      <c r="AR1864" s="142" t="s">
        <v>265</v>
      </c>
      <c r="AT1864" s="142" t="s">
        <v>227</v>
      </c>
      <c r="AU1864" s="142" t="s">
        <v>92</v>
      </c>
      <c r="AY1864" s="16" t="s">
        <v>225</v>
      </c>
      <c r="BE1864" s="143">
        <f t="shared" si="264"/>
        <v>0</v>
      </c>
      <c r="BF1864" s="143">
        <f t="shared" si="265"/>
        <v>0</v>
      </c>
      <c r="BG1864" s="143">
        <f t="shared" si="266"/>
        <v>0</v>
      </c>
      <c r="BH1864" s="143">
        <f t="shared" si="267"/>
        <v>0</v>
      </c>
      <c r="BI1864" s="143">
        <f t="shared" si="268"/>
        <v>0</v>
      </c>
      <c r="BJ1864" s="16" t="s">
        <v>90</v>
      </c>
      <c r="BK1864" s="143">
        <f t="shared" si="269"/>
        <v>0</v>
      </c>
      <c r="BL1864" s="16" t="s">
        <v>265</v>
      </c>
      <c r="BM1864" s="142" t="s">
        <v>3101</v>
      </c>
    </row>
    <row r="1865" spans="2:65" s="1" customFormat="1" ht="62.7" customHeight="1">
      <c r="B1865" s="31"/>
      <c r="C1865" s="131" t="s">
        <v>3930</v>
      </c>
      <c r="D1865" s="131" t="s">
        <v>227</v>
      </c>
      <c r="E1865" s="132" t="s">
        <v>3931</v>
      </c>
      <c r="F1865" s="133" t="s">
        <v>3932</v>
      </c>
      <c r="G1865" s="134" t="s">
        <v>414</v>
      </c>
      <c r="H1865" s="135">
        <v>2</v>
      </c>
      <c r="I1865" s="136"/>
      <c r="J1865" s="137">
        <f t="shared" si="260"/>
        <v>0</v>
      </c>
      <c r="K1865" s="133" t="s">
        <v>1</v>
      </c>
      <c r="L1865" s="31"/>
      <c r="M1865" s="138" t="s">
        <v>1</v>
      </c>
      <c r="N1865" s="139" t="s">
        <v>47</v>
      </c>
      <c r="P1865" s="140">
        <f t="shared" si="261"/>
        <v>0</v>
      </c>
      <c r="Q1865" s="140">
        <v>0</v>
      </c>
      <c r="R1865" s="140">
        <f t="shared" si="262"/>
        <v>0</v>
      </c>
      <c r="S1865" s="140">
        <v>0</v>
      </c>
      <c r="T1865" s="141">
        <f t="shared" si="263"/>
        <v>0</v>
      </c>
      <c r="AR1865" s="142" t="s">
        <v>265</v>
      </c>
      <c r="AT1865" s="142" t="s">
        <v>227</v>
      </c>
      <c r="AU1865" s="142" t="s">
        <v>92</v>
      </c>
      <c r="AY1865" s="16" t="s">
        <v>225</v>
      </c>
      <c r="BE1865" s="143">
        <f t="shared" si="264"/>
        <v>0</v>
      </c>
      <c r="BF1865" s="143">
        <f t="shared" si="265"/>
        <v>0</v>
      </c>
      <c r="BG1865" s="143">
        <f t="shared" si="266"/>
        <v>0</v>
      </c>
      <c r="BH1865" s="143">
        <f t="shared" si="267"/>
        <v>0</v>
      </c>
      <c r="BI1865" s="143">
        <f t="shared" si="268"/>
        <v>0</v>
      </c>
      <c r="BJ1865" s="16" t="s">
        <v>90</v>
      </c>
      <c r="BK1865" s="143">
        <f t="shared" si="269"/>
        <v>0</v>
      </c>
      <c r="BL1865" s="16" t="s">
        <v>265</v>
      </c>
      <c r="BM1865" s="142" t="s">
        <v>3109</v>
      </c>
    </row>
    <row r="1866" spans="2:65" s="1" customFormat="1" ht="37.799999999999997" customHeight="1">
      <c r="B1866" s="31"/>
      <c r="C1866" s="131" t="s">
        <v>3933</v>
      </c>
      <c r="D1866" s="131" t="s">
        <v>227</v>
      </c>
      <c r="E1866" s="132" t="s">
        <v>3934</v>
      </c>
      <c r="F1866" s="133" t="s">
        <v>3935</v>
      </c>
      <c r="G1866" s="134" t="s">
        <v>414</v>
      </c>
      <c r="H1866" s="135">
        <v>1</v>
      </c>
      <c r="I1866" s="136"/>
      <c r="J1866" s="137">
        <f t="shared" si="260"/>
        <v>0</v>
      </c>
      <c r="K1866" s="133" t="s">
        <v>1</v>
      </c>
      <c r="L1866" s="31"/>
      <c r="M1866" s="138" t="s">
        <v>1</v>
      </c>
      <c r="N1866" s="139" t="s">
        <v>47</v>
      </c>
      <c r="P1866" s="140">
        <f t="shared" si="261"/>
        <v>0</v>
      </c>
      <c r="Q1866" s="140">
        <v>0</v>
      </c>
      <c r="R1866" s="140">
        <f t="shared" si="262"/>
        <v>0</v>
      </c>
      <c r="S1866" s="140">
        <v>0</v>
      </c>
      <c r="T1866" s="141">
        <f t="shared" si="263"/>
        <v>0</v>
      </c>
      <c r="AR1866" s="142" t="s">
        <v>265</v>
      </c>
      <c r="AT1866" s="142" t="s">
        <v>227</v>
      </c>
      <c r="AU1866" s="142" t="s">
        <v>92</v>
      </c>
      <c r="AY1866" s="16" t="s">
        <v>225</v>
      </c>
      <c r="BE1866" s="143">
        <f t="shared" si="264"/>
        <v>0</v>
      </c>
      <c r="BF1866" s="143">
        <f t="shared" si="265"/>
        <v>0</v>
      </c>
      <c r="BG1866" s="143">
        <f t="shared" si="266"/>
        <v>0</v>
      </c>
      <c r="BH1866" s="143">
        <f t="shared" si="267"/>
        <v>0</v>
      </c>
      <c r="BI1866" s="143">
        <f t="shared" si="268"/>
        <v>0</v>
      </c>
      <c r="BJ1866" s="16" t="s">
        <v>90</v>
      </c>
      <c r="BK1866" s="143">
        <f t="shared" si="269"/>
        <v>0</v>
      </c>
      <c r="BL1866" s="16" t="s">
        <v>265</v>
      </c>
      <c r="BM1866" s="142" t="s">
        <v>3117</v>
      </c>
    </row>
    <row r="1867" spans="2:65" s="1" customFormat="1" ht="33" customHeight="1">
      <c r="B1867" s="31"/>
      <c r="C1867" s="131" t="s">
        <v>3936</v>
      </c>
      <c r="D1867" s="131" t="s">
        <v>227</v>
      </c>
      <c r="E1867" s="132" t="s">
        <v>3937</v>
      </c>
      <c r="F1867" s="133" t="s">
        <v>3938</v>
      </c>
      <c r="G1867" s="134" t="s">
        <v>414</v>
      </c>
      <c r="H1867" s="135">
        <v>1</v>
      </c>
      <c r="I1867" s="136"/>
      <c r="J1867" s="137">
        <f t="shared" si="260"/>
        <v>0</v>
      </c>
      <c r="K1867" s="133" t="s">
        <v>1</v>
      </c>
      <c r="L1867" s="31"/>
      <c r="M1867" s="138" t="s">
        <v>1</v>
      </c>
      <c r="N1867" s="139" t="s">
        <v>47</v>
      </c>
      <c r="P1867" s="140">
        <f t="shared" si="261"/>
        <v>0</v>
      </c>
      <c r="Q1867" s="140">
        <v>0</v>
      </c>
      <c r="R1867" s="140">
        <f t="shared" si="262"/>
        <v>0</v>
      </c>
      <c r="S1867" s="140">
        <v>0</v>
      </c>
      <c r="T1867" s="141">
        <f t="shared" si="263"/>
        <v>0</v>
      </c>
      <c r="AR1867" s="142" t="s">
        <v>265</v>
      </c>
      <c r="AT1867" s="142" t="s">
        <v>227</v>
      </c>
      <c r="AU1867" s="142" t="s">
        <v>92</v>
      </c>
      <c r="AY1867" s="16" t="s">
        <v>225</v>
      </c>
      <c r="BE1867" s="143">
        <f t="shared" si="264"/>
        <v>0</v>
      </c>
      <c r="BF1867" s="143">
        <f t="shared" si="265"/>
        <v>0</v>
      </c>
      <c r="BG1867" s="143">
        <f t="shared" si="266"/>
        <v>0</v>
      </c>
      <c r="BH1867" s="143">
        <f t="shared" si="267"/>
        <v>0</v>
      </c>
      <c r="BI1867" s="143">
        <f t="shared" si="268"/>
        <v>0</v>
      </c>
      <c r="BJ1867" s="16" t="s">
        <v>90</v>
      </c>
      <c r="BK1867" s="143">
        <f t="shared" si="269"/>
        <v>0</v>
      </c>
      <c r="BL1867" s="16" t="s">
        <v>265</v>
      </c>
      <c r="BM1867" s="142" t="s">
        <v>3124</v>
      </c>
    </row>
    <row r="1868" spans="2:65" s="1" customFormat="1" ht="33" customHeight="1">
      <c r="B1868" s="31"/>
      <c r="C1868" s="131" t="s">
        <v>3939</v>
      </c>
      <c r="D1868" s="131" t="s">
        <v>227</v>
      </c>
      <c r="E1868" s="132" t="s">
        <v>3940</v>
      </c>
      <c r="F1868" s="133" t="s">
        <v>3941</v>
      </c>
      <c r="G1868" s="134" t="s">
        <v>414</v>
      </c>
      <c r="H1868" s="135">
        <v>2</v>
      </c>
      <c r="I1868" s="136"/>
      <c r="J1868" s="137">
        <f t="shared" si="260"/>
        <v>0</v>
      </c>
      <c r="K1868" s="133" t="s">
        <v>1</v>
      </c>
      <c r="L1868" s="31"/>
      <c r="M1868" s="138" t="s">
        <v>1</v>
      </c>
      <c r="N1868" s="139" t="s">
        <v>47</v>
      </c>
      <c r="P1868" s="140">
        <f t="shared" si="261"/>
        <v>0</v>
      </c>
      <c r="Q1868" s="140">
        <v>0</v>
      </c>
      <c r="R1868" s="140">
        <f t="shared" si="262"/>
        <v>0</v>
      </c>
      <c r="S1868" s="140">
        <v>0</v>
      </c>
      <c r="T1868" s="141">
        <f t="shared" si="263"/>
        <v>0</v>
      </c>
      <c r="AR1868" s="142" t="s">
        <v>265</v>
      </c>
      <c r="AT1868" s="142" t="s">
        <v>227</v>
      </c>
      <c r="AU1868" s="142" t="s">
        <v>92</v>
      </c>
      <c r="AY1868" s="16" t="s">
        <v>225</v>
      </c>
      <c r="BE1868" s="143">
        <f t="shared" si="264"/>
        <v>0</v>
      </c>
      <c r="BF1868" s="143">
        <f t="shared" si="265"/>
        <v>0</v>
      </c>
      <c r="BG1868" s="143">
        <f t="shared" si="266"/>
        <v>0</v>
      </c>
      <c r="BH1868" s="143">
        <f t="shared" si="267"/>
        <v>0</v>
      </c>
      <c r="BI1868" s="143">
        <f t="shared" si="268"/>
        <v>0</v>
      </c>
      <c r="BJ1868" s="16" t="s">
        <v>90</v>
      </c>
      <c r="BK1868" s="143">
        <f t="shared" si="269"/>
        <v>0</v>
      </c>
      <c r="BL1868" s="16" t="s">
        <v>265</v>
      </c>
      <c r="BM1868" s="142" t="s">
        <v>3130</v>
      </c>
    </row>
    <row r="1869" spans="2:65" s="1" customFormat="1" ht="44.25" customHeight="1">
      <c r="B1869" s="31"/>
      <c r="C1869" s="131" t="s">
        <v>3942</v>
      </c>
      <c r="D1869" s="131" t="s">
        <v>227</v>
      </c>
      <c r="E1869" s="132" t="s">
        <v>3943</v>
      </c>
      <c r="F1869" s="133" t="s">
        <v>3944</v>
      </c>
      <c r="G1869" s="134" t="s">
        <v>414</v>
      </c>
      <c r="H1869" s="135">
        <v>1</v>
      </c>
      <c r="I1869" s="136"/>
      <c r="J1869" s="137">
        <f t="shared" si="260"/>
        <v>0</v>
      </c>
      <c r="K1869" s="133" t="s">
        <v>1</v>
      </c>
      <c r="L1869" s="31"/>
      <c r="M1869" s="138" t="s">
        <v>1</v>
      </c>
      <c r="N1869" s="139" t="s">
        <v>47</v>
      </c>
      <c r="P1869" s="140">
        <f t="shared" si="261"/>
        <v>0</v>
      </c>
      <c r="Q1869" s="140">
        <v>0</v>
      </c>
      <c r="R1869" s="140">
        <f t="shared" si="262"/>
        <v>0</v>
      </c>
      <c r="S1869" s="140">
        <v>0</v>
      </c>
      <c r="T1869" s="141">
        <f t="shared" si="263"/>
        <v>0</v>
      </c>
      <c r="AR1869" s="142" t="s">
        <v>265</v>
      </c>
      <c r="AT1869" s="142" t="s">
        <v>227</v>
      </c>
      <c r="AU1869" s="142" t="s">
        <v>92</v>
      </c>
      <c r="AY1869" s="16" t="s">
        <v>225</v>
      </c>
      <c r="BE1869" s="143">
        <f t="shared" si="264"/>
        <v>0</v>
      </c>
      <c r="BF1869" s="143">
        <f t="shared" si="265"/>
        <v>0</v>
      </c>
      <c r="BG1869" s="143">
        <f t="shared" si="266"/>
        <v>0</v>
      </c>
      <c r="BH1869" s="143">
        <f t="shared" si="267"/>
        <v>0</v>
      </c>
      <c r="BI1869" s="143">
        <f t="shared" si="268"/>
        <v>0</v>
      </c>
      <c r="BJ1869" s="16" t="s">
        <v>90</v>
      </c>
      <c r="BK1869" s="143">
        <f t="shared" si="269"/>
        <v>0</v>
      </c>
      <c r="BL1869" s="16" t="s">
        <v>265</v>
      </c>
      <c r="BM1869" s="142" t="s">
        <v>3138</v>
      </c>
    </row>
    <row r="1870" spans="2:65" s="1" customFormat="1" ht="55.5" customHeight="1">
      <c r="B1870" s="31"/>
      <c r="C1870" s="131" t="s">
        <v>3945</v>
      </c>
      <c r="D1870" s="131" t="s">
        <v>227</v>
      </c>
      <c r="E1870" s="132" t="s">
        <v>3946</v>
      </c>
      <c r="F1870" s="133" t="s">
        <v>3947</v>
      </c>
      <c r="G1870" s="134" t="s">
        <v>414</v>
      </c>
      <c r="H1870" s="135">
        <v>3</v>
      </c>
      <c r="I1870" s="136"/>
      <c r="J1870" s="137">
        <f t="shared" si="260"/>
        <v>0</v>
      </c>
      <c r="K1870" s="133" t="s">
        <v>1</v>
      </c>
      <c r="L1870" s="31"/>
      <c r="M1870" s="138" t="s">
        <v>1</v>
      </c>
      <c r="N1870" s="139" t="s">
        <v>47</v>
      </c>
      <c r="P1870" s="140">
        <f t="shared" si="261"/>
        <v>0</v>
      </c>
      <c r="Q1870" s="140">
        <v>0</v>
      </c>
      <c r="R1870" s="140">
        <f t="shared" si="262"/>
        <v>0</v>
      </c>
      <c r="S1870" s="140">
        <v>0</v>
      </c>
      <c r="T1870" s="141">
        <f t="shared" si="263"/>
        <v>0</v>
      </c>
      <c r="AR1870" s="142" t="s">
        <v>265</v>
      </c>
      <c r="AT1870" s="142" t="s">
        <v>227</v>
      </c>
      <c r="AU1870" s="142" t="s">
        <v>92</v>
      </c>
      <c r="AY1870" s="16" t="s">
        <v>225</v>
      </c>
      <c r="BE1870" s="143">
        <f t="shared" si="264"/>
        <v>0</v>
      </c>
      <c r="BF1870" s="143">
        <f t="shared" si="265"/>
        <v>0</v>
      </c>
      <c r="BG1870" s="143">
        <f t="shared" si="266"/>
        <v>0</v>
      </c>
      <c r="BH1870" s="143">
        <f t="shared" si="267"/>
        <v>0</v>
      </c>
      <c r="BI1870" s="143">
        <f t="shared" si="268"/>
        <v>0</v>
      </c>
      <c r="BJ1870" s="16" t="s">
        <v>90</v>
      </c>
      <c r="BK1870" s="143">
        <f t="shared" si="269"/>
        <v>0</v>
      </c>
      <c r="BL1870" s="16" t="s">
        <v>265</v>
      </c>
      <c r="BM1870" s="142" t="s">
        <v>3146</v>
      </c>
    </row>
    <row r="1871" spans="2:65" s="1" customFormat="1" ht="66.75" customHeight="1">
      <c r="B1871" s="31"/>
      <c r="C1871" s="131" t="s">
        <v>3948</v>
      </c>
      <c r="D1871" s="131" t="s">
        <v>227</v>
      </c>
      <c r="E1871" s="132" t="s">
        <v>3949</v>
      </c>
      <c r="F1871" s="133" t="s">
        <v>3950</v>
      </c>
      <c r="G1871" s="134" t="s">
        <v>414</v>
      </c>
      <c r="H1871" s="135">
        <v>1</v>
      </c>
      <c r="I1871" s="136"/>
      <c r="J1871" s="137">
        <f t="shared" si="260"/>
        <v>0</v>
      </c>
      <c r="K1871" s="133" t="s">
        <v>1</v>
      </c>
      <c r="L1871" s="31"/>
      <c r="M1871" s="138" t="s">
        <v>1</v>
      </c>
      <c r="N1871" s="139" t="s">
        <v>47</v>
      </c>
      <c r="P1871" s="140">
        <f t="shared" si="261"/>
        <v>0</v>
      </c>
      <c r="Q1871" s="140">
        <v>0</v>
      </c>
      <c r="R1871" s="140">
        <f t="shared" si="262"/>
        <v>0</v>
      </c>
      <c r="S1871" s="140">
        <v>0</v>
      </c>
      <c r="T1871" s="141">
        <f t="shared" si="263"/>
        <v>0</v>
      </c>
      <c r="AR1871" s="142" t="s">
        <v>265</v>
      </c>
      <c r="AT1871" s="142" t="s">
        <v>227</v>
      </c>
      <c r="AU1871" s="142" t="s">
        <v>92</v>
      </c>
      <c r="AY1871" s="16" t="s">
        <v>225</v>
      </c>
      <c r="BE1871" s="143">
        <f t="shared" si="264"/>
        <v>0</v>
      </c>
      <c r="BF1871" s="143">
        <f t="shared" si="265"/>
        <v>0</v>
      </c>
      <c r="BG1871" s="143">
        <f t="shared" si="266"/>
        <v>0</v>
      </c>
      <c r="BH1871" s="143">
        <f t="shared" si="267"/>
        <v>0</v>
      </c>
      <c r="BI1871" s="143">
        <f t="shared" si="268"/>
        <v>0</v>
      </c>
      <c r="BJ1871" s="16" t="s">
        <v>90</v>
      </c>
      <c r="BK1871" s="143">
        <f t="shared" si="269"/>
        <v>0</v>
      </c>
      <c r="BL1871" s="16" t="s">
        <v>265</v>
      </c>
      <c r="BM1871" s="142" t="s">
        <v>3154</v>
      </c>
    </row>
    <row r="1872" spans="2:65" s="1" customFormat="1" ht="33" customHeight="1">
      <c r="B1872" s="31"/>
      <c r="C1872" s="131" t="s">
        <v>3951</v>
      </c>
      <c r="D1872" s="131" t="s">
        <v>227</v>
      </c>
      <c r="E1872" s="132" t="s">
        <v>3952</v>
      </c>
      <c r="F1872" s="133" t="s">
        <v>3953</v>
      </c>
      <c r="G1872" s="134" t="s">
        <v>414</v>
      </c>
      <c r="H1872" s="135">
        <v>1</v>
      </c>
      <c r="I1872" s="136"/>
      <c r="J1872" s="137">
        <f t="shared" si="260"/>
        <v>0</v>
      </c>
      <c r="K1872" s="133" t="s">
        <v>1</v>
      </c>
      <c r="L1872" s="31"/>
      <c r="M1872" s="138" t="s">
        <v>1</v>
      </c>
      <c r="N1872" s="139" t="s">
        <v>47</v>
      </c>
      <c r="P1872" s="140">
        <f t="shared" si="261"/>
        <v>0</v>
      </c>
      <c r="Q1872" s="140">
        <v>0</v>
      </c>
      <c r="R1872" s="140">
        <f t="shared" si="262"/>
        <v>0</v>
      </c>
      <c r="S1872" s="140">
        <v>0</v>
      </c>
      <c r="T1872" s="141">
        <f t="shared" si="263"/>
        <v>0</v>
      </c>
      <c r="AR1872" s="142" t="s">
        <v>265</v>
      </c>
      <c r="AT1872" s="142" t="s">
        <v>227</v>
      </c>
      <c r="AU1872" s="142" t="s">
        <v>92</v>
      </c>
      <c r="AY1872" s="16" t="s">
        <v>225</v>
      </c>
      <c r="BE1872" s="143">
        <f t="shared" si="264"/>
        <v>0</v>
      </c>
      <c r="BF1872" s="143">
        <f t="shared" si="265"/>
        <v>0</v>
      </c>
      <c r="BG1872" s="143">
        <f t="shared" si="266"/>
        <v>0</v>
      </c>
      <c r="BH1872" s="143">
        <f t="shared" si="267"/>
        <v>0</v>
      </c>
      <c r="BI1872" s="143">
        <f t="shared" si="268"/>
        <v>0</v>
      </c>
      <c r="BJ1872" s="16" t="s">
        <v>90</v>
      </c>
      <c r="BK1872" s="143">
        <f t="shared" si="269"/>
        <v>0</v>
      </c>
      <c r="BL1872" s="16" t="s">
        <v>265</v>
      </c>
      <c r="BM1872" s="142" t="s">
        <v>3162</v>
      </c>
    </row>
    <row r="1873" spans="2:65" s="1" customFormat="1" ht="55.5" customHeight="1">
      <c r="B1873" s="31"/>
      <c r="C1873" s="131" t="s">
        <v>3954</v>
      </c>
      <c r="D1873" s="131" t="s">
        <v>227</v>
      </c>
      <c r="E1873" s="132" t="s">
        <v>3955</v>
      </c>
      <c r="F1873" s="133" t="s">
        <v>3956</v>
      </c>
      <c r="G1873" s="134" t="s">
        <v>414</v>
      </c>
      <c r="H1873" s="135">
        <v>4</v>
      </c>
      <c r="I1873" s="136"/>
      <c r="J1873" s="137">
        <f t="shared" si="260"/>
        <v>0</v>
      </c>
      <c r="K1873" s="133" t="s">
        <v>1</v>
      </c>
      <c r="L1873" s="31"/>
      <c r="M1873" s="138" t="s">
        <v>1</v>
      </c>
      <c r="N1873" s="139" t="s">
        <v>47</v>
      </c>
      <c r="P1873" s="140">
        <f t="shared" si="261"/>
        <v>0</v>
      </c>
      <c r="Q1873" s="140">
        <v>0</v>
      </c>
      <c r="R1873" s="140">
        <f t="shared" si="262"/>
        <v>0</v>
      </c>
      <c r="S1873" s="140">
        <v>0</v>
      </c>
      <c r="T1873" s="141">
        <f t="shared" si="263"/>
        <v>0</v>
      </c>
      <c r="AR1873" s="142" t="s">
        <v>265</v>
      </c>
      <c r="AT1873" s="142" t="s">
        <v>227</v>
      </c>
      <c r="AU1873" s="142" t="s">
        <v>92</v>
      </c>
      <c r="AY1873" s="16" t="s">
        <v>225</v>
      </c>
      <c r="BE1873" s="143">
        <f t="shared" si="264"/>
        <v>0</v>
      </c>
      <c r="BF1873" s="143">
        <f t="shared" si="265"/>
        <v>0</v>
      </c>
      <c r="BG1873" s="143">
        <f t="shared" si="266"/>
        <v>0</v>
      </c>
      <c r="BH1873" s="143">
        <f t="shared" si="267"/>
        <v>0</v>
      </c>
      <c r="BI1873" s="143">
        <f t="shared" si="268"/>
        <v>0</v>
      </c>
      <c r="BJ1873" s="16" t="s">
        <v>90</v>
      </c>
      <c r="BK1873" s="143">
        <f t="shared" si="269"/>
        <v>0</v>
      </c>
      <c r="BL1873" s="16" t="s">
        <v>265</v>
      </c>
      <c r="BM1873" s="142" t="s">
        <v>3170</v>
      </c>
    </row>
    <row r="1874" spans="2:65" s="1" customFormat="1" ht="37.799999999999997" customHeight="1">
      <c r="B1874" s="31"/>
      <c r="C1874" s="131" t="s">
        <v>3957</v>
      </c>
      <c r="D1874" s="131" t="s">
        <v>227</v>
      </c>
      <c r="E1874" s="132" t="s">
        <v>3958</v>
      </c>
      <c r="F1874" s="133" t="s">
        <v>3959</v>
      </c>
      <c r="G1874" s="134" t="s">
        <v>414</v>
      </c>
      <c r="H1874" s="135">
        <v>2</v>
      </c>
      <c r="I1874" s="136"/>
      <c r="J1874" s="137">
        <f t="shared" si="260"/>
        <v>0</v>
      </c>
      <c r="K1874" s="133" t="s">
        <v>1</v>
      </c>
      <c r="L1874" s="31"/>
      <c r="M1874" s="138" t="s">
        <v>1</v>
      </c>
      <c r="N1874" s="139" t="s">
        <v>47</v>
      </c>
      <c r="P1874" s="140">
        <f t="shared" si="261"/>
        <v>0</v>
      </c>
      <c r="Q1874" s="140">
        <v>0</v>
      </c>
      <c r="R1874" s="140">
        <f t="shared" si="262"/>
        <v>0</v>
      </c>
      <c r="S1874" s="140">
        <v>0</v>
      </c>
      <c r="T1874" s="141">
        <f t="shared" si="263"/>
        <v>0</v>
      </c>
      <c r="AR1874" s="142" t="s">
        <v>265</v>
      </c>
      <c r="AT1874" s="142" t="s">
        <v>227</v>
      </c>
      <c r="AU1874" s="142" t="s">
        <v>92</v>
      </c>
      <c r="AY1874" s="16" t="s">
        <v>225</v>
      </c>
      <c r="BE1874" s="143">
        <f t="shared" si="264"/>
        <v>0</v>
      </c>
      <c r="BF1874" s="143">
        <f t="shared" si="265"/>
        <v>0</v>
      </c>
      <c r="BG1874" s="143">
        <f t="shared" si="266"/>
        <v>0</v>
      </c>
      <c r="BH1874" s="143">
        <f t="shared" si="267"/>
        <v>0</v>
      </c>
      <c r="BI1874" s="143">
        <f t="shared" si="268"/>
        <v>0</v>
      </c>
      <c r="BJ1874" s="16" t="s">
        <v>90</v>
      </c>
      <c r="BK1874" s="143">
        <f t="shared" si="269"/>
        <v>0</v>
      </c>
      <c r="BL1874" s="16" t="s">
        <v>265</v>
      </c>
      <c r="BM1874" s="142" t="s">
        <v>3176</v>
      </c>
    </row>
    <row r="1875" spans="2:65" s="1" customFormat="1" ht="37.799999999999997" customHeight="1">
      <c r="B1875" s="31"/>
      <c r="C1875" s="131" t="s">
        <v>3960</v>
      </c>
      <c r="D1875" s="131" t="s">
        <v>227</v>
      </c>
      <c r="E1875" s="132" t="s">
        <v>3961</v>
      </c>
      <c r="F1875" s="133" t="s">
        <v>3962</v>
      </c>
      <c r="G1875" s="134" t="s">
        <v>414</v>
      </c>
      <c r="H1875" s="135">
        <v>1</v>
      </c>
      <c r="I1875" s="136"/>
      <c r="J1875" s="137">
        <f t="shared" si="260"/>
        <v>0</v>
      </c>
      <c r="K1875" s="133" t="s">
        <v>1</v>
      </c>
      <c r="L1875" s="31"/>
      <c r="M1875" s="138" t="s">
        <v>1</v>
      </c>
      <c r="N1875" s="139" t="s">
        <v>47</v>
      </c>
      <c r="P1875" s="140">
        <f t="shared" si="261"/>
        <v>0</v>
      </c>
      <c r="Q1875" s="140">
        <v>0</v>
      </c>
      <c r="R1875" s="140">
        <f t="shared" si="262"/>
        <v>0</v>
      </c>
      <c r="S1875" s="140">
        <v>0</v>
      </c>
      <c r="T1875" s="141">
        <f t="shared" si="263"/>
        <v>0</v>
      </c>
      <c r="AR1875" s="142" t="s">
        <v>265</v>
      </c>
      <c r="AT1875" s="142" t="s">
        <v>227</v>
      </c>
      <c r="AU1875" s="142" t="s">
        <v>92</v>
      </c>
      <c r="AY1875" s="16" t="s">
        <v>225</v>
      </c>
      <c r="BE1875" s="143">
        <f t="shared" si="264"/>
        <v>0</v>
      </c>
      <c r="BF1875" s="143">
        <f t="shared" si="265"/>
        <v>0</v>
      </c>
      <c r="BG1875" s="143">
        <f t="shared" si="266"/>
        <v>0</v>
      </c>
      <c r="BH1875" s="143">
        <f t="shared" si="267"/>
        <v>0</v>
      </c>
      <c r="BI1875" s="143">
        <f t="shared" si="268"/>
        <v>0</v>
      </c>
      <c r="BJ1875" s="16" t="s">
        <v>90</v>
      </c>
      <c r="BK1875" s="143">
        <f t="shared" si="269"/>
        <v>0</v>
      </c>
      <c r="BL1875" s="16" t="s">
        <v>265</v>
      </c>
      <c r="BM1875" s="142" t="s">
        <v>3182</v>
      </c>
    </row>
    <row r="1876" spans="2:65" s="1" customFormat="1" ht="44.25" customHeight="1">
      <c r="B1876" s="31"/>
      <c r="C1876" s="131" t="s">
        <v>3963</v>
      </c>
      <c r="D1876" s="131" t="s">
        <v>227</v>
      </c>
      <c r="E1876" s="132" t="s">
        <v>3964</v>
      </c>
      <c r="F1876" s="133" t="s">
        <v>3965</v>
      </c>
      <c r="G1876" s="134" t="s">
        <v>414</v>
      </c>
      <c r="H1876" s="135">
        <v>1</v>
      </c>
      <c r="I1876" s="136"/>
      <c r="J1876" s="137">
        <f t="shared" si="260"/>
        <v>0</v>
      </c>
      <c r="K1876" s="133" t="s">
        <v>1</v>
      </c>
      <c r="L1876" s="31"/>
      <c r="M1876" s="138" t="s">
        <v>1</v>
      </c>
      <c r="N1876" s="139" t="s">
        <v>47</v>
      </c>
      <c r="P1876" s="140">
        <f t="shared" si="261"/>
        <v>0</v>
      </c>
      <c r="Q1876" s="140">
        <v>0</v>
      </c>
      <c r="R1876" s="140">
        <f t="shared" si="262"/>
        <v>0</v>
      </c>
      <c r="S1876" s="140">
        <v>0</v>
      </c>
      <c r="T1876" s="141">
        <f t="shared" si="263"/>
        <v>0</v>
      </c>
      <c r="AR1876" s="142" t="s">
        <v>265</v>
      </c>
      <c r="AT1876" s="142" t="s">
        <v>227</v>
      </c>
      <c r="AU1876" s="142" t="s">
        <v>92</v>
      </c>
      <c r="AY1876" s="16" t="s">
        <v>225</v>
      </c>
      <c r="BE1876" s="143">
        <f t="shared" si="264"/>
        <v>0</v>
      </c>
      <c r="BF1876" s="143">
        <f t="shared" si="265"/>
        <v>0</v>
      </c>
      <c r="BG1876" s="143">
        <f t="shared" si="266"/>
        <v>0</v>
      </c>
      <c r="BH1876" s="143">
        <f t="shared" si="267"/>
        <v>0</v>
      </c>
      <c r="BI1876" s="143">
        <f t="shared" si="268"/>
        <v>0</v>
      </c>
      <c r="BJ1876" s="16" t="s">
        <v>90</v>
      </c>
      <c r="BK1876" s="143">
        <f t="shared" si="269"/>
        <v>0</v>
      </c>
      <c r="BL1876" s="16" t="s">
        <v>265</v>
      </c>
      <c r="BM1876" s="142" t="s">
        <v>3190</v>
      </c>
    </row>
    <row r="1877" spans="2:65" s="1" customFormat="1" ht="44.25" customHeight="1">
      <c r="B1877" s="31"/>
      <c r="C1877" s="131" t="s">
        <v>3966</v>
      </c>
      <c r="D1877" s="131" t="s">
        <v>227</v>
      </c>
      <c r="E1877" s="132" t="s">
        <v>3967</v>
      </c>
      <c r="F1877" s="133" t="s">
        <v>3968</v>
      </c>
      <c r="G1877" s="134" t="s">
        <v>414</v>
      </c>
      <c r="H1877" s="135">
        <v>1</v>
      </c>
      <c r="I1877" s="136"/>
      <c r="J1877" s="137">
        <f t="shared" si="260"/>
        <v>0</v>
      </c>
      <c r="K1877" s="133" t="s">
        <v>1</v>
      </c>
      <c r="L1877" s="31"/>
      <c r="M1877" s="138" t="s">
        <v>1</v>
      </c>
      <c r="N1877" s="139" t="s">
        <v>47</v>
      </c>
      <c r="P1877" s="140">
        <f t="shared" si="261"/>
        <v>0</v>
      </c>
      <c r="Q1877" s="140">
        <v>0</v>
      </c>
      <c r="R1877" s="140">
        <f t="shared" si="262"/>
        <v>0</v>
      </c>
      <c r="S1877" s="140">
        <v>0</v>
      </c>
      <c r="T1877" s="141">
        <f t="shared" si="263"/>
        <v>0</v>
      </c>
      <c r="AR1877" s="142" t="s">
        <v>265</v>
      </c>
      <c r="AT1877" s="142" t="s">
        <v>227</v>
      </c>
      <c r="AU1877" s="142" t="s">
        <v>92</v>
      </c>
      <c r="AY1877" s="16" t="s">
        <v>225</v>
      </c>
      <c r="BE1877" s="143">
        <f t="shared" si="264"/>
        <v>0</v>
      </c>
      <c r="BF1877" s="143">
        <f t="shared" si="265"/>
        <v>0</v>
      </c>
      <c r="BG1877" s="143">
        <f t="shared" si="266"/>
        <v>0</v>
      </c>
      <c r="BH1877" s="143">
        <f t="shared" si="267"/>
        <v>0</v>
      </c>
      <c r="BI1877" s="143">
        <f t="shared" si="268"/>
        <v>0</v>
      </c>
      <c r="BJ1877" s="16" t="s">
        <v>90</v>
      </c>
      <c r="BK1877" s="143">
        <f t="shared" si="269"/>
        <v>0</v>
      </c>
      <c r="BL1877" s="16" t="s">
        <v>265</v>
      </c>
      <c r="BM1877" s="142" t="s">
        <v>3198</v>
      </c>
    </row>
    <row r="1878" spans="2:65" s="1" customFormat="1" ht="44.25" customHeight="1">
      <c r="B1878" s="31"/>
      <c r="C1878" s="131" t="s">
        <v>3969</v>
      </c>
      <c r="D1878" s="131" t="s">
        <v>227</v>
      </c>
      <c r="E1878" s="132" t="s">
        <v>3970</v>
      </c>
      <c r="F1878" s="133" t="s">
        <v>3971</v>
      </c>
      <c r="G1878" s="134" t="s">
        <v>414</v>
      </c>
      <c r="H1878" s="135">
        <v>3</v>
      </c>
      <c r="I1878" s="136"/>
      <c r="J1878" s="137">
        <f t="shared" si="260"/>
        <v>0</v>
      </c>
      <c r="K1878" s="133" t="s">
        <v>1</v>
      </c>
      <c r="L1878" s="31"/>
      <c r="M1878" s="138" t="s">
        <v>1</v>
      </c>
      <c r="N1878" s="139" t="s">
        <v>47</v>
      </c>
      <c r="P1878" s="140">
        <f t="shared" si="261"/>
        <v>0</v>
      </c>
      <c r="Q1878" s="140">
        <v>0</v>
      </c>
      <c r="R1878" s="140">
        <f t="shared" si="262"/>
        <v>0</v>
      </c>
      <c r="S1878" s="140">
        <v>0</v>
      </c>
      <c r="T1878" s="141">
        <f t="shared" si="263"/>
        <v>0</v>
      </c>
      <c r="AR1878" s="142" t="s">
        <v>265</v>
      </c>
      <c r="AT1878" s="142" t="s">
        <v>227</v>
      </c>
      <c r="AU1878" s="142" t="s">
        <v>92</v>
      </c>
      <c r="AY1878" s="16" t="s">
        <v>225</v>
      </c>
      <c r="BE1878" s="143">
        <f t="shared" si="264"/>
        <v>0</v>
      </c>
      <c r="BF1878" s="143">
        <f t="shared" si="265"/>
        <v>0</v>
      </c>
      <c r="BG1878" s="143">
        <f t="shared" si="266"/>
        <v>0</v>
      </c>
      <c r="BH1878" s="143">
        <f t="shared" si="267"/>
        <v>0</v>
      </c>
      <c r="BI1878" s="143">
        <f t="shared" si="268"/>
        <v>0</v>
      </c>
      <c r="BJ1878" s="16" t="s">
        <v>90</v>
      </c>
      <c r="BK1878" s="143">
        <f t="shared" si="269"/>
        <v>0</v>
      </c>
      <c r="BL1878" s="16" t="s">
        <v>265</v>
      </c>
      <c r="BM1878" s="142" t="s">
        <v>3203</v>
      </c>
    </row>
    <row r="1879" spans="2:65" s="1" customFormat="1" ht="37.799999999999997" customHeight="1">
      <c r="B1879" s="31"/>
      <c r="C1879" s="131" t="s">
        <v>3972</v>
      </c>
      <c r="D1879" s="131" t="s">
        <v>227</v>
      </c>
      <c r="E1879" s="132" t="s">
        <v>3973</v>
      </c>
      <c r="F1879" s="133" t="s">
        <v>3974</v>
      </c>
      <c r="G1879" s="134" t="s">
        <v>414</v>
      </c>
      <c r="H1879" s="135">
        <v>1</v>
      </c>
      <c r="I1879" s="136"/>
      <c r="J1879" s="137">
        <f t="shared" si="260"/>
        <v>0</v>
      </c>
      <c r="K1879" s="133" t="s">
        <v>1</v>
      </c>
      <c r="L1879" s="31"/>
      <c r="M1879" s="138" t="s">
        <v>1</v>
      </c>
      <c r="N1879" s="139" t="s">
        <v>47</v>
      </c>
      <c r="P1879" s="140">
        <f t="shared" si="261"/>
        <v>0</v>
      </c>
      <c r="Q1879" s="140">
        <v>0</v>
      </c>
      <c r="R1879" s="140">
        <f t="shared" si="262"/>
        <v>0</v>
      </c>
      <c r="S1879" s="140">
        <v>0</v>
      </c>
      <c r="T1879" s="141">
        <f t="shared" si="263"/>
        <v>0</v>
      </c>
      <c r="AR1879" s="142" t="s">
        <v>265</v>
      </c>
      <c r="AT1879" s="142" t="s">
        <v>227</v>
      </c>
      <c r="AU1879" s="142" t="s">
        <v>92</v>
      </c>
      <c r="AY1879" s="16" t="s">
        <v>225</v>
      </c>
      <c r="BE1879" s="143">
        <f t="shared" si="264"/>
        <v>0</v>
      </c>
      <c r="BF1879" s="143">
        <f t="shared" si="265"/>
        <v>0</v>
      </c>
      <c r="BG1879" s="143">
        <f t="shared" si="266"/>
        <v>0</v>
      </c>
      <c r="BH1879" s="143">
        <f t="shared" si="267"/>
        <v>0</v>
      </c>
      <c r="BI1879" s="143">
        <f t="shared" si="268"/>
        <v>0</v>
      </c>
      <c r="BJ1879" s="16" t="s">
        <v>90</v>
      </c>
      <c r="BK1879" s="143">
        <f t="shared" si="269"/>
        <v>0</v>
      </c>
      <c r="BL1879" s="16" t="s">
        <v>265</v>
      </c>
      <c r="BM1879" s="142" t="s">
        <v>3209</v>
      </c>
    </row>
    <row r="1880" spans="2:65" s="1" customFormat="1" ht="49.05" customHeight="1">
      <c r="B1880" s="31"/>
      <c r="C1880" s="131" t="s">
        <v>3975</v>
      </c>
      <c r="D1880" s="131" t="s">
        <v>227</v>
      </c>
      <c r="E1880" s="132" t="s">
        <v>3976</v>
      </c>
      <c r="F1880" s="133" t="s">
        <v>3977</v>
      </c>
      <c r="G1880" s="134" t="s">
        <v>414</v>
      </c>
      <c r="H1880" s="135">
        <v>1</v>
      </c>
      <c r="I1880" s="136"/>
      <c r="J1880" s="137">
        <f t="shared" si="260"/>
        <v>0</v>
      </c>
      <c r="K1880" s="133" t="s">
        <v>1</v>
      </c>
      <c r="L1880" s="31"/>
      <c r="M1880" s="138" t="s">
        <v>1</v>
      </c>
      <c r="N1880" s="139" t="s">
        <v>47</v>
      </c>
      <c r="P1880" s="140">
        <f t="shared" si="261"/>
        <v>0</v>
      </c>
      <c r="Q1880" s="140">
        <v>0</v>
      </c>
      <c r="R1880" s="140">
        <f t="shared" si="262"/>
        <v>0</v>
      </c>
      <c r="S1880" s="140">
        <v>0</v>
      </c>
      <c r="T1880" s="141">
        <f t="shared" si="263"/>
        <v>0</v>
      </c>
      <c r="AR1880" s="142" t="s">
        <v>265</v>
      </c>
      <c r="AT1880" s="142" t="s">
        <v>227</v>
      </c>
      <c r="AU1880" s="142" t="s">
        <v>92</v>
      </c>
      <c r="AY1880" s="16" t="s">
        <v>225</v>
      </c>
      <c r="BE1880" s="143">
        <f t="shared" si="264"/>
        <v>0</v>
      </c>
      <c r="BF1880" s="143">
        <f t="shared" si="265"/>
        <v>0</v>
      </c>
      <c r="BG1880" s="143">
        <f t="shared" si="266"/>
        <v>0</v>
      </c>
      <c r="BH1880" s="143">
        <f t="shared" si="267"/>
        <v>0</v>
      </c>
      <c r="BI1880" s="143">
        <f t="shared" si="268"/>
        <v>0</v>
      </c>
      <c r="BJ1880" s="16" t="s">
        <v>90</v>
      </c>
      <c r="BK1880" s="143">
        <f t="shared" si="269"/>
        <v>0</v>
      </c>
      <c r="BL1880" s="16" t="s">
        <v>265</v>
      </c>
      <c r="BM1880" s="142" t="s">
        <v>1247</v>
      </c>
    </row>
    <row r="1881" spans="2:65" s="1" customFormat="1" ht="44.25" customHeight="1">
      <c r="B1881" s="31"/>
      <c r="C1881" s="131" t="s">
        <v>3978</v>
      </c>
      <c r="D1881" s="131" t="s">
        <v>227</v>
      </c>
      <c r="E1881" s="132" t="s">
        <v>3979</v>
      </c>
      <c r="F1881" s="133" t="s">
        <v>3980</v>
      </c>
      <c r="G1881" s="134" t="s">
        <v>414</v>
      </c>
      <c r="H1881" s="135">
        <v>1</v>
      </c>
      <c r="I1881" s="136"/>
      <c r="J1881" s="137">
        <f t="shared" si="260"/>
        <v>0</v>
      </c>
      <c r="K1881" s="133" t="s">
        <v>1</v>
      </c>
      <c r="L1881" s="31"/>
      <c r="M1881" s="138" t="s">
        <v>1</v>
      </c>
      <c r="N1881" s="139" t="s">
        <v>47</v>
      </c>
      <c r="P1881" s="140">
        <f t="shared" si="261"/>
        <v>0</v>
      </c>
      <c r="Q1881" s="140">
        <v>0</v>
      </c>
      <c r="R1881" s="140">
        <f t="shared" si="262"/>
        <v>0</v>
      </c>
      <c r="S1881" s="140">
        <v>0</v>
      </c>
      <c r="T1881" s="141">
        <f t="shared" si="263"/>
        <v>0</v>
      </c>
      <c r="AR1881" s="142" t="s">
        <v>265</v>
      </c>
      <c r="AT1881" s="142" t="s">
        <v>227</v>
      </c>
      <c r="AU1881" s="142" t="s">
        <v>92</v>
      </c>
      <c r="AY1881" s="16" t="s">
        <v>225</v>
      </c>
      <c r="BE1881" s="143">
        <f t="shared" si="264"/>
        <v>0</v>
      </c>
      <c r="BF1881" s="143">
        <f t="shared" si="265"/>
        <v>0</v>
      </c>
      <c r="BG1881" s="143">
        <f t="shared" si="266"/>
        <v>0</v>
      </c>
      <c r="BH1881" s="143">
        <f t="shared" si="267"/>
        <v>0</v>
      </c>
      <c r="BI1881" s="143">
        <f t="shared" si="268"/>
        <v>0</v>
      </c>
      <c r="BJ1881" s="16" t="s">
        <v>90</v>
      </c>
      <c r="BK1881" s="143">
        <f t="shared" si="269"/>
        <v>0</v>
      </c>
      <c r="BL1881" s="16" t="s">
        <v>265</v>
      </c>
      <c r="BM1881" s="142" t="s">
        <v>1387</v>
      </c>
    </row>
    <row r="1882" spans="2:65" s="1" customFormat="1" ht="37.799999999999997" customHeight="1">
      <c r="B1882" s="31"/>
      <c r="C1882" s="131" t="s">
        <v>3981</v>
      </c>
      <c r="D1882" s="131" t="s">
        <v>227</v>
      </c>
      <c r="E1882" s="132" t="s">
        <v>3982</v>
      </c>
      <c r="F1882" s="133" t="s">
        <v>3983</v>
      </c>
      <c r="G1882" s="134" t="s">
        <v>414</v>
      </c>
      <c r="H1882" s="135">
        <v>3</v>
      </c>
      <c r="I1882" s="136"/>
      <c r="J1882" s="137">
        <f t="shared" si="260"/>
        <v>0</v>
      </c>
      <c r="K1882" s="133" t="s">
        <v>1</v>
      </c>
      <c r="L1882" s="31"/>
      <c r="M1882" s="138" t="s">
        <v>1</v>
      </c>
      <c r="N1882" s="139" t="s">
        <v>47</v>
      </c>
      <c r="P1882" s="140">
        <f t="shared" si="261"/>
        <v>0</v>
      </c>
      <c r="Q1882" s="140">
        <v>0</v>
      </c>
      <c r="R1882" s="140">
        <f t="shared" si="262"/>
        <v>0</v>
      </c>
      <c r="S1882" s="140">
        <v>0</v>
      </c>
      <c r="T1882" s="141">
        <f t="shared" si="263"/>
        <v>0</v>
      </c>
      <c r="AR1882" s="142" t="s">
        <v>265</v>
      </c>
      <c r="AT1882" s="142" t="s">
        <v>227</v>
      </c>
      <c r="AU1882" s="142" t="s">
        <v>92</v>
      </c>
      <c r="AY1882" s="16" t="s">
        <v>225</v>
      </c>
      <c r="BE1882" s="143">
        <f t="shared" si="264"/>
        <v>0</v>
      </c>
      <c r="BF1882" s="143">
        <f t="shared" si="265"/>
        <v>0</v>
      </c>
      <c r="BG1882" s="143">
        <f t="shared" si="266"/>
        <v>0</v>
      </c>
      <c r="BH1882" s="143">
        <f t="shared" si="267"/>
        <v>0</v>
      </c>
      <c r="BI1882" s="143">
        <f t="shared" si="268"/>
        <v>0</v>
      </c>
      <c r="BJ1882" s="16" t="s">
        <v>90</v>
      </c>
      <c r="BK1882" s="143">
        <f t="shared" si="269"/>
        <v>0</v>
      </c>
      <c r="BL1882" s="16" t="s">
        <v>265</v>
      </c>
      <c r="BM1882" s="142" t="s">
        <v>3226</v>
      </c>
    </row>
    <row r="1883" spans="2:65" s="1" customFormat="1" ht="49.05" customHeight="1">
      <c r="B1883" s="31"/>
      <c r="C1883" s="131" t="s">
        <v>3984</v>
      </c>
      <c r="D1883" s="131" t="s">
        <v>227</v>
      </c>
      <c r="E1883" s="132" t="s">
        <v>3985</v>
      </c>
      <c r="F1883" s="133" t="s">
        <v>3986</v>
      </c>
      <c r="G1883" s="134" t="s">
        <v>414</v>
      </c>
      <c r="H1883" s="135">
        <v>6</v>
      </c>
      <c r="I1883" s="136"/>
      <c r="J1883" s="137">
        <f t="shared" si="260"/>
        <v>0</v>
      </c>
      <c r="K1883" s="133" t="s">
        <v>1</v>
      </c>
      <c r="L1883" s="31"/>
      <c r="M1883" s="138" t="s">
        <v>1</v>
      </c>
      <c r="N1883" s="139" t="s">
        <v>47</v>
      </c>
      <c r="P1883" s="140">
        <f t="shared" si="261"/>
        <v>0</v>
      </c>
      <c r="Q1883" s="140">
        <v>0</v>
      </c>
      <c r="R1883" s="140">
        <f t="shared" si="262"/>
        <v>0</v>
      </c>
      <c r="S1883" s="140">
        <v>0</v>
      </c>
      <c r="T1883" s="141">
        <f t="shared" si="263"/>
        <v>0</v>
      </c>
      <c r="AR1883" s="142" t="s">
        <v>265</v>
      </c>
      <c r="AT1883" s="142" t="s">
        <v>227</v>
      </c>
      <c r="AU1883" s="142" t="s">
        <v>92</v>
      </c>
      <c r="AY1883" s="16" t="s">
        <v>225</v>
      </c>
      <c r="BE1883" s="143">
        <f t="shared" si="264"/>
        <v>0</v>
      </c>
      <c r="BF1883" s="143">
        <f t="shared" si="265"/>
        <v>0</v>
      </c>
      <c r="BG1883" s="143">
        <f t="shared" si="266"/>
        <v>0</v>
      </c>
      <c r="BH1883" s="143">
        <f t="shared" si="267"/>
        <v>0</v>
      </c>
      <c r="BI1883" s="143">
        <f t="shared" si="268"/>
        <v>0</v>
      </c>
      <c r="BJ1883" s="16" t="s">
        <v>90</v>
      </c>
      <c r="BK1883" s="143">
        <f t="shared" si="269"/>
        <v>0</v>
      </c>
      <c r="BL1883" s="16" t="s">
        <v>265</v>
      </c>
      <c r="BM1883" s="142" t="s">
        <v>3232</v>
      </c>
    </row>
    <row r="1884" spans="2:65" s="1" customFormat="1" ht="37.799999999999997" customHeight="1">
      <c r="B1884" s="31"/>
      <c r="C1884" s="131" t="s">
        <v>3987</v>
      </c>
      <c r="D1884" s="131" t="s">
        <v>227</v>
      </c>
      <c r="E1884" s="132" t="s">
        <v>3988</v>
      </c>
      <c r="F1884" s="133" t="s">
        <v>3989</v>
      </c>
      <c r="G1884" s="134" t="s">
        <v>414</v>
      </c>
      <c r="H1884" s="135">
        <v>3</v>
      </c>
      <c r="I1884" s="136"/>
      <c r="J1884" s="137">
        <f t="shared" si="260"/>
        <v>0</v>
      </c>
      <c r="K1884" s="133" t="s">
        <v>1</v>
      </c>
      <c r="L1884" s="31"/>
      <c r="M1884" s="138" t="s">
        <v>1</v>
      </c>
      <c r="N1884" s="139" t="s">
        <v>47</v>
      </c>
      <c r="P1884" s="140">
        <f t="shared" si="261"/>
        <v>0</v>
      </c>
      <c r="Q1884" s="140">
        <v>0</v>
      </c>
      <c r="R1884" s="140">
        <f t="shared" si="262"/>
        <v>0</v>
      </c>
      <c r="S1884" s="140">
        <v>0</v>
      </c>
      <c r="T1884" s="141">
        <f t="shared" si="263"/>
        <v>0</v>
      </c>
      <c r="AR1884" s="142" t="s">
        <v>265</v>
      </c>
      <c r="AT1884" s="142" t="s">
        <v>227</v>
      </c>
      <c r="AU1884" s="142" t="s">
        <v>92</v>
      </c>
      <c r="AY1884" s="16" t="s">
        <v>225</v>
      </c>
      <c r="BE1884" s="143">
        <f t="shared" si="264"/>
        <v>0</v>
      </c>
      <c r="BF1884" s="143">
        <f t="shared" si="265"/>
        <v>0</v>
      </c>
      <c r="BG1884" s="143">
        <f t="shared" si="266"/>
        <v>0</v>
      </c>
      <c r="BH1884" s="143">
        <f t="shared" si="267"/>
        <v>0</v>
      </c>
      <c r="BI1884" s="143">
        <f t="shared" si="268"/>
        <v>0</v>
      </c>
      <c r="BJ1884" s="16" t="s">
        <v>90</v>
      </c>
      <c r="BK1884" s="143">
        <f t="shared" si="269"/>
        <v>0</v>
      </c>
      <c r="BL1884" s="16" t="s">
        <v>265</v>
      </c>
      <c r="BM1884" s="142" t="s">
        <v>3237</v>
      </c>
    </row>
    <row r="1885" spans="2:65" s="1" customFormat="1" ht="55.5" customHeight="1">
      <c r="B1885" s="31"/>
      <c r="C1885" s="131" t="s">
        <v>3990</v>
      </c>
      <c r="D1885" s="131" t="s">
        <v>227</v>
      </c>
      <c r="E1885" s="132" t="s">
        <v>3991</v>
      </c>
      <c r="F1885" s="133" t="s">
        <v>3992</v>
      </c>
      <c r="G1885" s="134" t="s">
        <v>414</v>
      </c>
      <c r="H1885" s="135">
        <v>5</v>
      </c>
      <c r="I1885" s="136"/>
      <c r="J1885" s="137">
        <f t="shared" si="260"/>
        <v>0</v>
      </c>
      <c r="K1885" s="133" t="s">
        <v>1</v>
      </c>
      <c r="L1885" s="31"/>
      <c r="M1885" s="138" t="s">
        <v>1</v>
      </c>
      <c r="N1885" s="139" t="s">
        <v>47</v>
      </c>
      <c r="P1885" s="140">
        <f t="shared" si="261"/>
        <v>0</v>
      </c>
      <c r="Q1885" s="140">
        <v>0</v>
      </c>
      <c r="R1885" s="140">
        <f t="shared" si="262"/>
        <v>0</v>
      </c>
      <c r="S1885" s="140">
        <v>0</v>
      </c>
      <c r="T1885" s="141">
        <f t="shared" si="263"/>
        <v>0</v>
      </c>
      <c r="AR1885" s="142" t="s">
        <v>265</v>
      </c>
      <c r="AT1885" s="142" t="s">
        <v>227</v>
      </c>
      <c r="AU1885" s="142" t="s">
        <v>92</v>
      </c>
      <c r="AY1885" s="16" t="s">
        <v>225</v>
      </c>
      <c r="BE1885" s="143">
        <f t="shared" si="264"/>
        <v>0</v>
      </c>
      <c r="BF1885" s="143">
        <f t="shared" si="265"/>
        <v>0</v>
      </c>
      <c r="BG1885" s="143">
        <f t="shared" si="266"/>
        <v>0</v>
      </c>
      <c r="BH1885" s="143">
        <f t="shared" si="267"/>
        <v>0</v>
      </c>
      <c r="BI1885" s="143">
        <f t="shared" si="268"/>
        <v>0</v>
      </c>
      <c r="BJ1885" s="16" t="s">
        <v>90</v>
      </c>
      <c r="BK1885" s="143">
        <f t="shared" si="269"/>
        <v>0</v>
      </c>
      <c r="BL1885" s="16" t="s">
        <v>265</v>
      </c>
      <c r="BM1885" s="142" t="s">
        <v>1728</v>
      </c>
    </row>
    <row r="1886" spans="2:65" s="1" customFormat="1" ht="37.799999999999997" customHeight="1">
      <c r="B1886" s="31"/>
      <c r="C1886" s="131" t="s">
        <v>3993</v>
      </c>
      <c r="D1886" s="131" t="s">
        <v>227</v>
      </c>
      <c r="E1886" s="132" t="s">
        <v>3994</v>
      </c>
      <c r="F1886" s="133" t="s">
        <v>3995</v>
      </c>
      <c r="G1886" s="134" t="s">
        <v>414</v>
      </c>
      <c r="H1886" s="135">
        <v>2</v>
      </c>
      <c r="I1886" s="136"/>
      <c r="J1886" s="137">
        <f t="shared" si="260"/>
        <v>0</v>
      </c>
      <c r="K1886" s="133" t="s">
        <v>1</v>
      </c>
      <c r="L1886" s="31"/>
      <c r="M1886" s="138" t="s">
        <v>1</v>
      </c>
      <c r="N1886" s="139" t="s">
        <v>47</v>
      </c>
      <c r="P1886" s="140">
        <f t="shared" si="261"/>
        <v>0</v>
      </c>
      <c r="Q1886" s="140">
        <v>0</v>
      </c>
      <c r="R1886" s="140">
        <f t="shared" si="262"/>
        <v>0</v>
      </c>
      <c r="S1886" s="140">
        <v>0</v>
      </c>
      <c r="T1886" s="141">
        <f t="shared" si="263"/>
        <v>0</v>
      </c>
      <c r="AR1886" s="142" t="s">
        <v>265</v>
      </c>
      <c r="AT1886" s="142" t="s">
        <v>227</v>
      </c>
      <c r="AU1886" s="142" t="s">
        <v>92</v>
      </c>
      <c r="AY1886" s="16" t="s">
        <v>225</v>
      </c>
      <c r="BE1886" s="143">
        <f t="shared" si="264"/>
        <v>0</v>
      </c>
      <c r="BF1886" s="143">
        <f t="shared" si="265"/>
        <v>0</v>
      </c>
      <c r="BG1886" s="143">
        <f t="shared" si="266"/>
        <v>0</v>
      </c>
      <c r="BH1886" s="143">
        <f t="shared" si="267"/>
        <v>0</v>
      </c>
      <c r="BI1886" s="143">
        <f t="shared" si="268"/>
        <v>0</v>
      </c>
      <c r="BJ1886" s="16" t="s">
        <v>90</v>
      </c>
      <c r="BK1886" s="143">
        <f t="shared" si="269"/>
        <v>0</v>
      </c>
      <c r="BL1886" s="16" t="s">
        <v>265</v>
      </c>
      <c r="BM1886" s="142" t="s">
        <v>3247</v>
      </c>
    </row>
    <row r="1887" spans="2:65" s="1" customFormat="1" ht="55.5" customHeight="1">
      <c r="B1887" s="31"/>
      <c r="C1887" s="131" t="s">
        <v>3996</v>
      </c>
      <c r="D1887" s="131" t="s">
        <v>227</v>
      </c>
      <c r="E1887" s="132" t="s">
        <v>3997</v>
      </c>
      <c r="F1887" s="133" t="s">
        <v>3998</v>
      </c>
      <c r="G1887" s="134" t="s">
        <v>414</v>
      </c>
      <c r="H1887" s="135">
        <v>2</v>
      </c>
      <c r="I1887" s="136"/>
      <c r="J1887" s="137">
        <f t="shared" si="260"/>
        <v>0</v>
      </c>
      <c r="K1887" s="133" t="s">
        <v>1</v>
      </c>
      <c r="L1887" s="31"/>
      <c r="M1887" s="138" t="s">
        <v>1</v>
      </c>
      <c r="N1887" s="139" t="s">
        <v>47</v>
      </c>
      <c r="P1887" s="140">
        <f t="shared" si="261"/>
        <v>0</v>
      </c>
      <c r="Q1887" s="140">
        <v>0</v>
      </c>
      <c r="R1887" s="140">
        <f t="shared" si="262"/>
        <v>0</v>
      </c>
      <c r="S1887" s="140">
        <v>0</v>
      </c>
      <c r="T1887" s="141">
        <f t="shared" si="263"/>
        <v>0</v>
      </c>
      <c r="AR1887" s="142" t="s">
        <v>265</v>
      </c>
      <c r="AT1887" s="142" t="s">
        <v>227</v>
      </c>
      <c r="AU1887" s="142" t="s">
        <v>92</v>
      </c>
      <c r="AY1887" s="16" t="s">
        <v>225</v>
      </c>
      <c r="BE1887" s="143">
        <f t="shared" si="264"/>
        <v>0</v>
      </c>
      <c r="BF1887" s="143">
        <f t="shared" si="265"/>
        <v>0</v>
      </c>
      <c r="BG1887" s="143">
        <f t="shared" si="266"/>
        <v>0</v>
      </c>
      <c r="BH1887" s="143">
        <f t="shared" si="267"/>
        <v>0</v>
      </c>
      <c r="BI1887" s="143">
        <f t="shared" si="268"/>
        <v>0</v>
      </c>
      <c r="BJ1887" s="16" t="s">
        <v>90</v>
      </c>
      <c r="BK1887" s="143">
        <f t="shared" si="269"/>
        <v>0</v>
      </c>
      <c r="BL1887" s="16" t="s">
        <v>265</v>
      </c>
      <c r="BM1887" s="142" t="s">
        <v>3250</v>
      </c>
    </row>
    <row r="1888" spans="2:65" s="1" customFormat="1" ht="44.25" customHeight="1">
      <c r="B1888" s="31"/>
      <c r="C1888" s="131" t="s">
        <v>3999</v>
      </c>
      <c r="D1888" s="131" t="s">
        <v>227</v>
      </c>
      <c r="E1888" s="132" t="s">
        <v>4000</v>
      </c>
      <c r="F1888" s="133" t="s">
        <v>4001</v>
      </c>
      <c r="G1888" s="134" t="s">
        <v>414</v>
      </c>
      <c r="H1888" s="135">
        <v>1</v>
      </c>
      <c r="I1888" s="136"/>
      <c r="J1888" s="137">
        <f t="shared" si="260"/>
        <v>0</v>
      </c>
      <c r="K1888" s="133" t="s">
        <v>1</v>
      </c>
      <c r="L1888" s="31"/>
      <c r="M1888" s="138" t="s">
        <v>1</v>
      </c>
      <c r="N1888" s="139" t="s">
        <v>47</v>
      </c>
      <c r="P1888" s="140">
        <f t="shared" si="261"/>
        <v>0</v>
      </c>
      <c r="Q1888" s="140">
        <v>0</v>
      </c>
      <c r="R1888" s="140">
        <f t="shared" si="262"/>
        <v>0</v>
      </c>
      <c r="S1888" s="140">
        <v>0</v>
      </c>
      <c r="T1888" s="141">
        <f t="shared" si="263"/>
        <v>0</v>
      </c>
      <c r="AR1888" s="142" t="s">
        <v>265</v>
      </c>
      <c r="AT1888" s="142" t="s">
        <v>227</v>
      </c>
      <c r="AU1888" s="142" t="s">
        <v>92</v>
      </c>
      <c r="AY1888" s="16" t="s">
        <v>225</v>
      </c>
      <c r="BE1888" s="143">
        <f t="shared" si="264"/>
        <v>0</v>
      </c>
      <c r="BF1888" s="143">
        <f t="shared" si="265"/>
        <v>0</v>
      </c>
      <c r="BG1888" s="143">
        <f t="shared" si="266"/>
        <v>0</v>
      </c>
      <c r="BH1888" s="143">
        <f t="shared" si="267"/>
        <v>0</v>
      </c>
      <c r="BI1888" s="143">
        <f t="shared" si="268"/>
        <v>0</v>
      </c>
      <c r="BJ1888" s="16" t="s">
        <v>90</v>
      </c>
      <c r="BK1888" s="143">
        <f t="shared" si="269"/>
        <v>0</v>
      </c>
      <c r="BL1888" s="16" t="s">
        <v>265</v>
      </c>
      <c r="BM1888" s="142" t="s">
        <v>3255</v>
      </c>
    </row>
    <row r="1889" spans="2:65" s="1" customFormat="1" ht="24.15" customHeight="1">
      <c r="B1889" s="31"/>
      <c r="C1889" s="131" t="s">
        <v>4002</v>
      </c>
      <c r="D1889" s="131" t="s">
        <v>227</v>
      </c>
      <c r="E1889" s="132" t="s">
        <v>4003</v>
      </c>
      <c r="F1889" s="133" t="s">
        <v>4004</v>
      </c>
      <c r="G1889" s="134" t="s">
        <v>414</v>
      </c>
      <c r="H1889" s="135">
        <v>12</v>
      </c>
      <c r="I1889" s="136"/>
      <c r="J1889" s="137">
        <f t="shared" si="260"/>
        <v>0</v>
      </c>
      <c r="K1889" s="133" t="s">
        <v>231</v>
      </c>
      <c r="L1889" s="31"/>
      <c r="M1889" s="138" t="s">
        <v>1</v>
      </c>
      <c r="N1889" s="139" t="s">
        <v>47</v>
      </c>
      <c r="P1889" s="140">
        <f t="shared" si="261"/>
        <v>0</v>
      </c>
      <c r="Q1889" s="140">
        <v>0</v>
      </c>
      <c r="R1889" s="140">
        <f t="shared" si="262"/>
        <v>0</v>
      </c>
      <c r="S1889" s="140">
        <v>0</v>
      </c>
      <c r="T1889" s="141">
        <f t="shared" si="263"/>
        <v>0</v>
      </c>
      <c r="AR1889" s="142" t="s">
        <v>265</v>
      </c>
      <c r="AT1889" s="142" t="s">
        <v>227</v>
      </c>
      <c r="AU1889" s="142" t="s">
        <v>92</v>
      </c>
      <c r="AY1889" s="16" t="s">
        <v>225</v>
      </c>
      <c r="BE1889" s="143">
        <f t="shared" si="264"/>
        <v>0</v>
      </c>
      <c r="BF1889" s="143">
        <f t="shared" si="265"/>
        <v>0</v>
      </c>
      <c r="BG1889" s="143">
        <f t="shared" si="266"/>
        <v>0</v>
      </c>
      <c r="BH1889" s="143">
        <f t="shared" si="267"/>
        <v>0</v>
      </c>
      <c r="BI1889" s="143">
        <f t="shared" si="268"/>
        <v>0</v>
      </c>
      <c r="BJ1889" s="16" t="s">
        <v>90</v>
      </c>
      <c r="BK1889" s="143">
        <f t="shared" si="269"/>
        <v>0</v>
      </c>
      <c r="BL1889" s="16" t="s">
        <v>265</v>
      </c>
      <c r="BM1889" s="142" t="s">
        <v>3262</v>
      </c>
    </row>
    <row r="1890" spans="2:65" s="1" customFormat="1" ht="55.5" customHeight="1">
      <c r="B1890" s="31"/>
      <c r="C1890" s="131" t="s">
        <v>4005</v>
      </c>
      <c r="D1890" s="131" t="s">
        <v>227</v>
      </c>
      <c r="E1890" s="132" t="s">
        <v>4006</v>
      </c>
      <c r="F1890" s="133" t="s">
        <v>4007</v>
      </c>
      <c r="G1890" s="134" t="s">
        <v>277</v>
      </c>
      <c r="H1890" s="135">
        <v>0.113</v>
      </c>
      <c r="I1890" s="136"/>
      <c r="J1890" s="137">
        <f t="shared" si="260"/>
        <v>0</v>
      </c>
      <c r="K1890" s="133" t="s">
        <v>231</v>
      </c>
      <c r="L1890" s="31"/>
      <c r="M1890" s="138" t="s">
        <v>1</v>
      </c>
      <c r="N1890" s="139" t="s">
        <v>47</v>
      </c>
      <c r="P1890" s="140">
        <f t="shared" si="261"/>
        <v>0</v>
      </c>
      <c r="Q1890" s="140">
        <v>0</v>
      </c>
      <c r="R1890" s="140">
        <f t="shared" si="262"/>
        <v>0</v>
      </c>
      <c r="S1890" s="140">
        <v>0</v>
      </c>
      <c r="T1890" s="141">
        <f t="shared" si="263"/>
        <v>0</v>
      </c>
      <c r="AR1890" s="142" t="s">
        <v>265</v>
      </c>
      <c r="AT1890" s="142" t="s">
        <v>227</v>
      </c>
      <c r="AU1890" s="142" t="s">
        <v>92</v>
      </c>
      <c r="AY1890" s="16" t="s">
        <v>225</v>
      </c>
      <c r="BE1890" s="143">
        <f t="shared" si="264"/>
        <v>0</v>
      </c>
      <c r="BF1890" s="143">
        <f t="shared" si="265"/>
        <v>0</v>
      </c>
      <c r="BG1890" s="143">
        <f t="shared" si="266"/>
        <v>0</v>
      </c>
      <c r="BH1890" s="143">
        <f t="shared" si="267"/>
        <v>0</v>
      </c>
      <c r="BI1890" s="143">
        <f t="shared" si="268"/>
        <v>0</v>
      </c>
      <c r="BJ1890" s="16" t="s">
        <v>90</v>
      </c>
      <c r="BK1890" s="143">
        <f t="shared" si="269"/>
        <v>0</v>
      </c>
      <c r="BL1890" s="16" t="s">
        <v>265</v>
      </c>
      <c r="BM1890" s="142" t="s">
        <v>1954</v>
      </c>
    </row>
    <row r="1891" spans="2:65" s="11" customFormat="1" ht="22.8" customHeight="1">
      <c r="B1891" s="119"/>
      <c r="D1891" s="120" t="s">
        <v>81</v>
      </c>
      <c r="E1891" s="129" t="s">
        <v>3392</v>
      </c>
      <c r="F1891" s="129" t="s">
        <v>4008</v>
      </c>
      <c r="I1891" s="122"/>
      <c r="J1891" s="130">
        <f>BK1891</f>
        <v>0</v>
      </c>
      <c r="L1891" s="119"/>
      <c r="M1891" s="124"/>
      <c r="P1891" s="125">
        <f>SUM(P1892:P1954)</f>
        <v>0</v>
      </c>
      <c r="R1891" s="125">
        <f>SUM(R1892:R1954)</f>
        <v>0</v>
      </c>
      <c r="T1891" s="126">
        <f>SUM(T1892:T1954)</f>
        <v>0</v>
      </c>
      <c r="AR1891" s="120" t="s">
        <v>92</v>
      </c>
      <c r="AT1891" s="127" t="s">
        <v>81</v>
      </c>
      <c r="AU1891" s="127" t="s">
        <v>90</v>
      </c>
      <c r="AY1891" s="120" t="s">
        <v>225</v>
      </c>
      <c r="BK1891" s="128">
        <f>SUM(BK1892:BK1954)</f>
        <v>0</v>
      </c>
    </row>
    <row r="1892" spans="2:65" s="1" customFormat="1" ht="55.5" customHeight="1">
      <c r="B1892" s="31"/>
      <c r="C1892" s="131" t="s">
        <v>4009</v>
      </c>
      <c r="D1892" s="131" t="s">
        <v>227</v>
      </c>
      <c r="E1892" s="132" t="s">
        <v>4010</v>
      </c>
      <c r="F1892" s="133" t="s">
        <v>4011</v>
      </c>
      <c r="G1892" s="134" t="s">
        <v>638</v>
      </c>
      <c r="H1892" s="135">
        <v>4</v>
      </c>
      <c r="I1892" s="136"/>
      <c r="J1892" s="137">
        <f>ROUND(I1892*H1892,2)</f>
        <v>0</v>
      </c>
      <c r="K1892" s="133" t="s">
        <v>1</v>
      </c>
      <c r="L1892" s="31"/>
      <c r="M1892" s="138" t="s">
        <v>1</v>
      </c>
      <c r="N1892" s="139" t="s">
        <v>47</v>
      </c>
      <c r="P1892" s="140">
        <f>O1892*H1892</f>
        <v>0</v>
      </c>
      <c r="Q1892" s="140">
        <v>0</v>
      </c>
      <c r="R1892" s="140">
        <f>Q1892*H1892</f>
        <v>0</v>
      </c>
      <c r="S1892" s="140">
        <v>0</v>
      </c>
      <c r="T1892" s="141">
        <f>S1892*H1892</f>
        <v>0</v>
      </c>
      <c r="AR1892" s="142" t="s">
        <v>265</v>
      </c>
      <c r="AT1892" s="142" t="s">
        <v>227</v>
      </c>
      <c r="AU1892" s="142" t="s">
        <v>92</v>
      </c>
      <c r="AY1892" s="16" t="s">
        <v>225</v>
      </c>
      <c r="BE1892" s="143">
        <f>IF(N1892="základní",J1892,0)</f>
        <v>0</v>
      </c>
      <c r="BF1892" s="143">
        <f>IF(N1892="snížená",J1892,0)</f>
        <v>0</v>
      </c>
      <c r="BG1892" s="143">
        <f>IF(N1892="zákl. přenesená",J1892,0)</f>
        <v>0</v>
      </c>
      <c r="BH1892" s="143">
        <f>IF(N1892="sníž. přenesená",J1892,0)</f>
        <v>0</v>
      </c>
      <c r="BI1892" s="143">
        <f>IF(N1892="nulová",J1892,0)</f>
        <v>0</v>
      </c>
      <c r="BJ1892" s="16" t="s">
        <v>90</v>
      </c>
      <c r="BK1892" s="143">
        <f>ROUND(I1892*H1892,2)</f>
        <v>0</v>
      </c>
      <c r="BL1892" s="16" t="s">
        <v>265</v>
      </c>
      <c r="BM1892" s="142" t="s">
        <v>1996</v>
      </c>
    </row>
    <row r="1893" spans="2:65" s="1" customFormat="1" ht="33" customHeight="1">
      <c r="B1893" s="31"/>
      <c r="C1893" s="131" t="s">
        <v>4012</v>
      </c>
      <c r="D1893" s="131" t="s">
        <v>227</v>
      </c>
      <c r="E1893" s="132" t="s">
        <v>4013</v>
      </c>
      <c r="F1893" s="133" t="s">
        <v>4014</v>
      </c>
      <c r="G1893" s="134" t="s">
        <v>357</v>
      </c>
      <c r="H1893" s="135">
        <v>17.25</v>
      </c>
      <c r="I1893" s="136"/>
      <c r="J1893" s="137">
        <f>ROUND(I1893*H1893,2)</f>
        <v>0</v>
      </c>
      <c r="K1893" s="133" t="s">
        <v>231</v>
      </c>
      <c r="L1893" s="31"/>
      <c r="M1893" s="138" t="s">
        <v>1</v>
      </c>
      <c r="N1893" s="139" t="s">
        <v>47</v>
      </c>
      <c r="P1893" s="140">
        <f>O1893*H1893</f>
        <v>0</v>
      </c>
      <c r="Q1893" s="140">
        <v>0</v>
      </c>
      <c r="R1893" s="140">
        <f>Q1893*H1893</f>
        <v>0</v>
      </c>
      <c r="S1893" s="140">
        <v>0</v>
      </c>
      <c r="T1893" s="141">
        <f>S1893*H1893</f>
        <v>0</v>
      </c>
      <c r="AR1893" s="142" t="s">
        <v>265</v>
      </c>
      <c r="AT1893" s="142" t="s">
        <v>227</v>
      </c>
      <c r="AU1893" s="142" t="s">
        <v>92</v>
      </c>
      <c r="AY1893" s="16" t="s">
        <v>225</v>
      </c>
      <c r="BE1893" s="143">
        <f>IF(N1893="základní",J1893,0)</f>
        <v>0</v>
      </c>
      <c r="BF1893" s="143">
        <f>IF(N1893="snížená",J1893,0)</f>
        <v>0</v>
      </c>
      <c r="BG1893" s="143">
        <f>IF(N1893="zákl. přenesená",J1893,0)</f>
        <v>0</v>
      </c>
      <c r="BH1893" s="143">
        <f>IF(N1893="sníž. přenesená",J1893,0)</f>
        <v>0</v>
      </c>
      <c r="BI1893" s="143">
        <f>IF(N1893="nulová",J1893,0)</f>
        <v>0</v>
      </c>
      <c r="BJ1893" s="16" t="s">
        <v>90</v>
      </c>
      <c r="BK1893" s="143">
        <f>ROUND(I1893*H1893,2)</f>
        <v>0</v>
      </c>
      <c r="BL1893" s="16" t="s">
        <v>265</v>
      </c>
      <c r="BM1893" s="142" t="s">
        <v>2060</v>
      </c>
    </row>
    <row r="1894" spans="2:65" s="12" customFormat="1" ht="10.199999999999999">
      <c r="B1894" s="144"/>
      <c r="D1894" s="145" t="s">
        <v>233</v>
      </c>
      <c r="E1894" s="146" t="s">
        <v>1</v>
      </c>
      <c r="F1894" s="147" t="s">
        <v>4015</v>
      </c>
      <c r="H1894" s="148">
        <v>17.25</v>
      </c>
      <c r="I1894" s="149"/>
      <c r="L1894" s="144"/>
      <c r="M1894" s="150"/>
      <c r="T1894" s="151"/>
      <c r="AT1894" s="146" t="s">
        <v>233</v>
      </c>
      <c r="AU1894" s="146" t="s">
        <v>92</v>
      </c>
      <c r="AV1894" s="12" t="s">
        <v>92</v>
      </c>
      <c r="AW1894" s="12" t="s">
        <v>31</v>
      </c>
      <c r="AX1894" s="12" t="s">
        <v>82</v>
      </c>
      <c r="AY1894" s="146" t="s">
        <v>225</v>
      </c>
    </row>
    <row r="1895" spans="2:65" s="13" customFormat="1" ht="10.199999999999999">
      <c r="B1895" s="152"/>
      <c r="D1895" s="145" t="s">
        <v>233</v>
      </c>
      <c r="E1895" s="153" t="s">
        <v>1</v>
      </c>
      <c r="F1895" s="154" t="s">
        <v>235</v>
      </c>
      <c r="H1895" s="155">
        <v>17.25</v>
      </c>
      <c r="I1895" s="156"/>
      <c r="L1895" s="152"/>
      <c r="M1895" s="157"/>
      <c r="T1895" s="158"/>
      <c r="AT1895" s="153" t="s">
        <v>233</v>
      </c>
      <c r="AU1895" s="153" t="s">
        <v>92</v>
      </c>
      <c r="AV1895" s="13" t="s">
        <v>232</v>
      </c>
      <c r="AW1895" s="13" t="s">
        <v>31</v>
      </c>
      <c r="AX1895" s="13" t="s">
        <v>90</v>
      </c>
      <c r="AY1895" s="153" t="s">
        <v>225</v>
      </c>
    </row>
    <row r="1896" spans="2:65" s="1" customFormat="1" ht="21.75" customHeight="1">
      <c r="B1896" s="31"/>
      <c r="C1896" s="131" t="s">
        <v>4016</v>
      </c>
      <c r="D1896" s="131" t="s">
        <v>227</v>
      </c>
      <c r="E1896" s="132" t="s">
        <v>4017</v>
      </c>
      <c r="F1896" s="133" t="s">
        <v>4018</v>
      </c>
      <c r="G1896" s="134" t="s">
        <v>230</v>
      </c>
      <c r="H1896" s="135">
        <v>224.28299999999999</v>
      </c>
      <c r="I1896" s="136"/>
      <c r="J1896" s="137">
        <f>ROUND(I1896*H1896,2)</f>
        <v>0</v>
      </c>
      <c r="K1896" s="133" t="s">
        <v>231</v>
      </c>
      <c r="L1896" s="31"/>
      <c r="M1896" s="138" t="s">
        <v>1</v>
      </c>
      <c r="N1896" s="139" t="s">
        <v>47</v>
      </c>
      <c r="P1896" s="140">
        <f>O1896*H1896</f>
        <v>0</v>
      </c>
      <c r="Q1896" s="140">
        <v>0</v>
      </c>
      <c r="R1896" s="140">
        <f>Q1896*H1896</f>
        <v>0</v>
      </c>
      <c r="S1896" s="140">
        <v>0</v>
      </c>
      <c r="T1896" s="141">
        <f>S1896*H1896</f>
        <v>0</v>
      </c>
      <c r="AR1896" s="142" t="s">
        <v>265</v>
      </c>
      <c r="AT1896" s="142" t="s">
        <v>227</v>
      </c>
      <c r="AU1896" s="142" t="s">
        <v>92</v>
      </c>
      <c r="AY1896" s="16" t="s">
        <v>225</v>
      </c>
      <c r="BE1896" s="143">
        <f>IF(N1896="základní",J1896,0)</f>
        <v>0</v>
      </c>
      <c r="BF1896" s="143">
        <f>IF(N1896="snížená",J1896,0)</f>
        <v>0</v>
      </c>
      <c r="BG1896" s="143">
        <f>IF(N1896="zákl. přenesená",J1896,0)</f>
        <v>0</v>
      </c>
      <c r="BH1896" s="143">
        <f>IF(N1896="sníž. přenesená",J1896,0)</f>
        <v>0</v>
      </c>
      <c r="BI1896" s="143">
        <f>IF(N1896="nulová",J1896,0)</f>
        <v>0</v>
      </c>
      <c r="BJ1896" s="16" t="s">
        <v>90</v>
      </c>
      <c r="BK1896" s="143">
        <f>ROUND(I1896*H1896,2)</f>
        <v>0</v>
      </c>
      <c r="BL1896" s="16" t="s">
        <v>265</v>
      </c>
      <c r="BM1896" s="142" t="s">
        <v>3287</v>
      </c>
    </row>
    <row r="1897" spans="2:65" s="12" customFormat="1" ht="10.199999999999999">
      <c r="B1897" s="144"/>
      <c r="D1897" s="145" t="s">
        <v>233</v>
      </c>
      <c r="E1897" s="146" t="s">
        <v>1</v>
      </c>
      <c r="F1897" s="147" t="s">
        <v>4019</v>
      </c>
      <c r="H1897" s="148">
        <v>186.37899999999999</v>
      </c>
      <c r="I1897" s="149"/>
      <c r="L1897" s="144"/>
      <c r="M1897" s="150"/>
      <c r="T1897" s="151"/>
      <c r="AT1897" s="146" t="s">
        <v>233</v>
      </c>
      <c r="AU1897" s="146" t="s">
        <v>92</v>
      </c>
      <c r="AV1897" s="12" t="s">
        <v>92</v>
      </c>
      <c r="AW1897" s="12" t="s">
        <v>31</v>
      </c>
      <c r="AX1897" s="12" t="s">
        <v>82</v>
      </c>
      <c r="AY1897" s="146" t="s">
        <v>225</v>
      </c>
    </row>
    <row r="1898" spans="2:65" s="12" customFormat="1" ht="10.199999999999999">
      <c r="B1898" s="144"/>
      <c r="D1898" s="145" t="s">
        <v>233</v>
      </c>
      <c r="E1898" s="146" t="s">
        <v>1</v>
      </c>
      <c r="F1898" s="147" t="s">
        <v>4020</v>
      </c>
      <c r="H1898" s="148">
        <v>37.904000000000003</v>
      </c>
      <c r="I1898" s="149"/>
      <c r="L1898" s="144"/>
      <c r="M1898" s="150"/>
      <c r="T1898" s="151"/>
      <c r="AT1898" s="146" t="s">
        <v>233</v>
      </c>
      <c r="AU1898" s="146" t="s">
        <v>92</v>
      </c>
      <c r="AV1898" s="12" t="s">
        <v>92</v>
      </c>
      <c r="AW1898" s="12" t="s">
        <v>31</v>
      </c>
      <c r="AX1898" s="12" t="s">
        <v>82</v>
      </c>
      <c r="AY1898" s="146" t="s">
        <v>225</v>
      </c>
    </row>
    <row r="1899" spans="2:65" s="13" customFormat="1" ht="10.199999999999999">
      <c r="B1899" s="152"/>
      <c r="D1899" s="145" t="s">
        <v>233</v>
      </c>
      <c r="E1899" s="153" t="s">
        <v>1</v>
      </c>
      <c r="F1899" s="154" t="s">
        <v>235</v>
      </c>
      <c r="H1899" s="155">
        <v>224.28299999999999</v>
      </c>
      <c r="I1899" s="156"/>
      <c r="L1899" s="152"/>
      <c r="M1899" s="157"/>
      <c r="T1899" s="158"/>
      <c r="AT1899" s="153" t="s">
        <v>233</v>
      </c>
      <c r="AU1899" s="153" t="s">
        <v>92</v>
      </c>
      <c r="AV1899" s="13" t="s">
        <v>232</v>
      </c>
      <c r="AW1899" s="13" t="s">
        <v>31</v>
      </c>
      <c r="AX1899" s="13" t="s">
        <v>90</v>
      </c>
      <c r="AY1899" s="153" t="s">
        <v>225</v>
      </c>
    </row>
    <row r="1900" spans="2:65" s="1" customFormat="1" ht="24.15" customHeight="1">
      <c r="B1900" s="31"/>
      <c r="C1900" s="131" t="s">
        <v>4021</v>
      </c>
      <c r="D1900" s="131" t="s">
        <v>227</v>
      </c>
      <c r="E1900" s="132" t="s">
        <v>4022</v>
      </c>
      <c r="F1900" s="133" t="s">
        <v>4023</v>
      </c>
      <c r="G1900" s="134" t="s">
        <v>414</v>
      </c>
      <c r="H1900" s="135">
        <v>2.08</v>
      </c>
      <c r="I1900" s="136"/>
      <c r="J1900" s="137">
        <f>ROUND(I1900*H1900,2)</f>
        <v>0</v>
      </c>
      <c r="K1900" s="133" t="s">
        <v>231</v>
      </c>
      <c r="L1900" s="31"/>
      <c r="M1900" s="138" t="s">
        <v>1</v>
      </c>
      <c r="N1900" s="139" t="s">
        <v>47</v>
      </c>
      <c r="P1900" s="140">
        <f>O1900*H1900</f>
        <v>0</v>
      </c>
      <c r="Q1900" s="140">
        <v>0</v>
      </c>
      <c r="R1900" s="140">
        <f>Q1900*H1900</f>
        <v>0</v>
      </c>
      <c r="S1900" s="140">
        <v>0</v>
      </c>
      <c r="T1900" s="141">
        <f>S1900*H1900</f>
        <v>0</v>
      </c>
      <c r="AR1900" s="142" t="s">
        <v>265</v>
      </c>
      <c r="AT1900" s="142" t="s">
        <v>227</v>
      </c>
      <c r="AU1900" s="142" t="s">
        <v>92</v>
      </c>
      <c r="AY1900" s="16" t="s">
        <v>225</v>
      </c>
      <c r="BE1900" s="143">
        <f>IF(N1900="základní",J1900,0)</f>
        <v>0</v>
      </c>
      <c r="BF1900" s="143">
        <f>IF(N1900="snížená",J1900,0)</f>
        <v>0</v>
      </c>
      <c r="BG1900" s="143">
        <f>IF(N1900="zákl. přenesená",J1900,0)</f>
        <v>0</v>
      </c>
      <c r="BH1900" s="143">
        <f>IF(N1900="sníž. přenesená",J1900,0)</f>
        <v>0</v>
      </c>
      <c r="BI1900" s="143">
        <f>IF(N1900="nulová",J1900,0)</f>
        <v>0</v>
      </c>
      <c r="BJ1900" s="16" t="s">
        <v>90</v>
      </c>
      <c r="BK1900" s="143">
        <f>ROUND(I1900*H1900,2)</f>
        <v>0</v>
      </c>
      <c r="BL1900" s="16" t="s">
        <v>265</v>
      </c>
      <c r="BM1900" s="142" t="s">
        <v>3295</v>
      </c>
    </row>
    <row r="1901" spans="2:65" s="1" customFormat="1" ht="16.5" customHeight="1">
      <c r="B1901" s="31"/>
      <c r="C1901" s="159" t="s">
        <v>4024</v>
      </c>
      <c r="D1901" s="159" t="s">
        <v>292</v>
      </c>
      <c r="E1901" s="160" t="s">
        <v>4025</v>
      </c>
      <c r="F1901" s="161" t="s">
        <v>4026</v>
      </c>
      <c r="G1901" s="162" t="s">
        <v>230</v>
      </c>
      <c r="H1901" s="163">
        <v>2.2879999999999998</v>
      </c>
      <c r="I1901" s="164"/>
      <c r="J1901" s="165">
        <f>ROUND(I1901*H1901,2)</f>
        <v>0</v>
      </c>
      <c r="K1901" s="161" t="s">
        <v>231</v>
      </c>
      <c r="L1901" s="166"/>
      <c r="M1901" s="167" t="s">
        <v>1</v>
      </c>
      <c r="N1901" s="168" t="s">
        <v>47</v>
      </c>
      <c r="P1901" s="140">
        <f>O1901*H1901</f>
        <v>0</v>
      </c>
      <c r="Q1901" s="140">
        <v>0</v>
      </c>
      <c r="R1901" s="140">
        <f>Q1901*H1901</f>
        <v>0</v>
      </c>
      <c r="S1901" s="140">
        <v>0</v>
      </c>
      <c r="T1901" s="141">
        <f>S1901*H1901</f>
        <v>0</v>
      </c>
      <c r="AR1901" s="142" t="s">
        <v>307</v>
      </c>
      <c r="AT1901" s="142" t="s">
        <v>292</v>
      </c>
      <c r="AU1901" s="142" t="s">
        <v>92</v>
      </c>
      <c r="AY1901" s="16" t="s">
        <v>225</v>
      </c>
      <c r="BE1901" s="143">
        <f>IF(N1901="základní",J1901,0)</f>
        <v>0</v>
      </c>
      <c r="BF1901" s="143">
        <f>IF(N1901="snížená",J1901,0)</f>
        <v>0</v>
      </c>
      <c r="BG1901" s="143">
        <f>IF(N1901="zákl. přenesená",J1901,0)</f>
        <v>0</v>
      </c>
      <c r="BH1901" s="143">
        <f>IF(N1901="sníž. přenesená",J1901,0)</f>
        <v>0</v>
      </c>
      <c r="BI1901" s="143">
        <f>IF(N1901="nulová",J1901,0)</f>
        <v>0</v>
      </c>
      <c r="BJ1901" s="16" t="s">
        <v>90</v>
      </c>
      <c r="BK1901" s="143">
        <f>ROUND(I1901*H1901,2)</f>
        <v>0</v>
      </c>
      <c r="BL1901" s="16" t="s">
        <v>265</v>
      </c>
      <c r="BM1901" s="142" t="s">
        <v>2646</v>
      </c>
    </row>
    <row r="1902" spans="2:65" s="1" customFormat="1" ht="16.5" customHeight="1">
      <c r="B1902" s="31"/>
      <c r="C1902" s="131" t="s">
        <v>4027</v>
      </c>
      <c r="D1902" s="131" t="s">
        <v>227</v>
      </c>
      <c r="E1902" s="132" t="s">
        <v>4028</v>
      </c>
      <c r="F1902" s="133" t="s">
        <v>4029</v>
      </c>
      <c r="G1902" s="134" t="s">
        <v>230</v>
      </c>
      <c r="H1902" s="135">
        <v>5</v>
      </c>
      <c r="I1902" s="136"/>
      <c r="J1902" s="137">
        <f>ROUND(I1902*H1902,2)</f>
        <v>0</v>
      </c>
      <c r="K1902" s="133" t="s">
        <v>231</v>
      </c>
      <c r="L1902" s="31"/>
      <c r="M1902" s="138" t="s">
        <v>1</v>
      </c>
      <c r="N1902" s="139" t="s">
        <v>47</v>
      </c>
      <c r="P1902" s="140">
        <f>O1902*H1902</f>
        <v>0</v>
      </c>
      <c r="Q1902" s="140">
        <v>0</v>
      </c>
      <c r="R1902" s="140">
        <f>Q1902*H1902</f>
        <v>0</v>
      </c>
      <c r="S1902" s="140">
        <v>0</v>
      </c>
      <c r="T1902" s="141">
        <f>S1902*H1902</f>
        <v>0</v>
      </c>
      <c r="AR1902" s="142" t="s">
        <v>265</v>
      </c>
      <c r="AT1902" s="142" t="s">
        <v>227</v>
      </c>
      <c r="AU1902" s="142" t="s">
        <v>92</v>
      </c>
      <c r="AY1902" s="16" t="s">
        <v>225</v>
      </c>
      <c r="BE1902" s="143">
        <f>IF(N1902="základní",J1902,0)</f>
        <v>0</v>
      </c>
      <c r="BF1902" s="143">
        <f>IF(N1902="snížená",J1902,0)</f>
        <v>0</v>
      </c>
      <c r="BG1902" s="143">
        <f>IF(N1902="zákl. přenesená",J1902,0)</f>
        <v>0</v>
      </c>
      <c r="BH1902" s="143">
        <f>IF(N1902="sníž. přenesená",J1902,0)</f>
        <v>0</v>
      </c>
      <c r="BI1902" s="143">
        <f>IF(N1902="nulová",J1902,0)</f>
        <v>0</v>
      </c>
      <c r="BJ1902" s="16" t="s">
        <v>90</v>
      </c>
      <c r="BK1902" s="143">
        <f>ROUND(I1902*H1902,2)</f>
        <v>0</v>
      </c>
      <c r="BL1902" s="16" t="s">
        <v>265</v>
      </c>
      <c r="BM1902" s="142" t="s">
        <v>2754</v>
      </c>
    </row>
    <row r="1903" spans="2:65" s="12" customFormat="1" ht="10.199999999999999">
      <c r="B1903" s="144"/>
      <c r="D1903" s="145" t="s">
        <v>233</v>
      </c>
      <c r="E1903" s="146" t="s">
        <v>1</v>
      </c>
      <c r="F1903" s="147" t="s">
        <v>4030</v>
      </c>
      <c r="H1903" s="148">
        <v>5</v>
      </c>
      <c r="I1903" s="149"/>
      <c r="L1903" s="144"/>
      <c r="M1903" s="150"/>
      <c r="T1903" s="151"/>
      <c r="AT1903" s="146" t="s">
        <v>233</v>
      </c>
      <c r="AU1903" s="146" t="s">
        <v>92</v>
      </c>
      <c r="AV1903" s="12" t="s">
        <v>92</v>
      </c>
      <c r="AW1903" s="12" t="s">
        <v>31</v>
      </c>
      <c r="AX1903" s="12" t="s">
        <v>82</v>
      </c>
      <c r="AY1903" s="146" t="s">
        <v>225</v>
      </c>
    </row>
    <row r="1904" spans="2:65" s="13" customFormat="1" ht="10.199999999999999">
      <c r="B1904" s="152"/>
      <c r="D1904" s="145" t="s">
        <v>233</v>
      </c>
      <c r="E1904" s="153" t="s">
        <v>1</v>
      </c>
      <c r="F1904" s="154" t="s">
        <v>235</v>
      </c>
      <c r="H1904" s="155">
        <v>5</v>
      </c>
      <c r="I1904" s="156"/>
      <c r="L1904" s="152"/>
      <c r="M1904" s="157"/>
      <c r="T1904" s="158"/>
      <c r="AT1904" s="153" t="s">
        <v>233</v>
      </c>
      <c r="AU1904" s="153" t="s">
        <v>92</v>
      </c>
      <c r="AV1904" s="13" t="s">
        <v>232</v>
      </c>
      <c r="AW1904" s="13" t="s">
        <v>31</v>
      </c>
      <c r="AX1904" s="13" t="s">
        <v>90</v>
      </c>
      <c r="AY1904" s="153" t="s">
        <v>225</v>
      </c>
    </row>
    <row r="1905" spans="2:65" s="1" customFormat="1" ht="24.15" customHeight="1">
      <c r="B1905" s="31"/>
      <c r="C1905" s="131" t="s">
        <v>4031</v>
      </c>
      <c r="D1905" s="131" t="s">
        <v>227</v>
      </c>
      <c r="E1905" s="132" t="s">
        <v>4032</v>
      </c>
      <c r="F1905" s="133" t="s">
        <v>4033</v>
      </c>
      <c r="G1905" s="134" t="s">
        <v>2307</v>
      </c>
      <c r="H1905" s="135">
        <v>56.4</v>
      </c>
      <c r="I1905" s="136"/>
      <c r="J1905" s="137">
        <f>ROUND(I1905*H1905,2)</f>
        <v>0</v>
      </c>
      <c r="K1905" s="133" t="s">
        <v>231</v>
      </c>
      <c r="L1905" s="31"/>
      <c r="M1905" s="138" t="s">
        <v>1</v>
      </c>
      <c r="N1905" s="139" t="s">
        <v>47</v>
      </c>
      <c r="P1905" s="140">
        <f>O1905*H1905</f>
        <v>0</v>
      </c>
      <c r="Q1905" s="140">
        <v>0</v>
      </c>
      <c r="R1905" s="140">
        <f>Q1905*H1905</f>
        <v>0</v>
      </c>
      <c r="S1905" s="140">
        <v>0</v>
      </c>
      <c r="T1905" s="141">
        <f>S1905*H1905</f>
        <v>0</v>
      </c>
      <c r="AR1905" s="142" t="s">
        <v>265</v>
      </c>
      <c r="AT1905" s="142" t="s">
        <v>227</v>
      </c>
      <c r="AU1905" s="142" t="s">
        <v>92</v>
      </c>
      <c r="AY1905" s="16" t="s">
        <v>225</v>
      </c>
      <c r="BE1905" s="143">
        <f>IF(N1905="základní",J1905,0)</f>
        <v>0</v>
      </c>
      <c r="BF1905" s="143">
        <f>IF(N1905="snížená",J1905,0)</f>
        <v>0</v>
      </c>
      <c r="BG1905" s="143">
        <f>IF(N1905="zákl. přenesená",J1905,0)</f>
        <v>0</v>
      </c>
      <c r="BH1905" s="143">
        <f>IF(N1905="sníž. přenesená",J1905,0)</f>
        <v>0</v>
      </c>
      <c r="BI1905" s="143">
        <f>IF(N1905="nulová",J1905,0)</f>
        <v>0</v>
      </c>
      <c r="BJ1905" s="16" t="s">
        <v>90</v>
      </c>
      <c r="BK1905" s="143">
        <f>ROUND(I1905*H1905,2)</f>
        <v>0</v>
      </c>
      <c r="BL1905" s="16" t="s">
        <v>265</v>
      </c>
      <c r="BM1905" s="142" t="s">
        <v>3311</v>
      </c>
    </row>
    <row r="1906" spans="2:65" s="12" customFormat="1" ht="10.199999999999999">
      <c r="B1906" s="144"/>
      <c r="D1906" s="145" t="s">
        <v>233</v>
      </c>
      <c r="E1906" s="146" t="s">
        <v>1</v>
      </c>
      <c r="F1906" s="147" t="s">
        <v>4034</v>
      </c>
      <c r="H1906" s="148">
        <v>56.4</v>
      </c>
      <c r="I1906" s="149"/>
      <c r="L1906" s="144"/>
      <c r="M1906" s="150"/>
      <c r="T1906" s="151"/>
      <c r="AT1906" s="146" t="s">
        <v>233</v>
      </c>
      <c r="AU1906" s="146" t="s">
        <v>92</v>
      </c>
      <c r="AV1906" s="12" t="s">
        <v>92</v>
      </c>
      <c r="AW1906" s="12" t="s">
        <v>31</v>
      </c>
      <c r="AX1906" s="12" t="s">
        <v>82</v>
      </c>
      <c r="AY1906" s="146" t="s">
        <v>225</v>
      </c>
    </row>
    <row r="1907" spans="2:65" s="13" customFormat="1" ht="10.199999999999999">
      <c r="B1907" s="152"/>
      <c r="D1907" s="145" t="s">
        <v>233</v>
      </c>
      <c r="E1907" s="153" t="s">
        <v>1</v>
      </c>
      <c r="F1907" s="154" t="s">
        <v>235</v>
      </c>
      <c r="H1907" s="155">
        <v>56.4</v>
      </c>
      <c r="I1907" s="156"/>
      <c r="L1907" s="152"/>
      <c r="M1907" s="157"/>
      <c r="T1907" s="158"/>
      <c r="AT1907" s="153" t="s">
        <v>233</v>
      </c>
      <c r="AU1907" s="153" t="s">
        <v>92</v>
      </c>
      <c r="AV1907" s="13" t="s">
        <v>232</v>
      </c>
      <c r="AW1907" s="13" t="s">
        <v>31</v>
      </c>
      <c r="AX1907" s="13" t="s">
        <v>90</v>
      </c>
      <c r="AY1907" s="153" t="s">
        <v>225</v>
      </c>
    </row>
    <row r="1908" spans="2:65" s="1" customFormat="1" ht="16.5" customHeight="1">
      <c r="B1908" s="31"/>
      <c r="C1908" s="159" t="s">
        <v>4035</v>
      </c>
      <c r="D1908" s="159" t="s">
        <v>292</v>
      </c>
      <c r="E1908" s="160" t="s">
        <v>4036</v>
      </c>
      <c r="F1908" s="161" t="s">
        <v>4037</v>
      </c>
      <c r="G1908" s="162" t="s">
        <v>414</v>
      </c>
      <c r="H1908" s="163">
        <v>6</v>
      </c>
      <c r="I1908" s="164"/>
      <c r="J1908" s="165">
        <f>ROUND(I1908*H1908,2)</f>
        <v>0</v>
      </c>
      <c r="K1908" s="161" t="s">
        <v>231</v>
      </c>
      <c r="L1908" s="166"/>
      <c r="M1908" s="167" t="s">
        <v>1</v>
      </c>
      <c r="N1908" s="168" t="s">
        <v>47</v>
      </c>
      <c r="P1908" s="140">
        <f>O1908*H1908</f>
        <v>0</v>
      </c>
      <c r="Q1908" s="140">
        <v>0</v>
      </c>
      <c r="R1908" s="140">
        <f>Q1908*H1908</f>
        <v>0</v>
      </c>
      <c r="S1908" s="140">
        <v>0</v>
      </c>
      <c r="T1908" s="141">
        <f>S1908*H1908</f>
        <v>0</v>
      </c>
      <c r="AR1908" s="142" t="s">
        <v>307</v>
      </c>
      <c r="AT1908" s="142" t="s">
        <v>292</v>
      </c>
      <c r="AU1908" s="142" t="s">
        <v>92</v>
      </c>
      <c r="AY1908" s="16" t="s">
        <v>225</v>
      </c>
      <c r="BE1908" s="143">
        <f>IF(N1908="základní",J1908,0)</f>
        <v>0</v>
      </c>
      <c r="BF1908" s="143">
        <f>IF(N1908="snížená",J1908,0)</f>
        <v>0</v>
      </c>
      <c r="BG1908" s="143">
        <f>IF(N1908="zákl. přenesená",J1908,0)</f>
        <v>0</v>
      </c>
      <c r="BH1908" s="143">
        <f>IF(N1908="sníž. přenesená",J1908,0)</f>
        <v>0</v>
      </c>
      <c r="BI1908" s="143">
        <f>IF(N1908="nulová",J1908,0)</f>
        <v>0</v>
      </c>
      <c r="BJ1908" s="16" t="s">
        <v>90</v>
      </c>
      <c r="BK1908" s="143">
        <f>ROUND(I1908*H1908,2)</f>
        <v>0</v>
      </c>
      <c r="BL1908" s="16" t="s">
        <v>265</v>
      </c>
      <c r="BM1908" s="142" t="s">
        <v>3317</v>
      </c>
    </row>
    <row r="1909" spans="2:65" s="1" customFormat="1" ht="24.15" customHeight="1">
      <c r="B1909" s="31"/>
      <c r="C1909" s="131" t="s">
        <v>4038</v>
      </c>
      <c r="D1909" s="131" t="s">
        <v>227</v>
      </c>
      <c r="E1909" s="132" t="s">
        <v>4039</v>
      </c>
      <c r="F1909" s="133" t="s">
        <v>4040</v>
      </c>
      <c r="G1909" s="134" t="s">
        <v>2307</v>
      </c>
      <c r="H1909" s="135">
        <v>245.68</v>
      </c>
      <c r="I1909" s="136"/>
      <c r="J1909" s="137">
        <f>ROUND(I1909*H1909,2)</f>
        <v>0</v>
      </c>
      <c r="K1909" s="133" t="s">
        <v>347</v>
      </c>
      <c r="L1909" s="31"/>
      <c r="M1909" s="138" t="s">
        <v>1</v>
      </c>
      <c r="N1909" s="139" t="s">
        <v>47</v>
      </c>
      <c r="P1909" s="140">
        <f>O1909*H1909</f>
        <v>0</v>
      </c>
      <c r="Q1909" s="140">
        <v>0</v>
      </c>
      <c r="R1909" s="140">
        <f>Q1909*H1909</f>
        <v>0</v>
      </c>
      <c r="S1909" s="140">
        <v>0</v>
      </c>
      <c r="T1909" s="141">
        <f>S1909*H1909</f>
        <v>0</v>
      </c>
      <c r="AR1909" s="142" t="s">
        <v>265</v>
      </c>
      <c r="AT1909" s="142" t="s">
        <v>227</v>
      </c>
      <c r="AU1909" s="142" t="s">
        <v>92</v>
      </c>
      <c r="AY1909" s="16" t="s">
        <v>225</v>
      </c>
      <c r="BE1909" s="143">
        <f>IF(N1909="základní",J1909,0)</f>
        <v>0</v>
      </c>
      <c r="BF1909" s="143">
        <f>IF(N1909="snížená",J1909,0)</f>
        <v>0</v>
      </c>
      <c r="BG1909" s="143">
        <f>IF(N1909="zákl. přenesená",J1909,0)</f>
        <v>0</v>
      </c>
      <c r="BH1909" s="143">
        <f>IF(N1909="sníž. přenesená",J1909,0)</f>
        <v>0</v>
      </c>
      <c r="BI1909" s="143">
        <f>IF(N1909="nulová",J1909,0)</f>
        <v>0</v>
      </c>
      <c r="BJ1909" s="16" t="s">
        <v>90</v>
      </c>
      <c r="BK1909" s="143">
        <f>ROUND(I1909*H1909,2)</f>
        <v>0</v>
      </c>
      <c r="BL1909" s="16" t="s">
        <v>265</v>
      </c>
      <c r="BM1909" s="142" t="s">
        <v>3325</v>
      </c>
    </row>
    <row r="1910" spans="2:65" s="12" customFormat="1" ht="10.199999999999999">
      <c r="B1910" s="144"/>
      <c r="D1910" s="145" t="s">
        <v>233</v>
      </c>
      <c r="E1910" s="146" t="s">
        <v>1</v>
      </c>
      <c r="F1910" s="147" t="s">
        <v>4041</v>
      </c>
      <c r="H1910" s="148">
        <v>223.59200000000001</v>
      </c>
      <c r="I1910" s="149"/>
      <c r="L1910" s="144"/>
      <c r="M1910" s="150"/>
      <c r="T1910" s="151"/>
      <c r="AT1910" s="146" t="s">
        <v>233</v>
      </c>
      <c r="AU1910" s="146" t="s">
        <v>92</v>
      </c>
      <c r="AV1910" s="12" t="s">
        <v>92</v>
      </c>
      <c r="AW1910" s="12" t="s">
        <v>31</v>
      </c>
      <c r="AX1910" s="12" t="s">
        <v>82</v>
      </c>
      <c r="AY1910" s="146" t="s">
        <v>225</v>
      </c>
    </row>
    <row r="1911" spans="2:65" s="12" customFormat="1" ht="10.199999999999999">
      <c r="B1911" s="144"/>
      <c r="D1911" s="145" t="s">
        <v>233</v>
      </c>
      <c r="E1911" s="146" t="s">
        <v>1</v>
      </c>
      <c r="F1911" s="147" t="s">
        <v>4042</v>
      </c>
      <c r="H1911" s="148">
        <v>22.088000000000001</v>
      </c>
      <c r="I1911" s="149"/>
      <c r="L1911" s="144"/>
      <c r="M1911" s="150"/>
      <c r="T1911" s="151"/>
      <c r="AT1911" s="146" t="s">
        <v>233</v>
      </c>
      <c r="AU1911" s="146" t="s">
        <v>92</v>
      </c>
      <c r="AV1911" s="12" t="s">
        <v>92</v>
      </c>
      <c r="AW1911" s="12" t="s">
        <v>31</v>
      </c>
      <c r="AX1911" s="12" t="s">
        <v>82</v>
      </c>
      <c r="AY1911" s="146" t="s">
        <v>225</v>
      </c>
    </row>
    <row r="1912" spans="2:65" s="13" customFormat="1" ht="10.199999999999999">
      <c r="B1912" s="152"/>
      <c r="D1912" s="145" t="s">
        <v>233</v>
      </c>
      <c r="E1912" s="153" t="s">
        <v>1</v>
      </c>
      <c r="F1912" s="154" t="s">
        <v>235</v>
      </c>
      <c r="H1912" s="155">
        <v>245.68</v>
      </c>
      <c r="I1912" s="156"/>
      <c r="L1912" s="152"/>
      <c r="M1912" s="157"/>
      <c r="T1912" s="158"/>
      <c r="AT1912" s="153" t="s">
        <v>233</v>
      </c>
      <c r="AU1912" s="153" t="s">
        <v>92</v>
      </c>
      <c r="AV1912" s="13" t="s">
        <v>232</v>
      </c>
      <c r="AW1912" s="13" t="s">
        <v>31</v>
      </c>
      <c r="AX1912" s="13" t="s">
        <v>90</v>
      </c>
      <c r="AY1912" s="153" t="s">
        <v>225</v>
      </c>
    </row>
    <row r="1913" spans="2:65" s="1" customFormat="1" ht="24.15" customHeight="1">
      <c r="B1913" s="31"/>
      <c r="C1913" s="159" t="s">
        <v>4043</v>
      </c>
      <c r="D1913" s="159" t="s">
        <v>292</v>
      </c>
      <c r="E1913" s="160" t="s">
        <v>4044</v>
      </c>
      <c r="F1913" s="161" t="s">
        <v>4045</v>
      </c>
      <c r="G1913" s="162" t="s">
        <v>277</v>
      </c>
      <c r="H1913" s="163">
        <v>0.24099999999999999</v>
      </c>
      <c r="I1913" s="164"/>
      <c r="J1913" s="165">
        <f>ROUND(I1913*H1913,2)</f>
        <v>0</v>
      </c>
      <c r="K1913" s="161" t="s">
        <v>347</v>
      </c>
      <c r="L1913" s="166"/>
      <c r="M1913" s="167" t="s">
        <v>1</v>
      </c>
      <c r="N1913" s="168" t="s">
        <v>47</v>
      </c>
      <c r="P1913" s="140">
        <f>O1913*H1913</f>
        <v>0</v>
      </c>
      <c r="Q1913" s="140">
        <v>0</v>
      </c>
      <c r="R1913" s="140">
        <f>Q1913*H1913</f>
        <v>0</v>
      </c>
      <c r="S1913" s="140">
        <v>0</v>
      </c>
      <c r="T1913" s="141">
        <f>S1913*H1913</f>
        <v>0</v>
      </c>
      <c r="AR1913" s="142" t="s">
        <v>307</v>
      </c>
      <c r="AT1913" s="142" t="s">
        <v>292</v>
      </c>
      <c r="AU1913" s="142" t="s">
        <v>92</v>
      </c>
      <c r="AY1913" s="16" t="s">
        <v>225</v>
      </c>
      <c r="BE1913" s="143">
        <f>IF(N1913="základní",J1913,0)</f>
        <v>0</v>
      </c>
      <c r="BF1913" s="143">
        <f>IF(N1913="snížená",J1913,0)</f>
        <v>0</v>
      </c>
      <c r="BG1913" s="143">
        <f>IF(N1913="zákl. přenesená",J1913,0)</f>
        <v>0</v>
      </c>
      <c r="BH1913" s="143">
        <f>IF(N1913="sníž. přenesená",J1913,0)</f>
        <v>0</v>
      </c>
      <c r="BI1913" s="143">
        <f>IF(N1913="nulová",J1913,0)</f>
        <v>0</v>
      </c>
      <c r="BJ1913" s="16" t="s">
        <v>90</v>
      </c>
      <c r="BK1913" s="143">
        <f>ROUND(I1913*H1913,2)</f>
        <v>0</v>
      </c>
      <c r="BL1913" s="16" t="s">
        <v>265</v>
      </c>
      <c r="BM1913" s="142" t="s">
        <v>3332</v>
      </c>
    </row>
    <row r="1914" spans="2:65" s="12" customFormat="1" ht="10.199999999999999">
      <c r="B1914" s="144"/>
      <c r="D1914" s="145" t="s">
        <v>233</v>
      </c>
      <c r="E1914" s="146" t="s">
        <v>1</v>
      </c>
      <c r="F1914" s="147" t="s">
        <v>4046</v>
      </c>
      <c r="H1914" s="148">
        <v>0.24099999999999999</v>
      </c>
      <c r="I1914" s="149"/>
      <c r="L1914" s="144"/>
      <c r="M1914" s="150"/>
      <c r="T1914" s="151"/>
      <c r="AT1914" s="146" t="s">
        <v>233</v>
      </c>
      <c r="AU1914" s="146" t="s">
        <v>92</v>
      </c>
      <c r="AV1914" s="12" t="s">
        <v>92</v>
      </c>
      <c r="AW1914" s="12" t="s">
        <v>31</v>
      </c>
      <c r="AX1914" s="12" t="s">
        <v>82</v>
      </c>
      <c r="AY1914" s="146" t="s">
        <v>225</v>
      </c>
    </row>
    <row r="1915" spans="2:65" s="13" customFormat="1" ht="10.199999999999999">
      <c r="B1915" s="152"/>
      <c r="D1915" s="145" t="s">
        <v>233</v>
      </c>
      <c r="E1915" s="153" t="s">
        <v>1</v>
      </c>
      <c r="F1915" s="154" t="s">
        <v>235</v>
      </c>
      <c r="H1915" s="155">
        <v>0.24099999999999999</v>
      </c>
      <c r="I1915" s="156"/>
      <c r="L1915" s="152"/>
      <c r="M1915" s="157"/>
      <c r="T1915" s="158"/>
      <c r="AT1915" s="153" t="s">
        <v>233</v>
      </c>
      <c r="AU1915" s="153" t="s">
        <v>92</v>
      </c>
      <c r="AV1915" s="13" t="s">
        <v>232</v>
      </c>
      <c r="AW1915" s="13" t="s">
        <v>31</v>
      </c>
      <c r="AX1915" s="13" t="s">
        <v>90</v>
      </c>
      <c r="AY1915" s="153" t="s">
        <v>225</v>
      </c>
    </row>
    <row r="1916" spans="2:65" s="1" customFormat="1" ht="21.75" customHeight="1">
      <c r="B1916" s="31"/>
      <c r="C1916" s="159" t="s">
        <v>4047</v>
      </c>
      <c r="D1916" s="159" t="s">
        <v>292</v>
      </c>
      <c r="E1916" s="160" t="s">
        <v>4048</v>
      </c>
      <c r="F1916" s="161" t="s">
        <v>4049</v>
      </c>
      <c r="G1916" s="162" t="s">
        <v>277</v>
      </c>
      <c r="H1916" s="163">
        <v>2.4E-2</v>
      </c>
      <c r="I1916" s="164"/>
      <c r="J1916" s="165">
        <f>ROUND(I1916*H1916,2)</f>
        <v>0</v>
      </c>
      <c r="K1916" s="161" t="s">
        <v>347</v>
      </c>
      <c r="L1916" s="166"/>
      <c r="M1916" s="167" t="s">
        <v>1</v>
      </c>
      <c r="N1916" s="168" t="s">
        <v>47</v>
      </c>
      <c r="P1916" s="140">
        <f>O1916*H1916</f>
        <v>0</v>
      </c>
      <c r="Q1916" s="140">
        <v>0</v>
      </c>
      <c r="R1916" s="140">
        <f>Q1916*H1916</f>
        <v>0</v>
      </c>
      <c r="S1916" s="140">
        <v>0</v>
      </c>
      <c r="T1916" s="141">
        <f>S1916*H1916</f>
        <v>0</v>
      </c>
      <c r="AR1916" s="142" t="s">
        <v>307</v>
      </c>
      <c r="AT1916" s="142" t="s">
        <v>292</v>
      </c>
      <c r="AU1916" s="142" t="s">
        <v>92</v>
      </c>
      <c r="AY1916" s="16" t="s">
        <v>225</v>
      </c>
      <c r="BE1916" s="143">
        <f>IF(N1916="základní",J1916,0)</f>
        <v>0</v>
      </c>
      <c r="BF1916" s="143">
        <f>IF(N1916="snížená",J1916,0)</f>
        <v>0</v>
      </c>
      <c r="BG1916" s="143">
        <f>IF(N1916="zákl. přenesená",J1916,0)</f>
        <v>0</v>
      </c>
      <c r="BH1916" s="143">
        <f>IF(N1916="sníž. přenesená",J1916,0)</f>
        <v>0</v>
      </c>
      <c r="BI1916" s="143">
        <f>IF(N1916="nulová",J1916,0)</f>
        <v>0</v>
      </c>
      <c r="BJ1916" s="16" t="s">
        <v>90</v>
      </c>
      <c r="BK1916" s="143">
        <f>ROUND(I1916*H1916,2)</f>
        <v>0</v>
      </c>
      <c r="BL1916" s="16" t="s">
        <v>265</v>
      </c>
      <c r="BM1916" s="142" t="s">
        <v>3340</v>
      </c>
    </row>
    <row r="1917" spans="2:65" s="12" customFormat="1" ht="10.199999999999999">
      <c r="B1917" s="144"/>
      <c r="D1917" s="145" t="s">
        <v>233</v>
      </c>
      <c r="E1917" s="146" t="s">
        <v>1</v>
      </c>
      <c r="F1917" s="147" t="s">
        <v>4050</v>
      </c>
      <c r="H1917" s="148">
        <v>2.4E-2</v>
      </c>
      <c r="I1917" s="149"/>
      <c r="L1917" s="144"/>
      <c r="M1917" s="150"/>
      <c r="T1917" s="151"/>
      <c r="AT1917" s="146" t="s">
        <v>233</v>
      </c>
      <c r="AU1917" s="146" t="s">
        <v>92</v>
      </c>
      <c r="AV1917" s="12" t="s">
        <v>92</v>
      </c>
      <c r="AW1917" s="12" t="s">
        <v>31</v>
      </c>
      <c r="AX1917" s="12" t="s">
        <v>82</v>
      </c>
      <c r="AY1917" s="146" t="s">
        <v>225</v>
      </c>
    </row>
    <row r="1918" spans="2:65" s="13" customFormat="1" ht="10.199999999999999">
      <c r="B1918" s="152"/>
      <c r="D1918" s="145" t="s">
        <v>233</v>
      </c>
      <c r="E1918" s="153" t="s">
        <v>1</v>
      </c>
      <c r="F1918" s="154" t="s">
        <v>235</v>
      </c>
      <c r="H1918" s="155">
        <v>2.4E-2</v>
      </c>
      <c r="I1918" s="156"/>
      <c r="L1918" s="152"/>
      <c r="M1918" s="157"/>
      <c r="T1918" s="158"/>
      <c r="AT1918" s="153" t="s">
        <v>233</v>
      </c>
      <c r="AU1918" s="153" t="s">
        <v>92</v>
      </c>
      <c r="AV1918" s="13" t="s">
        <v>232</v>
      </c>
      <c r="AW1918" s="13" t="s">
        <v>31</v>
      </c>
      <c r="AX1918" s="13" t="s">
        <v>90</v>
      </c>
      <c r="AY1918" s="153" t="s">
        <v>225</v>
      </c>
    </row>
    <row r="1919" spans="2:65" s="1" customFormat="1" ht="21.75" customHeight="1">
      <c r="B1919" s="31"/>
      <c r="C1919" s="131" t="s">
        <v>4051</v>
      </c>
      <c r="D1919" s="131" t="s">
        <v>227</v>
      </c>
      <c r="E1919" s="132" t="s">
        <v>4052</v>
      </c>
      <c r="F1919" s="133" t="s">
        <v>4053</v>
      </c>
      <c r="G1919" s="134" t="s">
        <v>2307</v>
      </c>
      <c r="H1919" s="135">
        <v>116.985</v>
      </c>
      <c r="I1919" s="136"/>
      <c r="J1919" s="137">
        <f>ROUND(I1919*H1919,2)</f>
        <v>0</v>
      </c>
      <c r="K1919" s="133" t="s">
        <v>1</v>
      </c>
      <c r="L1919" s="31"/>
      <c r="M1919" s="138" t="s">
        <v>1</v>
      </c>
      <c r="N1919" s="139" t="s">
        <v>47</v>
      </c>
      <c r="P1919" s="140">
        <f>O1919*H1919</f>
        <v>0</v>
      </c>
      <c r="Q1919" s="140">
        <v>0</v>
      </c>
      <c r="R1919" s="140">
        <f>Q1919*H1919</f>
        <v>0</v>
      </c>
      <c r="S1919" s="140">
        <v>0</v>
      </c>
      <c r="T1919" s="141">
        <f>S1919*H1919</f>
        <v>0</v>
      </c>
      <c r="AR1919" s="142" t="s">
        <v>265</v>
      </c>
      <c r="AT1919" s="142" t="s">
        <v>227</v>
      </c>
      <c r="AU1919" s="142" t="s">
        <v>92</v>
      </c>
      <c r="AY1919" s="16" t="s">
        <v>225</v>
      </c>
      <c r="BE1919" s="143">
        <f>IF(N1919="základní",J1919,0)</f>
        <v>0</v>
      </c>
      <c r="BF1919" s="143">
        <f>IF(N1919="snížená",J1919,0)</f>
        <v>0</v>
      </c>
      <c r="BG1919" s="143">
        <f>IF(N1919="zákl. přenesená",J1919,0)</f>
        <v>0</v>
      </c>
      <c r="BH1919" s="143">
        <f>IF(N1919="sníž. přenesená",J1919,0)</f>
        <v>0</v>
      </c>
      <c r="BI1919" s="143">
        <f>IF(N1919="nulová",J1919,0)</f>
        <v>0</v>
      </c>
      <c r="BJ1919" s="16" t="s">
        <v>90</v>
      </c>
      <c r="BK1919" s="143">
        <f>ROUND(I1919*H1919,2)</f>
        <v>0</v>
      </c>
      <c r="BL1919" s="16" t="s">
        <v>265</v>
      </c>
      <c r="BM1919" s="142" t="s">
        <v>3348</v>
      </c>
    </row>
    <row r="1920" spans="2:65" s="12" customFormat="1" ht="10.199999999999999">
      <c r="B1920" s="144"/>
      <c r="D1920" s="145" t="s">
        <v>233</v>
      </c>
      <c r="E1920" s="146" t="s">
        <v>1</v>
      </c>
      <c r="F1920" s="147" t="s">
        <v>4054</v>
      </c>
      <c r="H1920" s="148">
        <v>116.985</v>
      </c>
      <c r="I1920" s="149"/>
      <c r="L1920" s="144"/>
      <c r="M1920" s="150"/>
      <c r="T1920" s="151"/>
      <c r="AT1920" s="146" t="s">
        <v>233</v>
      </c>
      <c r="AU1920" s="146" t="s">
        <v>92</v>
      </c>
      <c r="AV1920" s="12" t="s">
        <v>92</v>
      </c>
      <c r="AW1920" s="12" t="s">
        <v>31</v>
      </c>
      <c r="AX1920" s="12" t="s">
        <v>82</v>
      </c>
      <c r="AY1920" s="146" t="s">
        <v>225</v>
      </c>
    </row>
    <row r="1921" spans="2:65" s="13" customFormat="1" ht="10.199999999999999">
      <c r="B1921" s="152"/>
      <c r="D1921" s="145" t="s">
        <v>233</v>
      </c>
      <c r="E1921" s="153" t="s">
        <v>1</v>
      </c>
      <c r="F1921" s="154" t="s">
        <v>235</v>
      </c>
      <c r="H1921" s="155">
        <v>116.985</v>
      </c>
      <c r="I1921" s="156"/>
      <c r="L1921" s="152"/>
      <c r="M1921" s="157"/>
      <c r="T1921" s="158"/>
      <c r="AT1921" s="153" t="s">
        <v>233</v>
      </c>
      <c r="AU1921" s="153" t="s">
        <v>92</v>
      </c>
      <c r="AV1921" s="13" t="s">
        <v>232</v>
      </c>
      <c r="AW1921" s="13" t="s">
        <v>31</v>
      </c>
      <c r="AX1921" s="13" t="s">
        <v>90</v>
      </c>
      <c r="AY1921" s="153" t="s">
        <v>225</v>
      </c>
    </row>
    <row r="1922" spans="2:65" s="1" customFormat="1" ht="16.5" customHeight="1">
      <c r="B1922" s="31"/>
      <c r="C1922" s="131" t="s">
        <v>4055</v>
      </c>
      <c r="D1922" s="131" t="s">
        <v>227</v>
      </c>
      <c r="E1922" s="132" t="s">
        <v>4056</v>
      </c>
      <c r="F1922" s="133" t="s">
        <v>4057</v>
      </c>
      <c r="G1922" s="134" t="s">
        <v>638</v>
      </c>
      <c r="H1922" s="135">
        <v>1</v>
      </c>
      <c r="I1922" s="136"/>
      <c r="J1922" s="137">
        <f>ROUND(I1922*H1922,2)</f>
        <v>0</v>
      </c>
      <c r="K1922" s="133" t="s">
        <v>1</v>
      </c>
      <c r="L1922" s="31"/>
      <c r="M1922" s="138" t="s">
        <v>1</v>
      </c>
      <c r="N1922" s="139" t="s">
        <v>47</v>
      </c>
      <c r="P1922" s="140">
        <f>O1922*H1922</f>
        <v>0</v>
      </c>
      <c r="Q1922" s="140">
        <v>0</v>
      </c>
      <c r="R1922" s="140">
        <f>Q1922*H1922</f>
        <v>0</v>
      </c>
      <c r="S1922" s="140">
        <v>0</v>
      </c>
      <c r="T1922" s="141">
        <f>S1922*H1922</f>
        <v>0</v>
      </c>
      <c r="AR1922" s="142" t="s">
        <v>265</v>
      </c>
      <c r="AT1922" s="142" t="s">
        <v>227</v>
      </c>
      <c r="AU1922" s="142" t="s">
        <v>92</v>
      </c>
      <c r="AY1922" s="16" t="s">
        <v>225</v>
      </c>
      <c r="BE1922" s="143">
        <f>IF(N1922="základní",J1922,0)</f>
        <v>0</v>
      </c>
      <c r="BF1922" s="143">
        <f>IF(N1922="snížená",J1922,0)</f>
        <v>0</v>
      </c>
      <c r="BG1922" s="143">
        <f>IF(N1922="zákl. přenesená",J1922,0)</f>
        <v>0</v>
      </c>
      <c r="BH1922" s="143">
        <f>IF(N1922="sníž. přenesená",J1922,0)</f>
        <v>0</v>
      </c>
      <c r="BI1922" s="143">
        <f>IF(N1922="nulová",J1922,0)</f>
        <v>0</v>
      </c>
      <c r="BJ1922" s="16" t="s">
        <v>90</v>
      </c>
      <c r="BK1922" s="143">
        <f>ROUND(I1922*H1922,2)</f>
        <v>0</v>
      </c>
      <c r="BL1922" s="16" t="s">
        <v>265</v>
      </c>
      <c r="BM1922" s="142" t="s">
        <v>3356</v>
      </c>
    </row>
    <row r="1923" spans="2:65" s="1" customFormat="1" ht="55.5" customHeight="1">
      <c r="B1923" s="31"/>
      <c r="C1923" s="131" t="s">
        <v>4058</v>
      </c>
      <c r="D1923" s="131" t="s">
        <v>227</v>
      </c>
      <c r="E1923" s="132" t="s">
        <v>4059</v>
      </c>
      <c r="F1923" s="133" t="s">
        <v>4060</v>
      </c>
      <c r="G1923" s="134" t="s">
        <v>638</v>
      </c>
      <c r="H1923" s="135">
        <v>1</v>
      </c>
      <c r="I1923" s="136"/>
      <c r="J1923" s="137">
        <f>ROUND(I1923*H1923,2)</f>
        <v>0</v>
      </c>
      <c r="K1923" s="133" t="s">
        <v>1</v>
      </c>
      <c r="L1923" s="31"/>
      <c r="M1923" s="138" t="s">
        <v>1</v>
      </c>
      <c r="N1923" s="139" t="s">
        <v>47</v>
      </c>
      <c r="P1923" s="140">
        <f>O1923*H1923</f>
        <v>0</v>
      </c>
      <c r="Q1923" s="140">
        <v>0</v>
      </c>
      <c r="R1923" s="140">
        <f>Q1923*H1923</f>
        <v>0</v>
      </c>
      <c r="S1923" s="140">
        <v>0</v>
      </c>
      <c r="T1923" s="141">
        <f>S1923*H1923</f>
        <v>0</v>
      </c>
      <c r="AR1923" s="142" t="s">
        <v>265</v>
      </c>
      <c r="AT1923" s="142" t="s">
        <v>227</v>
      </c>
      <c r="AU1923" s="142" t="s">
        <v>92</v>
      </c>
      <c r="AY1923" s="16" t="s">
        <v>225</v>
      </c>
      <c r="BE1923" s="143">
        <f>IF(N1923="základní",J1923,0)</f>
        <v>0</v>
      </c>
      <c r="BF1923" s="143">
        <f>IF(N1923="snížená",J1923,0)</f>
        <v>0</v>
      </c>
      <c r="BG1923" s="143">
        <f>IF(N1923="zákl. přenesená",J1923,0)</f>
        <v>0</v>
      </c>
      <c r="BH1923" s="143">
        <f>IF(N1923="sníž. přenesená",J1923,0)</f>
        <v>0</v>
      </c>
      <c r="BI1923" s="143">
        <f>IF(N1923="nulová",J1923,0)</f>
        <v>0</v>
      </c>
      <c r="BJ1923" s="16" t="s">
        <v>90</v>
      </c>
      <c r="BK1923" s="143">
        <f>ROUND(I1923*H1923,2)</f>
        <v>0</v>
      </c>
      <c r="BL1923" s="16" t="s">
        <v>265</v>
      </c>
      <c r="BM1923" s="142" t="s">
        <v>3364</v>
      </c>
    </row>
    <row r="1924" spans="2:65" s="12" customFormat="1" ht="10.199999999999999">
      <c r="B1924" s="144"/>
      <c r="D1924" s="145" t="s">
        <v>233</v>
      </c>
      <c r="E1924" s="146" t="s">
        <v>1</v>
      </c>
      <c r="F1924" s="147" t="s">
        <v>90</v>
      </c>
      <c r="H1924" s="148">
        <v>1</v>
      </c>
      <c r="I1924" s="149"/>
      <c r="L1924" s="144"/>
      <c r="M1924" s="150"/>
      <c r="T1924" s="151"/>
      <c r="AT1924" s="146" t="s">
        <v>233</v>
      </c>
      <c r="AU1924" s="146" t="s">
        <v>92</v>
      </c>
      <c r="AV1924" s="12" t="s">
        <v>92</v>
      </c>
      <c r="AW1924" s="12" t="s">
        <v>31</v>
      </c>
      <c r="AX1924" s="12" t="s">
        <v>82</v>
      </c>
      <c r="AY1924" s="146" t="s">
        <v>225</v>
      </c>
    </row>
    <row r="1925" spans="2:65" s="13" customFormat="1" ht="10.199999999999999">
      <c r="B1925" s="152"/>
      <c r="D1925" s="145" t="s">
        <v>233</v>
      </c>
      <c r="E1925" s="153" t="s">
        <v>1</v>
      </c>
      <c r="F1925" s="154" t="s">
        <v>235</v>
      </c>
      <c r="H1925" s="155">
        <v>1</v>
      </c>
      <c r="I1925" s="156"/>
      <c r="L1925" s="152"/>
      <c r="M1925" s="157"/>
      <c r="T1925" s="158"/>
      <c r="AT1925" s="153" t="s">
        <v>233</v>
      </c>
      <c r="AU1925" s="153" t="s">
        <v>92</v>
      </c>
      <c r="AV1925" s="13" t="s">
        <v>232</v>
      </c>
      <c r="AW1925" s="13" t="s">
        <v>31</v>
      </c>
      <c r="AX1925" s="13" t="s">
        <v>90</v>
      </c>
      <c r="AY1925" s="153" t="s">
        <v>225</v>
      </c>
    </row>
    <row r="1926" spans="2:65" s="1" customFormat="1" ht="24.15" customHeight="1">
      <c r="B1926" s="31"/>
      <c r="C1926" s="131" t="s">
        <v>4061</v>
      </c>
      <c r="D1926" s="131" t="s">
        <v>227</v>
      </c>
      <c r="E1926" s="132" t="s">
        <v>4062</v>
      </c>
      <c r="F1926" s="133" t="s">
        <v>4063</v>
      </c>
      <c r="G1926" s="134" t="s">
        <v>357</v>
      </c>
      <c r="H1926" s="135">
        <v>17.25</v>
      </c>
      <c r="I1926" s="136"/>
      <c r="J1926" s="137">
        <f>ROUND(I1926*H1926,2)</f>
        <v>0</v>
      </c>
      <c r="K1926" s="133" t="s">
        <v>1</v>
      </c>
      <c r="L1926" s="31"/>
      <c r="M1926" s="138" t="s">
        <v>1</v>
      </c>
      <c r="N1926" s="139" t="s">
        <v>47</v>
      </c>
      <c r="P1926" s="140">
        <f>O1926*H1926</f>
        <v>0</v>
      </c>
      <c r="Q1926" s="140">
        <v>0</v>
      </c>
      <c r="R1926" s="140">
        <f>Q1926*H1926</f>
        <v>0</v>
      </c>
      <c r="S1926" s="140">
        <v>0</v>
      </c>
      <c r="T1926" s="141">
        <f>S1926*H1926</f>
        <v>0</v>
      </c>
      <c r="AR1926" s="142" t="s">
        <v>265</v>
      </c>
      <c r="AT1926" s="142" t="s">
        <v>227</v>
      </c>
      <c r="AU1926" s="142" t="s">
        <v>92</v>
      </c>
      <c r="AY1926" s="16" t="s">
        <v>225</v>
      </c>
      <c r="BE1926" s="143">
        <f>IF(N1926="základní",J1926,0)</f>
        <v>0</v>
      </c>
      <c r="BF1926" s="143">
        <f>IF(N1926="snížená",J1926,0)</f>
        <v>0</v>
      </c>
      <c r="BG1926" s="143">
        <f>IF(N1926="zákl. přenesená",J1926,0)</f>
        <v>0</v>
      </c>
      <c r="BH1926" s="143">
        <f>IF(N1926="sníž. přenesená",J1926,0)</f>
        <v>0</v>
      </c>
      <c r="BI1926" s="143">
        <f>IF(N1926="nulová",J1926,0)</f>
        <v>0</v>
      </c>
      <c r="BJ1926" s="16" t="s">
        <v>90</v>
      </c>
      <c r="BK1926" s="143">
        <f>ROUND(I1926*H1926,2)</f>
        <v>0</v>
      </c>
      <c r="BL1926" s="16" t="s">
        <v>265</v>
      </c>
      <c r="BM1926" s="142" t="s">
        <v>3372</v>
      </c>
    </row>
    <row r="1927" spans="2:65" s="1" customFormat="1" ht="21.75" customHeight="1">
      <c r="B1927" s="31"/>
      <c r="C1927" s="131" t="s">
        <v>4064</v>
      </c>
      <c r="D1927" s="131" t="s">
        <v>227</v>
      </c>
      <c r="E1927" s="132" t="s">
        <v>4065</v>
      </c>
      <c r="F1927" s="133" t="s">
        <v>4066</v>
      </c>
      <c r="G1927" s="134" t="s">
        <v>2307</v>
      </c>
      <c r="H1927" s="135">
        <v>5764.26</v>
      </c>
      <c r="I1927" s="136"/>
      <c r="J1927" s="137">
        <f>ROUND(I1927*H1927,2)</f>
        <v>0</v>
      </c>
      <c r="K1927" s="133" t="s">
        <v>1</v>
      </c>
      <c r="L1927" s="31"/>
      <c r="M1927" s="138" t="s">
        <v>1</v>
      </c>
      <c r="N1927" s="139" t="s">
        <v>47</v>
      </c>
      <c r="P1927" s="140">
        <f>O1927*H1927</f>
        <v>0</v>
      </c>
      <c r="Q1927" s="140">
        <v>0</v>
      </c>
      <c r="R1927" s="140">
        <f>Q1927*H1927</f>
        <v>0</v>
      </c>
      <c r="S1927" s="140">
        <v>0</v>
      </c>
      <c r="T1927" s="141">
        <f>S1927*H1927</f>
        <v>0</v>
      </c>
      <c r="AR1927" s="142" t="s">
        <v>265</v>
      </c>
      <c r="AT1927" s="142" t="s">
        <v>227</v>
      </c>
      <c r="AU1927" s="142" t="s">
        <v>92</v>
      </c>
      <c r="AY1927" s="16" t="s">
        <v>225</v>
      </c>
      <c r="BE1927" s="143">
        <f>IF(N1927="základní",J1927,0)</f>
        <v>0</v>
      </c>
      <c r="BF1927" s="143">
        <f>IF(N1927="snížená",J1927,0)</f>
        <v>0</v>
      </c>
      <c r="BG1927" s="143">
        <f>IF(N1927="zákl. přenesená",J1927,0)</f>
        <v>0</v>
      </c>
      <c r="BH1927" s="143">
        <f>IF(N1927="sníž. přenesená",J1927,0)</f>
        <v>0</v>
      </c>
      <c r="BI1927" s="143">
        <f>IF(N1927="nulová",J1927,0)</f>
        <v>0</v>
      </c>
      <c r="BJ1927" s="16" t="s">
        <v>90</v>
      </c>
      <c r="BK1927" s="143">
        <f>ROUND(I1927*H1927,2)</f>
        <v>0</v>
      </c>
      <c r="BL1927" s="16" t="s">
        <v>265</v>
      </c>
      <c r="BM1927" s="142" t="s">
        <v>3380</v>
      </c>
    </row>
    <row r="1928" spans="2:65" s="12" customFormat="1" ht="10.199999999999999">
      <c r="B1928" s="144"/>
      <c r="D1928" s="145" t="s">
        <v>233</v>
      </c>
      <c r="E1928" s="146" t="s">
        <v>1</v>
      </c>
      <c r="F1928" s="147" t="s">
        <v>4067</v>
      </c>
      <c r="H1928" s="148">
        <v>3961.8</v>
      </c>
      <c r="I1928" s="149"/>
      <c r="L1928" s="144"/>
      <c r="M1928" s="150"/>
      <c r="T1928" s="151"/>
      <c r="AT1928" s="146" t="s">
        <v>233</v>
      </c>
      <c r="AU1928" s="146" t="s">
        <v>92</v>
      </c>
      <c r="AV1928" s="12" t="s">
        <v>92</v>
      </c>
      <c r="AW1928" s="12" t="s">
        <v>31</v>
      </c>
      <c r="AX1928" s="12" t="s">
        <v>82</v>
      </c>
      <c r="AY1928" s="146" t="s">
        <v>225</v>
      </c>
    </row>
    <row r="1929" spans="2:65" s="12" customFormat="1" ht="10.199999999999999">
      <c r="B1929" s="144"/>
      <c r="D1929" s="145" t="s">
        <v>233</v>
      </c>
      <c r="E1929" s="146" t="s">
        <v>1</v>
      </c>
      <c r="F1929" s="147" t="s">
        <v>4068</v>
      </c>
      <c r="H1929" s="148">
        <v>1802.46</v>
      </c>
      <c r="I1929" s="149"/>
      <c r="L1929" s="144"/>
      <c r="M1929" s="150"/>
      <c r="T1929" s="151"/>
      <c r="AT1929" s="146" t="s">
        <v>233</v>
      </c>
      <c r="AU1929" s="146" t="s">
        <v>92</v>
      </c>
      <c r="AV1929" s="12" t="s">
        <v>92</v>
      </c>
      <c r="AW1929" s="12" t="s">
        <v>31</v>
      </c>
      <c r="AX1929" s="12" t="s">
        <v>82</v>
      </c>
      <c r="AY1929" s="146" t="s">
        <v>225</v>
      </c>
    </row>
    <row r="1930" spans="2:65" s="13" customFormat="1" ht="10.199999999999999">
      <c r="B1930" s="152"/>
      <c r="D1930" s="145" t="s">
        <v>233</v>
      </c>
      <c r="E1930" s="153" t="s">
        <v>1</v>
      </c>
      <c r="F1930" s="154" t="s">
        <v>235</v>
      </c>
      <c r="H1930" s="155">
        <v>5764.26</v>
      </c>
      <c r="I1930" s="156"/>
      <c r="L1930" s="152"/>
      <c r="M1930" s="157"/>
      <c r="T1930" s="158"/>
      <c r="AT1930" s="153" t="s">
        <v>233</v>
      </c>
      <c r="AU1930" s="153" t="s">
        <v>92</v>
      </c>
      <c r="AV1930" s="13" t="s">
        <v>232</v>
      </c>
      <c r="AW1930" s="13" t="s">
        <v>31</v>
      </c>
      <c r="AX1930" s="13" t="s">
        <v>90</v>
      </c>
      <c r="AY1930" s="153" t="s">
        <v>225</v>
      </c>
    </row>
    <row r="1931" spans="2:65" s="1" customFormat="1" ht="21.75" customHeight="1">
      <c r="B1931" s="31"/>
      <c r="C1931" s="159" t="s">
        <v>4069</v>
      </c>
      <c r="D1931" s="159" t="s">
        <v>292</v>
      </c>
      <c r="E1931" s="160" t="s">
        <v>4070</v>
      </c>
      <c r="F1931" s="161" t="s">
        <v>4071</v>
      </c>
      <c r="G1931" s="162" t="s">
        <v>277</v>
      </c>
      <c r="H1931" s="163">
        <v>5.9169999999999998</v>
      </c>
      <c r="I1931" s="164"/>
      <c r="J1931" s="165">
        <f>ROUND(I1931*H1931,2)</f>
        <v>0</v>
      </c>
      <c r="K1931" s="161" t="s">
        <v>231</v>
      </c>
      <c r="L1931" s="166"/>
      <c r="M1931" s="167" t="s">
        <v>1</v>
      </c>
      <c r="N1931" s="168" t="s">
        <v>47</v>
      </c>
      <c r="P1931" s="140">
        <f>O1931*H1931</f>
        <v>0</v>
      </c>
      <c r="Q1931" s="140">
        <v>0</v>
      </c>
      <c r="R1931" s="140">
        <f>Q1931*H1931</f>
        <v>0</v>
      </c>
      <c r="S1931" s="140">
        <v>0</v>
      </c>
      <c r="T1931" s="141">
        <f>S1931*H1931</f>
        <v>0</v>
      </c>
      <c r="AR1931" s="142" t="s">
        <v>307</v>
      </c>
      <c r="AT1931" s="142" t="s">
        <v>292</v>
      </c>
      <c r="AU1931" s="142" t="s">
        <v>92</v>
      </c>
      <c r="AY1931" s="16" t="s">
        <v>225</v>
      </c>
      <c r="BE1931" s="143">
        <f>IF(N1931="základní",J1931,0)</f>
        <v>0</v>
      </c>
      <c r="BF1931" s="143">
        <f>IF(N1931="snížená",J1931,0)</f>
        <v>0</v>
      </c>
      <c r="BG1931" s="143">
        <f>IF(N1931="zákl. přenesená",J1931,0)</f>
        <v>0</v>
      </c>
      <c r="BH1931" s="143">
        <f>IF(N1931="sníž. přenesená",J1931,0)</f>
        <v>0</v>
      </c>
      <c r="BI1931" s="143">
        <f>IF(N1931="nulová",J1931,0)</f>
        <v>0</v>
      </c>
      <c r="BJ1931" s="16" t="s">
        <v>90</v>
      </c>
      <c r="BK1931" s="143">
        <f>ROUND(I1931*H1931,2)</f>
        <v>0</v>
      </c>
      <c r="BL1931" s="16" t="s">
        <v>265</v>
      </c>
      <c r="BM1931" s="142" t="s">
        <v>3388</v>
      </c>
    </row>
    <row r="1932" spans="2:65" s="12" customFormat="1" ht="20.399999999999999">
      <c r="B1932" s="144"/>
      <c r="D1932" s="145" t="s">
        <v>233</v>
      </c>
      <c r="E1932" s="146" t="s">
        <v>1</v>
      </c>
      <c r="F1932" s="147" t="s">
        <v>4072</v>
      </c>
      <c r="H1932" s="148">
        <v>4.1399999999999997</v>
      </c>
      <c r="I1932" s="149"/>
      <c r="L1932" s="144"/>
      <c r="M1932" s="150"/>
      <c r="T1932" s="151"/>
      <c r="AT1932" s="146" t="s">
        <v>233</v>
      </c>
      <c r="AU1932" s="146" t="s">
        <v>92</v>
      </c>
      <c r="AV1932" s="12" t="s">
        <v>92</v>
      </c>
      <c r="AW1932" s="12" t="s">
        <v>31</v>
      </c>
      <c r="AX1932" s="12" t="s">
        <v>82</v>
      </c>
      <c r="AY1932" s="146" t="s">
        <v>225</v>
      </c>
    </row>
    <row r="1933" spans="2:65" s="12" customFormat="1" ht="10.199999999999999">
      <c r="B1933" s="144"/>
      <c r="D1933" s="145" t="s">
        <v>233</v>
      </c>
      <c r="E1933" s="146" t="s">
        <v>1</v>
      </c>
      <c r="F1933" s="147" t="s">
        <v>4073</v>
      </c>
      <c r="H1933" s="148">
        <v>1.7769999999999999</v>
      </c>
      <c r="I1933" s="149"/>
      <c r="L1933" s="144"/>
      <c r="M1933" s="150"/>
      <c r="T1933" s="151"/>
      <c r="AT1933" s="146" t="s">
        <v>233</v>
      </c>
      <c r="AU1933" s="146" t="s">
        <v>92</v>
      </c>
      <c r="AV1933" s="12" t="s">
        <v>92</v>
      </c>
      <c r="AW1933" s="12" t="s">
        <v>31</v>
      </c>
      <c r="AX1933" s="12" t="s">
        <v>82</v>
      </c>
      <c r="AY1933" s="146" t="s">
        <v>225</v>
      </c>
    </row>
    <row r="1934" spans="2:65" s="13" customFormat="1" ht="10.199999999999999">
      <c r="B1934" s="152"/>
      <c r="D1934" s="145" t="s">
        <v>233</v>
      </c>
      <c r="E1934" s="153" t="s">
        <v>1</v>
      </c>
      <c r="F1934" s="154" t="s">
        <v>235</v>
      </c>
      <c r="H1934" s="155">
        <v>5.9169999999999998</v>
      </c>
      <c r="I1934" s="156"/>
      <c r="L1934" s="152"/>
      <c r="M1934" s="157"/>
      <c r="T1934" s="158"/>
      <c r="AT1934" s="153" t="s">
        <v>233</v>
      </c>
      <c r="AU1934" s="153" t="s">
        <v>92</v>
      </c>
      <c r="AV1934" s="13" t="s">
        <v>232</v>
      </c>
      <c r="AW1934" s="13" t="s">
        <v>31</v>
      </c>
      <c r="AX1934" s="13" t="s">
        <v>90</v>
      </c>
      <c r="AY1934" s="153" t="s">
        <v>225</v>
      </c>
    </row>
    <row r="1935" spans="2:65" s="1" customFormat="1" ht="21.75" customHeight="1">
      <c r="B1935" s="31"/>
      <c r="C1935" s="159" t="s">
        <v>4074</v>
      </c>
      <c r="D1935" s="159" t="s">
        <v>292</v>
      </c>
      <c r="E1935" s="160" t="s">
        <v>4075</v>
      </c>
      <c r="F1935" s="161" t="s">
        <v>4076</v>
      </c>
      <c r="G1935" s="162" t="s">
        <v>277</v>
      </c>
      <c r="H1935" s="163">
        <v>8.3000000000000004E-2</v>
      </c>
      <c r="I1935" s="164"/>
      <c r="J1935" s="165">
        <f>ROUND(I1935*H1935,2)</f>
        <v>0</v>
      </c>
      <c r="K1935" s="161" t="s">
        <v>231</v>
      </c>
      <c r="L1935" s="166"/>
      <c r="M1935" s="167" t="s">
        <v>1</v>
      </c>
      <c r="N1935" s="168" t="s">
        <v>47</v>
      </c>
      <c r="P1935" s="140">
        <f>O1935*H1935</f>
        <v>0</v>
      </c>
      <c r="Q1935" s="140">
        <v>0</v>
      </c>
      <c r="R1935" s="140">
        <f>Q1935*H1935</f>
        <v>0</v>
      </c>
      <c r="S1935" s="140">
        <v>0</v>
      </c>
      <c r="T1935" s="141">
        <f>S1935*H1935</f>
        <v>0</v>
      </c>
      <c r="AR1935" s="142" t="s">
        <v>307</v>
      </c>
      <c r="AT1935" s="142" t="s">
        <v>292</v>
      </c>
      <c r="AU1935" s="142" t="s">
        <v>92</v>
      </c>
      <c r="AY1935" s="16" t="s">
        <v>225</v>
      </c>
      <c r="BE1935" s="143">
        <f>IF(N1935="základní",J1935,0)</f>
        <v>0</v>
      </c>
      <c r="BF1935" s="143">
        <f>IF(N1935="snížená",J1935,0)</f>
        <v>0</v>
      </c>
      <c r="BG1935" s="143">
        <f>IF(N1935="zákl. přenesená",J1935,0)</f>
        <v>0</v>
      </c>
      <c r="BH1935" s="143">
        <f>IF(N1935="sníž. přenesená",J1935,0)</f>
        <v>0</v>
      </c>
      <c r="BI1935" s="143">
        <f>IF(N1935="nulová",J1935,0)</f>
        <v>0</v>
      </c>
      <c r="BJ1935" s="16" t="s">
        <v>90</v>
      </c>
      <c r="BK1935" s="143">
        <f>ROUND(I1935*H1935,2)</f>
        <v>0</v>
      </c>
      <c r="BL1935" s="16" t="s">
        <v>265</v>
      </c>
      <c r="BM1935" s="142" t="s">
        <v>3396</v>
      </c>
    </row>
    <row r="1936" spans="2:65" s="12" customFormat="1" ht="10.199999999999999">
      <c r="B1936" s="144"/>
      <c r="D1936" s="145" t="s">
        <v>233</v>
      </c>
      <c r="E1936" s="146" t="s">
        <v>1</v>
      </c>
      <c r="F1936" s="147" t="s">
        <v>4077</v>
      </c>
      <c r="H1936" s="148">
        <v>8.3000000000000004E-2</v>
      </c>
      <c r="I1936" s="149"/>
      <c r="L1936" s="144"/>
      <c r="M1936" s="150"/>
      <c r="T1936" s="151"/>
      <c r="AT1936" s="146" t="s">
        <v>233</v>
      </c>
      <c r="AU1936" s="146" t="s">
        <v>92</v>
      </c>
      <c r="AV1936" s="12" t="s">
        <v>92</v>
      </c>
      <c r="AW1936" s="12" t="s">
        <v>31</v>
      </c>
      <c r="AX1936" s="12" t="s">
        <v>82</v>
      </c>
      <c r="AY1936" s="146" t="s">
        <v>225</v>
      </c>
    </row>
    <row r="1937" spans="2:65" s="13" customFormat="1" ht="10.199999999999999">
      <c r="B1937" s="152"/>
      <c r="D1937" s="145" t="s">
        <v>233</v>
      </c>
      <c r="E1937" s="153" t="s">
        <v>1</v>
      </c>
      <c r="F1937" s="154" t="s">
        <v>235</v>
      </c>
      <c r="H1937" s="155">
        <v>8.3000000000000004E-2</v>
      </c>
      <c r="I1937" s="156"/>
      <c r="L1937" s="152"/>
      <c r="M1937" s="157"/>
      <c r="T1937" s="158"/>
      <c r="AT1937" s="153" t="s">
        <v>233</v>
      </c>
      <c r="AU1937" s="153" t="s">
        <v>92</v>
      </c>
      <c r="AV1937" s="13" t="s">
        <v>232</v>
      </c>
      <c r="AW1937" s="13" t="s">
        <v>31</v>
      </c>
      <c r="AX1937" s="13" t="s">
        <v>90</v>
      </c>
      <c r="AY1937" s="153" t="s">
        <v>225</v>
      </c>
    </row>
    <row r="1938" spans="2:65" s="1" customFormat="1" ht="21.75" customHeight="1">
      <c r="B1938" s="31"/>
      <c r="C1938" s="159" t="s">
        <v>4078</v>
      </c>
      <c r="D1938" s="159" t="s">
        <v>292</v>
      </c>
      <c r="E1938" s="160" t="s">
        <v>4079</v>
      </c>
      <c r="F1938" s="161" t="s">
        <v>4080</v>
      </c>
      <c r="G1938" s="162" t="s">
        <v>277</v>
      </c>
      <c r="H1938" s="163">
        <v>3.2000000000000001E-2</v>
      </c>
      <c r="I1938" s="164"/>
      <c r="J1938" s="165">
        <f>ROUND(I1938*H1938,2)</f>
        <v>0</v>
      </c>
      <c r="K1938" s="161" t="s">
        <v>1</v>
      </c>
      <c r="L1938" s="166"/>
      <c r="M1938" s="167" t="s">
        <v>1</v>
      </c>
      <c r="N1938" s="168" t="s">
        <v>47</v>
      </c>
      <c r="P1938" s="140">
        <f>O1938*H1938</f>
        <v>0</v>
      </c>
      <c r="Q1938" s="140">
        <v>0</v>
      </c>
      <c r="R1938" s="140">
        <f>Q1938*H1938</f>
        <v>0</v>
      </c>
      <c r="S1938" s="140">
        <v>0</v>
      </c>
      <c r="T1938" s="141">
        <f>S1938*H1938</f>
        <v>0</v>
      </c>
      <c r="AR1938" s="142" t="s">
        <v>307</v>
      </c>
      <c r="AT1938" s="142" t="s">
        <v>292</v>
      </c>
      <c r="AU1938" s="142" t="s">
        <v>92</v>
      </c>
      <c r="AY1938" s="16" t="s">
        <v>225</v>
      </c>
      <c r="BE1938" s="143">
        <f>IF(N1938="základní",J1938,0)</f>
        <v>0</v>
      </c>
      <c r="BF1938" s="143">
        <f>IF(N1938="snížená",J1938,0)</f>
        <v>0</v>
      </c>
      <c r="BG1938" s="143">
        <f>IF(N1938="zákl. přenesená",J1938,0)</f>
        <v>0</v>
      </c>
      <c r="BH1938" s="143">
        <f>IF(N1938="sníž. přenesená",J1938,0)</f>
        <v>0</v>
      </c>
      <c r="BI1938" s="143">
        <f>IF(N1938="nulová",J1938,0)</f>
        <v>0</v>
      </c>
      <c r="BJ1938" s="16" t="s">
        <v>90</v>
      </c>
      <c r="BK1938" s="143">
        <f>ROUND(I1938*H1938,2)</f>
        <v>0</v>
      </c>
      <c r="BL1938" s="16" t="s">
        <v>265</v>
      </c>
      <c r="BM1938" s="142" t="s">
        <v>3405</v>
      </c>
    </row>
    <row r="1939" spans="2:65" s="12" customFormat="1" ht="10.199999999999999">
      <c r="B1939" s="144"/>
      <c r="D1939" s="145" t="s">
        <v>233</v>
      </c>
      <c r="E1939" s="146" t="s">
        <v>1</v>
      </c>
      <c r="F1939" s="147" t="s">
        <v>4081</v>
      </c>
      <c r="H1939" s="148">
        <v>3.2000000000000001E-2</v>
      </c>
      <c r="I1939" s="149"/>
      <c r="L1939" s="144"/>
      <c r="M1939" s="150"/>
      <c r="T1939" s="151"/>
      <c r="AT1939" s="146" t="s">
        <v>233</v>
      </c>
      <c r="AU1939" s="146" t="s">
        <v>92</v>
      </c>
      <c r="AV1939" s="12" t="s">
        <v>92</v>
      </c>
      <c r="AW1939" s="12" t="s">
        <v>31</v>
      </c>
      <c r="AX1939" s="12" t="s">
        <v>82</v>
      </c>
      <c r="AY1939" s="146" t="s">
        <v>225</v>
      </c>
    </row>
    <row r="1940" spans="2:65" s="13" customFormat="1" ht="10.199999999999999">
      <c r="B1940" s="152"/>
      <c r="D1940" s="145" t="s">
        <v>233</v>
      </c>
      <c r="E1940" s="153" t="s">
        <v>1</v>
      </c>
      <c r="F1940" s="154" t="s">
        <v>235</v>
      </c>
      <c r="H1940" s="155">
        <v>3.2000000000000001E-2</v>
      </c>
      <c r="I1940" s="156"/>
      <c r="L1940" s="152"/>
      <c r="M1940" s="157"/>
      <c r="T1940" s="158"/>
      <c r="AT1940" s="153" t="s">
        <v>233</v>
      </c>
      <c r="AU1940" s="153" t="s">
        <v>92</v>
      </c>
      <c r="AV1940" s="13" t="s">
        <v>232</v>
      </c>
      <c r="AW1940" s="13" t="s">
        <v>31</v>
      </c>
      <c r="AX1940" s="13" t="s">
        <v>90</v>
      </c>
      <c r="AY1940" s="153" t="s">
        <v>225</v>
      </c>
    </row>
    <row r="1941" spans="2:65" s="1" customFormat="1" ht="21.75" customHeight="1">
      <c r="B1941" s="31"/>
      <c r="C1941" s="159" t="s">
        <v>4082</v>
      </c>
      <c r="D1941" s="159" t="s">
        <v>292</v>
      </c>
      <c r="E1941" s="160" t="s">
        <v>4083</v>
      </c>
      <c r="F1941" s="161" t="s">
        <v>4084</v>
      </c>
      <c r="G1941" s="162" t="s">
        <v>277</v>
      </c>
      <c r="H1941" s="163">
        <v>6.0999999999999999E-2</v>
      </c>
      <c r="I1941" s="164"/>
      <c r="J1941" s="165">
        <f>ROUND(I1941*H1941,2)</f>
        <v>0</v>
      </c>
      <c r="K1941" s="161" t="s">
        <v>231</v>
      </c>
      <c r="L1941" s="166"/>
      <c r="M1941" s="167" t="s">
        <v>1</v>
      </c>
      <c r="N1941" s="168" t="s">
        <v>47</v>
      </c>
      <c r="P1941" s="140">
        <f>O1941*H1941</f>
        <v>0</v>
      </c>
      <c r="Q1941" s="140">
        <v>0</v>
      </c>
      <c r="R1941" s="140">
        <f>Q1941*H1941</f>
        <v>0</v>
      </c>
      <c r="S1941" s="140">
        <v>0</v>
      </c>
      <c r="T1941" s="141">
        <f>S1941*H1941</f>
        <v>0</v>
      </c>
      <c r="AR1941" s="142" t="s">
        <v>307</v>
      </c>
      <c r="AT1941" s="142" t="s">
        <v>292</v>
      </c>
      <c r="AU1941" s="142" t="s">
        <v>92</v>
      </c>
      <c r="AY1941" s="16" t="s">
        <v>225</v>
      </c>
      <c r="BE1941" s="143">
        <f>IF(N1941="základní",J1941,0)</f>
        <v>0</v>
      </c>
      <c r="BF1941" s="143">
        <f>IF(N1941="snížená",J1941,0)</f>
        <v>0</v>
      </c>
      <c r="BG1941" s="143">
        <f>IF(N1941="zákl. přenesená",J1941,0)</f>
        <v>0</v>
      </c>
      <c r="BH1941" s="143">
        <f>IF(N1941="sníž. přenesená",J1941,0)</f>
        <v>0</v>
      </c>
      <c r="BI1941" s="143">
        <f>IF(N1941="nulová",J1941,0)</f>
        <v>0</v>
      </c>
      <c r="BJ1941" s="16" t="s">
        <v>90</v>
      </c>
      <c r="BK1941" s="143">
        <f>ROUND(I1941*H1941,2)</f>
        <v>0</v>
      </c>
      <c r="BL1941" s="16" t="s">
        <v>265</v>
      </c>
      <c r="BM1941" s="142" t="s">
        <v>3413</v>
      </c>
    </row>
    <row r="1942" spans="2:65" s="12" customFormat="1" ht="10.199999999999999">
      <c r="B1942" s="144"/>
      <c r="D1942" s="145" t="s">
        <v>233</v>
      </c>
      <c r="E1942" s="146" t="s">
        <v>1</v>
      </c>
      <c r="F1942" s="147" t="s">
        <v>4085</v>
      </c>
      <c r="H1942" s="148">
        <v>6.0999999999999999E-2</v>
      </c>
      <c r="I1942" s="149"/>
      <c r="L1942" s="144"/>
      <c r="M1942" s="150"/>
      <c r="T1942" s="151"/>
      <c r="AT1942" s="146" t="s">
        <v>233</v>
      </c>
      <c r="AU1942" s="146" t="s">
        <v>92</v>
      </c>
      <c r="AV1942" s="12" t="s">
        <v>92</v>
      </c>
      <c r="AW1942" s="12" t="s">
        <v>31</v>
      </c>
      <c r="AX1942" s="12" t="s">
        <v>82</v>
      </c>
      <c r="AY1942" s="146" t="s">
        <v>225</v>
      </c>
    </row>
    <row r="1943" spans="2:65" s="13" customFormat="1" ht="10.199999999999999">
      <c r="B1943" s="152"/>
      <c r="D1943" s="145" t="s">
        <v>233</v>
      </c>
      <c r="E1943" s="153" t="s">
        <v>1</v>
      </c>
      <c r="F1943" s="154" t="s">
        <v>235</v>
      </c>
      <c r="H1943" s="155">
        <v>6.0999999999999999E-2</v>
      </c>
      <c r="I1943" s="156"/>
      <c r="L1943" s="152"/>
      <c r="M1943" s="157"/>
      <c r="T1943" s="158"/>
      <c r="AT1943" s="153" t="s">
        <v>233</v>
      </c>
      <c r="AU1943" s="153" t="s">
        <v>92</v>
      </c>
      <c r="AV1943" s="13" t="s">
        <v>232</v>
      </c>
      <c r="AW1943" s="13" t="s">
        <v>31</v>
      </c>
      <c r="AX1943" s="13" t="s">
        <v>90</v>
      </c>
      <c r="AY1943" s="153" t="s">
        <v>225</v>
      </c>
    </row>
    <row r="1944" spans="2:65" s="1" customFormat="1" ht="24.15" customHeight="1">
      <c r="B1944" s="31"/>
      <c r="C1944" s="159" t="s">
        <v>4086</v>
      </c>
      <c r="D1944" s="159" t="s">
        <v>292</v>
      </c>
      <c r="E1944" s="160" t="s">
        <v>4087</v>
      </c>
      <c r="F1944" s="161" t="s">
        <v>4088</v>
      </c>
      <c r="G1944" s="162" t="s">
        <v>277</v>
      </c>
      <c r="H1944" s="163">
        <v>0.108</v>
      </c>
      <c r="I1944" s="164"/>
      <c r="J1944" s="165">
        <f>ROUND(I1944*H1944,2)</f>
        <v>0</v>
      </c>
      <c r="K1944" s="161" t="s">
        <v>231</v>
      </c>
      <c r="L1944" s="166"/>
      <c r="M1944" s="167" t="s">
        <v>1</v>
      </c>
      <c r="N1944" s="168" t="s">
        <v>47</v>
      </c>
      <c r="P1944" s="140">
        <f>O1944*H1944</f>
        <v>0</v>
      </c>
      <c r="Q1944" s="140">
        <v>0</v>
      </c>
      <c r="R1944" s="140">
        <f>Q1944*H1944</f>
        <v>0</v>
      </c>
      <c r="S1944" s="140">
        <v>0</v>
      </c>
      <c r="T1944" s="141">
        <f>S1944*H1944</f>
        <v>0</v>
      </c>
      <c r="AR1944" s="142" t="s">
        <v>307</v>
      </c>
      <c r="AT1944" s="142" t="s">
        <v>292</v>
      </c>
      <c r="AU1944" s="142" t="s">
        <v>92</v>
      </c>
      <c r="AY1944" s="16" t="s">
        <v>225</v>
      </c>
      <c r="BE1944" s="143">
        <f>IF(N1944="základní",J1944,0)</f>
        <v>0</v>
      </c>
      <c r="BF1944" s="143">
        <f>IF(N1944="snížená",J1944,0)</f>
        <v>0</v>
      </c>
      <c r="BG1944" s="143">
        <f>IF(N1944="zákl. přenesená",J1944,0)</f>
        <v>0</v>
      </c>
      <c r="BH1944" s="143">
        <f>IF(N1944="sníž. přenesená",J1944,0)</f>
        <v>0</v>
      </c>
      <c r="BI1944" s="143">
        <f>IF(N1944="nulová",J1944,0)</f>
        <v>0</v>
      </c>
      <c r="BJ1944" s="16" t="s">
        <v>90</v>
      </c>
      <c r="BK1944" s="143">
        <f>ROUND(I1944*H1944,2)</f>
        <v>0</v>
      </c>
      <c r="BL1944" s="16" t="s">
        <v>265</v>
      </c>
      <c r="BM1944" s="142" t="s">
        <v>3421</v>
      </c>
    </row>
    <row r="1945" spans="2:65" s="12" customFormat="1" ht="10.199999999999999">
      <c r="B1945" s="144"/>
      <c r="D1945" s="145" t="s">
        <v>233</v>
      </c>
      <c r="E1945" s="146" t="s">
        <v>1</v>
      </c>
      <c r="F1945" s="147" t="s">
        <v>4089</v>
      </c>
      <c r="H1945" s="148">
        <v>0.108</v>
      </c>
      <c r="I1945" s="149"/>
      <c r="L1945" s="144"/>
      <c r="M1945" s="150"/>
      <c r="T1945" s="151"/>
      <c r="AT1945" s="146" t="s">
        <v>233</v>
      </c>
      <c r="AU1945" s="146" t="s">
        <v>92</v>
      </c>
      <c r="AV1945" s="12" t="s">
        <v>92</v>
      </c>
      <c r="AW1945" s="12" t="s">
        <v>31</v>
      </c>
      <c r="AX1945" s="12" t="s">
        <v>82</v>
      </c>
      <c r="AY1945" s="146" t="s">
        <v>225</v>
      </c>
    </row>
    <row r="1946" spans="2:65" s="13" customFormat="1" ht="10.199999999999999">
      <c r="B1946" s="152"/>
      <c r="D1946" s="145" t="s">
        <v>233</v>
      </c>
      <c r="E1946" s="153" t="s">
        <v>1</v>
      </c>
      <c r="F1946" s="154" t="s">
        <v>235</v>
      </c>
      <c r="H1946" s="155">
        <v>0.108</v>
      </c>
      <c r="I1946" s="156"/>
      <c r="L1946" s="152"/>
      <c r="M1946" s="157"/>
      <c r="T1946" s="158"/>
      <c r="AT1946" s="153" t="s">
        <v>233</v>
      </c>
      <c r="AU1946" s="153" t="s">
        <v>92</v>
      </c>
      <c r="AV1946" s="13" t="s">
        <v>232</v>
      </c>
      <c r="AW1946" s="13" t="s">
        <v>31</v>
      </c>
      <c r="AX1946" s="13" t="s">
        <v>90</v>
      </c>
      <c r="AY1946" s="153" t="s">
        <v>225</v>
      </c>
    </row>
    <row r="1947" spans="2:65" s="1" customFormat="1" ht="21.75" customHeight="1">
      <c r="B1947" s="31"/>
      <c r="C1947" s="131" t="s">
        <v>4090</v>
      </c>
      <c r="D1947" s="131" t="s">
        <v>227</v>
      </c>
      <c r="E1947" s="132" t="s">
        <v>4065</v>
      </c>
      <c r="F1947" s="133" t="s">
        <v>4066</v>
      </c>
      <c r="G1947" s="134" t="s">
        <v>2307</v>
      </c>
      <c r="H1947" s="135">
        <v>361.24299999999999</v>
      </c>
      <c r="I1947" s="136"/>
      <c r="J1947" s="137">
        <f>ROUND(I1947*H1947,2)</f>
        <v>0</v>
      </c>
      <c r="K1947" s="133" t="s">
        <v>1</v>
      </c>
      <c r="L1947" s="31"/>
      <c r="M1947" s="138" t="s">
        <v>1</v>
      </c>
      <c r="N1947" s="139" t="s">
        <v>47</v>
      </c>
      <c r="P1947" s="140">
        <f>O1947*H1947</f>
        <v>0</v>
      </c>
      <c r="Q1947" s="140">
        <v>0</v>
      </c>
      <c r="R1947" s="140">
        <f>Q1947*H1947</f>
        <v>0</v>
      </c>
      <c r="S1947" s="140">
        <v>0</v>
      </c>
      <c r="T1947" s="141">
        <f>S1947*H1947</f>
        <v>0</v>
      </c>
      <c r="AR1947" s="142" t="s">
        <v>265</v>
      </c>
      <c r="AT1947" s="142" t="s">
        <v>227</v>
      </c>
      <c r="AU1947" s="142" t="s">
        <v>92</v>
      </c>
      <c r="AY1947" s="16" t="s">
        <v>225</v>
      </c>
      <c r="BE1947" s="143">
        <f>IF(N1947="základní",J1947,0)</f>
        <v>0</v>
      </c>
      <c r="BF1947" s="143">
        <f>IF(N1947="snížená",J1947,0)</f>
        <v>0</v>
      </c>
      <c r="BG1947" s="143">
        <f>IF(N1947="zákl. přenesená",J1947,0)</f>
        <v>0</v>
      </c>
      <c r="BH1947" s="143">
        <f>IF(N1947="sníž. přenesená",J1947,0)</f>
        <v>0</v>
      </c>
      <c r="BI1947" s="143">
        <f>IF(N1947="nulová",J1947,0)</f>
        <v>0</v>
      </c>
      <c r="BJ1947" s="16" t="s">
        <v>90</v>
      </c>
      <c r="BK1947" s="143">
        <f>ROUND(I1947*H1947,2)</f>
        <v>0</v>
      </c>
      <c r="BL1947" s="16" t="s">
        <v>265</v>
      </c>
      <c r="BM1947" s="142" t="s">
        <v>3429</v>
      </c>
    </row>
    <row r="1948" spans="2:65" s="12" customFormat="1" ht="10.199999999999999">
      <c r="B1948" s="144"/>
      <c r="D1948" s="145" t="s">
        <v>233</v>
      </c>
      <c r="E1948" s="146" t="s">
        <v>1</v>
      </c>
      <c r="F1948" s="147" t="s">
        <v>4091</v>
      </c>
      <c r="H1948" s="148">
        <v>361.24299999999999</v>
      </c>
      <c r="I1948" s="149"/>
      <c r="L1948" s="144"/>
      <c r="M1948" s="150"/>
      <c r="T1948" s="151"/>
      <c r="AT1948" s="146" t="s">
        <v>233</v>
      </c>
      <c r="AU1948" s="146" t="s">
        <v>92</v>
      </c>
      <c r="AV1948" s="12" t="s">
        <v>92</v>
      </c>
      <c r="AW1948" s="12" t="s">
        <v>31</v>
      </c>
      <c r="AX1948" s="12" t="s">
        <v>82</v>
      </c>
      <c r="AY1948" s="146" t="s">
        <v>225</v>
      </c>
    </row>
    <row r="1949" spans="2:65" s="13" customFormat="1" ht="10.199999999999999">
      <c r="B1949" s="152"/>
      <c r="D1949" s="145" t="s">
        <v>233</v>
      </c>
      <c r="E1949" s="153" t="s">
        <v>1</v>
      </c>
      <c r="F1949" s="154" t="s">
        <v>235</v>
      </c>
      <c r="H1949" s="155">
        <v>361.24299999999999</v>
      </c>
      <c r="I1949" s="156"/>
      <c r="L1949" s="152"/>
      <c r="M1949" s="157"/>
      <c r="T1949" s="158"/>
      <c r="AT1949" s="153" t="s">
        <v>233</v>
      </c>
      <c r="AU1949" s="153" t="s">
        <v>92</v>
      </c>
      <c r="AV1949" s="13" t="s">
        <v>232</v>
      </c>
      <c r="AW1949" s="13" t="s">
        <v>31</v>
      </c>
      <c r="AX1949" s="13" t="s">
        <v>90</v>
      </c>
      <c r="AY1949" s="153" t="s">
        <v>225</v>
      </c>
    </row>
    <row r="1950" spans="2:65" s="1" customFormat="1" ht="44.25" customHeight="1">
      <c r="B1950" s="31"/>
      <c r="C1950" s="131" t="s">
        <v>4092</v>
      </c>
      <c r="D1950" s="131" t="s">
        <v>227</v>
      </c>
      <c r="E1950" s="132" t="s">
        <v>4093</v>
      </c>
      <c r="F1950" s="133" t="s">
        <v>4094</v>
      </c>
      <c r="G1950" s="134" t="s">
        <v>638</v>
      </c>
      <c r="H1950" s="135">
        <v>1</v>
      </c>
      <c r="I1950" s="136"/>
      <c r="J1950" s="137">
        <f>ROUND(I1950*H1950,2)</f>
        <v>0</v>
      </c>
      <c r="K1950" s="133" t="s">
        <v>1</v>
      </c>
      <c r="L1950" s="31"/>
      <c r="M1950" s="138" t="s">
        <v>1</v>
      </c>
      <c r="N1950" s="139" t="s">
        <v>47</v>
      </c>
      <c r="P1950" s="140">
        <f>O1950*H1950</f>
        <v>0</v>
      </c>
      <c r="Q1950" s="140">
        <v>0</v>
      </c>
      <c r="R1950" s="140">
        <f>Q1950*H1950</f>
        <v>0</v>
      </c>
      <c r="S1950" s="140">
        <v>0</v>
      </c>
      <c r="T1950" s="141">
        <f>S1950*H1950</f>
        <v>0</v>
      </c>
      <c r="AR1950" s="142" t="s">
        <v>265</v>
      </c>
      <c r="AT1950" s="142" t="s">
        <v>227</v>
      </c>
      <c r="AU1950" s="142" t="s">
        <v>92</v>
      </c>
      <c r="AY1950" s="16" t="s">
        <v>225</v>
      </c>
      <c r="BE1950" s="143">
        <f>IF(N1950="základní",J1950,0)</f>
        <v>0</v>
      </c>
      <c r="BF1950" s="143">
        <f>IF(N1950="snížená",J1950,0)</f>
        <v>0</v>
      </c>
      <c r="BG1950" s="143">
        <f>IF(N1950="zákl. přenesená",J1950,0)</f>
        <v>0</v>
      </c>
      <c r="BH1950" s="143">
        <f>IF(N1950="sníž. přenesená",J1950,0)</f>
        <v>0</v>
      </c>
      <c r="BI1950" s="143">
        <f>IF(N1950="nulová",J1950,0)</f>
        <v>0</v>
      </c>
      <c r="BJ1950" s="16" t="s">
        <v>90</v>
      </c>
      <c r="BK1950" s="143">
        <f>ROUND(I1950*H1950,2)</f>
        <v>0</v>
      </c>
      <c r="BL1950" s="16" t="s">
        <v>265</v>
      </c>
      <c r="BM1950" s="142" t="s">
        <v>3437</v>
      </c>
    </row>
    <row r="1951" spans="2:65" s="1" customFormat="1" ht="33" customHeight="1">
      <c r="B1951" s="31"/>
      <c r="C1951" s="131" t="s">
        <v>4095</v>
      </c>
      <c r="D1951" s="131" t="s">
        <v>227</v>
      </c>
      <c r="E1951" s="132" t="s">
        <v>4096</v>
      </c>
      <c r="F1951" s="133" t="s">
        <v>4097</v>
      </c>
      <c r="G1951" s="134" t="s">
        <v>2307</v>
      </c>
      <c r="H1951" s="135">
        <v>225.54</v>
      </c>
      <c r="I1951" s="136"/>
      <c r="J1951" s="137">
        <f>ROUND(I1951*H1951,2)</f>
        <v>0</v>
      </c>
      <c r="K1951" s="133" t="s">
        <v>231</v>
      </c>
      <c r="L1951" s="31"/>
      <c r="M1951" s="138" t="s">
        <v>1</v>
      </c>
      <c r="N1951" s="139" t="s">
        <v>47</v>
      </c>
      <c r="P1951" s="140">
        <f>O1951*H1951</f>
        <v>0</v>
      </c>
      <c r="Q1951" s="140">
        <v>0</v>
      </c>
      <c r="R1951" s="140">
        <f>Q1951*H1951</f>
        <v>0</v>
      </c>
      <c r="S1951" s="140">
        <v>0</v>
      </c>
      <c r="T1951" s="141">
        <f>S1951*H1951</f>
        <v>0</v>
      </c>
      <c r="AR1951" s="142" t="s">
        <v>265</v>
      </c>
      <c r="AT1951" s="142" t="s">
        <v>227</v>
      </c>
      <c r="AU1951" s="142" t="s">
        <v>92</v>
      </c>
      <c r="AY1951" s="16" t="s">
        <v>225</v>
      </c>
      <c r="BE1951" s="143">
        <f>IF(N1951="základní",J1951,0)</f>
        <v>0</v>
      </c>
      <c r="BF1951" s="143">
        <f>IF(N1951="snížená",J1951,0)</f>
        <v>0</v>
      </c>
      <c r="BG1951" s="143">
        <f>IF(N1951="zákl. přenesená",J1951,0)</f>
        <v>0</v>
      </c>
      <c r="BH1951" s="143">
        <f>IF(N1951="sníž. přenesená",J1951,0)</f>
        <v>0</v>
      </c>
      <c r="BI1951" s="143">
        <f>IF(N1951="nulová",J1951,0)</f>
        <v>0</v>
      </c>
      <c r="BJ1951" s="16" t="s">
        <v>90</v>
      </c>
      <c r="BK1951" s="143">
        <f>ROUND(I1951*H1951,2)</f>
        <v>0</v>
      </c>
      <c r="BL1951" s="16" t="s">
        <v>265</v>
      </c>
      <c r="BM1951" s="142" t="s">
        <v>3445</v>
      </c>
    </row>
    <row r="1952" spans="2:65" s="12" customFormat="1" ht="10.199999999999999">
      <c r="B1952" s="144"/>
      <c r="D1952" s="145" t="s">
        <v>233</v>
      </c>
      <c r="E1952" s="146" t="s">
        <v>1</v>
      </c>
      <c r="F1952" s="147" t="s">
        <v>4098</v>
      </c>
      <c r="H1952" s="148">
        <v>225.54</v>
      </c>
      <c r="I1952" s="149"/>
      <c r="L1952" s="144"/>
      <c r="M1952" s="150"/>
      <c r="T1952" s="151"/>
      <c r="AT1952" s="146" t="s">
        <v>233</v>
      </c>
      <c r="AU1952" s="146" t="s">
        <v>92</v>
      </c>
      <c r="AV1952" s="12" t="s">
        <v>92</v>
      </c>
      <c r="AW1952" s="12" t="s">
        <v>31</v>
      </c>
      <c r="AX1952" s="12" t="s">
        <v>82</v>
      </c>
      <c r="AY1952" s="146" t="s">
        <v>225</v>
      </c>
    </row>
    <row r="1953" spans="2:65" s="13" customFormat="1" ht="10.199999999999999">
      <c r="B1953" s="152"/>
      <c r="D1953" s="145" t="s">
        <v>233</v>
      </c>
      <c r="E1953" s="153" t="s">
        <v>1</v>
      </c>
      <c r="F1953" s="154" t="s">
        <v>235</v>
      </c>
      <c r="H1953" s="155">
        <v>225.54</v>
      </c>
      <c r="I1953" s="156"/>
      <c r="L1953" s="152"/>
      <c r="M1953" s="157"/>
      <c r="T1953" s="158"/>
      <c r="AT1953" s="153" t="s">
        <v>233</v>
      </c>
      <c r="AU1953" s="153" t="s">
        <v>92</v>
      </c>
      <c r="AV1953" s="13" t="s">
        <v>232</v>
      </c>
      <c r="AW1953" s="13" t="s">
        <v>31</v>
      </c>
      <c r="AX1953" s="13" t="s">
        <v>90</v>
      </c>
      <c r="AY1953" s="153" t="s">
        <v>225</v>
      </c>
    </row>
    <row r="1954" spans="2:65" s="1" customFormat="1" ht="55.5" customHeight="1">
      <c r="B1954" s="31"/>
      <c r="C1954" s="131" t="s">
        <v>4099</v>
      </c>
      <c r="D1954" s="131" t="s">
        <v>227</v>
      </c>
      <c r="E1954" s="132" t="s">
        <v>4100</v>
      </c>
      <c r="F1954" s="133" t="s">
        <v>4101</v>
      </c>
      <c r="G1954" s="134" t="s">
        <v>277</v>
      </c>
      <c r="H1954" s="135">
        <v>7.0019999999999998</v>
      </c>
      <c r="I1954" s="136"/>
      <c r="J1954" s="137">
        <f>ROUND(I1954*H1954,2)</f>
        <v>0</v>
      </c>
      <c r="K1954" s="133" t="s">
        <v>231</v>
      </c>
      <c r="L1954" s="31"/>
      <c r="M1954" s="138" t="s">
        <v>1</v>
      </c>
      <c r="N1954" s="139" t="s">
        <v>47</v>
      </c>
      <c r="P1954" s="140">
        <f>O1954*H1954</f>
        <v>0</v>
      </c>
      <c r="Q1954" s="140">
        <v>0</v>
      </c>
      <c r="R1954" s="140">
        <f>Q1954*H1954</f>
        <v>0</v>
      </c>
      <c r="S1954" s="140">
        <v>0</v>
      </c>
      <c r="T1954" s="141">
        <f>S1954*H1954</f>
        <v>0</v>
      </c>
      <c r="AR1954" s="142" t="s">
        <v>265</v>
      </c>
      <c r="AT1954" s="142" t="s">
        <v>227</v>
      </c>
      <c r="AU1954" s="142" t="s">
        <v>92</v>
      </c>
      <c r="AY1954" s="16" t="s">
        <v>225</v>
      </c>
      <c r="BE1954" s="143">
        <f>IF(N1954="základní",J1954,0)</f>
        <v>0</v>
      </c>
      <c r="BF1954" s="143">
        <f>IF(N1954="snížená",J1954,0)</f>
        <v>0</v>
      </c>
      <c r="BG1954" s="143">
        <f>IF(N1954="zákl. přenesená",J1954,0)</f>
        <v>0</v>
      </c>
      <c r="BH1954" s="143">
        <f>IF(N1954="sníž. přenesená",J1954,0)</f>
        <v>0</v>
      </c>
      <c r="BI1954" s="143">
        <f>IF(N1954="nulová",J1954,0)</f>
        <v>0</v>
      </c>
      <c r="BJ1954" s="16" t="s">
        <v>90</v>
      </c>
      <c r="BK1954" s="143">
        <f>ROUND(I1954*H1954,2)</f>
        <v>0</v>
      </c>
      <c r="BL1954" s="16" t="s">
        <v>265</v>
      </c>
      <c r="BM1954" s="142" t="s">
        <v>3453</v>
      </c>
    </row>
    <row r="1955" spans="2:65" s="11" customFormat="1" ht="22.8" customHeight="1">
      <c r="B1955" s="119"/>
      <c r="D1955" s="120" t="s">
        <v>81</v>
      </c>
      <c r="E1955" s="129" t="s">
        <v>3409</v>
      </c>
      <c r="F1955" s="129" t="s">
        <v>4102</v>
      </c>
      <c r="I1955" s="122"/>
      <c r="J1955" s="130">
        <f>BK1955</f>
        <v>0</v>
      </c>
      <c r="L1955" s="119"/>
      <c r="M1955" s="124"/>
      <c r="P1955" s="125">
        <f>SUM(P1956:P1997)</f>
        <v>0</v>
      </c>
      <c r="R1955" s="125">
        <f>SUM(R1956:R1997)</f>
        <v>0</v>
      </c>
      <c r="T1955" s="126">
        <f>SUM(T1956:T1997)</f>
        <v>0</v>
      </c>
      <c r="AR1955" s="120" t="s">
        <v>92</v>
      </c>
      <c r="AT1955" s="127" t="s">
        <v>81</v>
      </c>
      <c r="AU1955" s="127" t="s">
        <v>90</v>
      </c>
      <c r="AY1955" s="120" t="s">
        <v>225</v>
      </c>
      <c r="BK1955" s="128">
        <f>SUM(BK1956:BK1997)</f>
        <v>0</v>
      </c>
    </row>
    <row r="1956" spans="2:65" s="1" customFormat="1" ht="24.15" customHeight="1">
      <c r="B1956" s="31"/>
      <c r="C1956" s="131" t="s">
        <v>4103</v>
      </c>
      <c r="D1956" s="131" t="s">
        <v>227</v>
      </c>
      <c r="E1956" s="132" t="s">
        <v>4104</v>
      </c>
      <c r="F1956" s="133" t="s">
        <v>4105</v>
      </c>
      <c r="G1956" s="134" t="s">
        <v>230</v>
      </c>
      <c r="H1956" s="135">
        <v>169.5</v>
      </c>
      <c r="I1956" s="136"/>
      <c r="J1956" s="137">
        <f>ROUND(I1956*H1956,2)</f>
        <v>0</v>
      </c>
      <c r="K1956" s="133" t="s">
        <v>231</v>
      </c>
      <c r="L1956" s="31"/>
      <c r="M1956" s="138" t="s">
        <v>1</v>
      </c>
      <c r="N1956" s="139" t="s">
        <v>47</v>
      </c>
      <c r="P1956" s="140">
        <f>O1956*H1956</f>
        <v>0</v>
      </c>
      <c r="Q1956" s="140">
        <v>0</v>
      </c>
      <c r="R1956" s="140">
        <f>Q1956*H1956</f>
        <v>0</v>
      </c>
      <c r="S1956" s="140">
        <v>0</v>
      </c>
      <c r="T1956" s="141">
        <f>S1956*H1956</f>
        <v>0</v>
      </c>
      <c r="AR1956" s="142" t="s">
        <v>265</v>
      </c>
      <c r="AT1956" s="142" t="s">
        <v>227</v>
      </c>
      <c r="AU1956" s="142" t="s">
        <v>92</v>
      </c>
      <c r="AY1956" s="16" t="s">
        <v>225</v>
      </c>
      <c r="BE1956" s="143">
        <f>IF(N1956="základní",J1956,0)</f>
        <v>0</v>
      </c>
      <c r="BF1956" s="143">
        <f>IF(N1956="snížená",J1956,0)</f>
        <v>0</v>
      </c>
      <c r="BG1956" s="143">
        <f>IF(N1956="zákl. přenesená",J1956,0)</f>
        <v>0</v>
      </c>
      <c r="BH1956" s="143">
        <f>IF(N1956="sníž. přenesená",J1956,0)</f>
        <v>0</v>
      </c>
      <c r="BI1956" s="143">
        <f>IF(N1956="nulová",J1956,0)</f>
        <v>0</v>
      </c>
      <c r="BJ1956" s="16" t="s">
        <v>90</v>
      </c>
      <c r="BK1956" s="143">
        <f>ROUND(I1956*H1956,2)</f>
        <v>0</v>
      </c>
      <c r="BL1956" s="16" t="s">
        <v>265</v>
      </c>
      <c r="BM1956" s="142" t="s">
        <v>3461</v>
      </c>
    </row>
    <row r="1957" spans="2:65" s="12" customFormat="1" ht="10.199999999999999">
      <c r="B1957" s="144"/>
      <c r="D1957" s="145" t="s">
        <v>233</v>
      </c>
      <c r="E1957" s="146" t="s">
        <v>1</v>
      </c>
      <c r="F1957" s="147" t="s">
        <v>4106</v>
      </c>
      <c r="H1957" s="148">
        <v>27.8</v>
      </c>
      <c r="I1957" s="149"/>
      <c r="L1957" s="144"/>
      <c r="M1957" s="150"/>
      <c r="T1957" s="151"/>
      <c r="AT1957" s="146" t="s">
        <v>233</v>
      </c>
      <c r="AU1957" s="146" t="s">
        <v>92</v>
      </c>
      <c r="AV1957" s="12" t="s">
        <v>92</v>
      </c>
      <c r="AW1957" s="12" t="s">
        <v>31</v>
      </c>
      <c r="AX1957" s="12" t="s">
        <v>82</v>
      </c>
      <c r="AY1957" s="146" t="s">
        <v>225</v>
      </c>
    </row>
    <row r="1958" spans="2:65" s="12" customFormat="1" ht="10.199999999999999">
      <c r="B1958" s="144"/>
      <c r="D1958" s="145" t="s">
        <v>233</v>
      </c>
      <c r="E1958" s="146" t="s">
        <v>1</v>
      </c>
      <c r="F1958" s="147" t="s">
        <v>809</v>
      </c>
      <c r="H1958" s="148">
        <v>11.7</v>
      </c>
      <c r="I1958" s="149"/>
      <c r="L1958" s="144"/>
      <c r="M1958" s="150"/>
      <c r="T1958" s="151"/>
      <c r="AT1958" s="146" t="s">
        <v>233</v>
      </c>
      <c r="AU1958" s="146" t="s">
        <v>92</v>
      </c>
      <c r="AV1958" s="12" t="s">
        <v>92</v>
      </c>
      <c r="AW1958" s="12" t="s">
        <v>31</v>
      </c>
      <c r="AX1958" s="12" t="s">
        <v>82</v>
      </c>
      <c r="AY1958" s="146" t="s">
        <v>225</v>
      </c>
    </row>
    <row r="1959" spans="2:65" s="12" customFormat="1" ht="10.199999999999999">
      <c r="B1959" s="144"/>
      <c r="D1959" s="145" t="s">
        <v>233</v>
      </c>
      <c r="E1959" s="146" t="s">
        <v>1</v>
      </c>
      <c r="F1959" s="147" t="s">
        <v>810</v>
      </c>
      <c r="H1959" s="148">
        <v>12.4</v>
      </c>
      <c r="I1959" s="149"/>
      <c r="L1959" s="144"/>
      <c r="M1959" s="150"/>
      <c r="T1959" s="151"/>
      <c r="AT1959" s="146" t="s">
        <v>233</v>
      </c>
      <c r="AU1959" s="146" t="s">
        <v>92</v>
      </c>
      <c r="AV1959" s="12" t="s">
        <v>92</v>
      </c>
      <c r="AW1959" s="12" t="s">
        <v>31</v>
      </c>
      <c r="AX1959" s="12" t="s">
        <v>82</v>
      </c>
      <c r="AY1959" s="146" t="s">
        <v>225</v>
      </c>
    </row>
    <row r="1960" spans="2:65" s="12" customFormat="1" ht="10.199999999999999">
      <c r="B1960" s="144"/>
      <c r="D1960" s="145" t="s">
        <v>233</v>
      </c>
      <c r="E1960" s="146" t="s">
        <v>1</v>
      </c>
      <c r="F1960" s="147" t="s">
        <v>812</v>
      </c>
      <c r="H1960" s="148">
        <v>57.4</v>
      </c>
      <c r="I1960" s="149"/>
      <c r="L1960" s="144"/>
      <c r="M1960" s="150"/>
      <c r="T1960" s="151"/>
      <c r="AT1960" s="146" t="s">
        <v>233</v>
      </c>
      <c r="AU1960" s="146" t="s">
        <v>92</v>
      </c>
      <c r="AV1960" s="12" t="s">
        <v>92</v>
      </c>
      <c r="AW1960" s="12" t="s">
        <v>31</v>
      </c>
      <c r="AX1960" s="12" t="s">
        <v>82</v>
      </c>
      <c r="AY1960" s="146" t="s">
        <v>225</v>
      </c>
    </row>
    <row r="1961" spans="2:65" s="12" customFormat="1" ht="10.199999999999999">
      <c r="B1961" s="144"/>
      <c r="D1961" s="145" t="s">
        <v>233</v>
      </c>
      <c r="E1961" s="146" t="s">
        <v>1</v>
      </c>
      <c r="F1961" s="147" t="s">
        <v>815</v>
      </c>
      <c r="H1961" s="148">
        <v>60.2</v>
      </c>
      <c r="I1961" s="149"/>
      <c r="L1961" s="144"/>
      <c r="M1961" s="150"/>
      <c r="T1961" s="151"/>
      <c r="AT1961" s="146" t="s">
        <v>233</v>
      </c>
      <c r="AU1961" s="146" t="s">
        <v>92</v>
      </c>
      <c r="AV1961" s="12" t="s">
        <v>92</v>
      </c>
      <c r="AW1961" s="12" t="s">
        <v>31</v>
      </c>
      <c r="AX1961" s="12" t="s">
        <v>82</v>
      </c>
      <c r="AY1961" s="146" t="s">
        <v>225</v>
      </c>
    </row>
    <row r="1962" spans="2:65" s="13" customFormat="1" ht="10.199999999999999">
      <c r="B1962" s="152"/>
      <c r="D1962" s="145" t="s">
        <v>233</v>
      </c>
      <c r="E1962" s="153" t="s">
        <v>1</v>
      </c>
      <c r="F1962" s="154" t="s">
        <v>235</v>
      </c>
      <c r="H1962" s="155">
        <v>169.5</v>
      </c>
      <c r="I1962" s="156"/>
      <c r="L1962" s="152"/>
      <c r="M1962" s="157"/>
      <c r="T1962" s="158"/>
      <c r="AT1962" s="153" t="s">
        <v>233</v>
      </c>
      <c r="AU1962" s="153" t="s">
        <v>92</v>
      </c>
      <c r="AV1962" s="13" t="s">
        <v>232</v>
      </c>
      <c r="AW1962" s="13" t="s">
        <v>31</v>
      </c>
      <c r="AX1962" s="13" t="s">
        <v>90</v>
      </c>
      <c r="AY1962" s="153" t="s">
        <v>225</v>
      </c>
    </row>
    <row r="1963" spans="2:65" s="1" customFormat="1" ht="24.15" customHeight="1">
      <c r="B1963" s="31"/>
      <c r="C1963" s="131" t="s">
        <v>4107</v>
      </c>
      <c r="D1963" s="131" t="s">
        <v>227</v>
      </c>
      <c r="E1963" s="132" t="s">
        <v>4108</v>
      </c>
      <c r="F1963" s="133" t="s">
        <v>4109</v>
      </c>
      <c r="G1963" s="134" t="s">
        <v>357</v>
      </c>
      <c r="H1963" s="135">
        <v>13.975</v>
      </c>
      <c r="I1963" s="136"/>
      <c r="J1963" s="137">
        <f>ROUND(I1963*H1963,2)</f>
        <v>0</v>
      </c>
      <c r="K1963" s="133" t="s">
        <v>231</v>
      </c>
      <c r="L1963" s="31"/>
      <c r="M1963" s="138" t="s">
        <v>1</v>
      </c>
      <c r="N1963" s="139" t="s">
        <v>47</v>
      </c>
      <c r="P1963" s="140">
        <f>O1963*H1963</f>
        <v>0</v>
      </c>
      <c r="Q1963" s="140">
        <v>0</v>
      </c>
      <c r="R1963" s="140">
        <f>Q1963*H1963</f>
        <v>0</v>
      </c>
      <c r="S1963" s="140">
        <v>0</v>
      </c>
      <c r="T1963" s="141">
        <f>S1963*H1963</f>
        <v>0</v>
      </c>
      <c r="AR1963" s="142" t="s">
        <v>265</v>
      </c>
      <c r="AT1963" s="142" t="s">
        <v>227</v>
      </c>
      <c r="AU1963" s="142" t="s">
        <v>92</v>
      </c>
      <c r="AY1963" s="16" t="s">
        <v>225</v>
      </c>
      <c r="BE1963" s="143">
        <f>IF(N1963="základní",J1963,0)</f>
        <v>0</v>
      </c>
      <c r="BF1963" s="143">
        <f>IF(N1963="snížená",J1963,0)</f>
        <v>0</v>
      </c>
      <c r="BG1963" s="143">
        <f>IF(N1963="zákl. přenesená",J1963,0)</f>
        <v>0</v>
      </c>
      <c r="BH1963" s="143">
        <f>IF(N1963="sníž. přenesená",J1963,0)</f>
        <v>0</v>
      </c>
      <c r="BI1963" s="143">
        <f>IF(N1963="nulová",J1963,0)</f>
        <v>0</v>
      </c>
      <c r="BJ1963" s="16" t="s">
        <v>90</v>
      </c>
      <c r="BK1963" s="143">
        <f>ROUND(I1963*H1963,2)</f>
        <v>0</v>
      </c>
      <c r="BL1963" s="16" t="s">
        <v>265</v>
      </c>
      <c r="BM1963" s="142" t="s">
        <v>3469</v>
      </c>
    </row>
    <row r="1964" spans="2:65" s="12" customFormat="1" ht="10.199999999999999">
      <c r="B1964" s="144"/>
      <c r="D1964" s="145" t="s">
        <v>233</v>
      </c>
      <c r="E1964" s="146" t="s">
        <v>1</v>
      </c>
      <c r="F1964" s="147" t="s">
        <v>4110</v>
      </c>
      <c r="H1964" s="148">
        <v>13.975</v>
      </c>
      <c r="I1964" s="149"/>
      <c r="L1964" s="144"/>
      <c r="M1964" s="150"/>
      <c r="T1964" s="151"/>
      <c r="AT1964" s="146" t="s">
        <v>233</v>
      </c>
      <c r="AU1964" s="146" t="s">
        <v>92</v>
      </c>
      <c r="AV1964" s="12" t="s">
        <v>92</v>
      </c>
      <c r="AW1964" s="12" t="s">
        <v>31</v>
      </c>
      <c r="AX1964" s="12" t="s">
        <v>82</v>
      </c>
      <c r="AY1964" s="146" t="s">
        <v>225</v>
      </c>
    </row>
    <row r="1965" spans="2:65" s="13" customFormat="1" ht="10.199999999999999">
      <c r="B1965" s="152"/>
      <c r="D1965" s="145" t="s">
        <v>233</v>
      </c>
      <c r="E1965" s="153" t="s">
        <v>1</v>
      </c>
      <c r="F1965" s="154" t="s">
        <v>235</v>
      </c>
      <c r="H1965" s="155">
        <v>13.975</v>
      </c>
      <c r="I1965" s="156"/>
      <c r="L1965" s="152"/>
      <c r="M1965" s="157"/>
      <c r="T1965" s="158"/>
      <c r="AT1965" s="153" t="s">
        <v>233</v>
      </c>
      <c r="AU1965" s="153" t="s">
        <v>92</v>
      </c>
      <c r="AV1965" s="13" t="s">
        <v>232</v>
      </c>
      <c r="AW1965" s="13" t="s">
        <v>31</v>
      </c>
      <c r="AX1965" s="13" t="s">
        <v>90</v>
      </c>
      <c r="AY1965" s="153" t="s">
        <v>225</v>
      </c>
    </row>
    <row r="1966" spans="2:65" s="1" customFormat="1" ht="37.799999999999997" customHeight="1">
      <c r="B1966" s="31"/>
      <c r="C1966" s="131" t="s">
        <v>4111</v>
      </c>
      <c r="D1966" s="131" t="s">
        <v>227</v>
      </c>
      <c r="E1966" s="132" t="s">
        <v>4112</v>
      </c>
      <c r="F1966" s="133" t="s">
        <v>4113</v>
      </c>
      <c r="G1966" s="134" t="s">
        <v>357</v>
      </c>
      <c r="H1966" s="135">
        <v>12.9</v>
      </c>
      <c r="I1966" s="136"/>
      <c r="J1966" s="137">
        <f>ROUND(I1966*H1966,2)</f>
        <v>0</v>
      </c>
      <c r="K1966" s="133" t="s">
        <v>231</v>
      </c>
      <c r="L1966" s="31"/>
      <c r="M1966" s="138" t="s">
        <v>1</v>
      </c>
      <c r="N1966" s="139" t="s">
        <v>47</v>
      </c>
      <c r="P1966" s="140">
        <f>O1966*H1966</f>
        <v>0</v>
      </c>
      <c r="Q1966" s="140">
        <v>0</v>
      </c>
      <c r="R1966" s="140">
        <f>Q1966*H1966</f>
        <v>0</v>
      </c>
      <c r="S1966" s="140">
        <v>0</v>
      </c>
      <c r="T1966" s="141">
        <f>S1966*H1966</f>
        <v>0</v>
      </c>
      <c r="AR1966" s="142" t="s">
        <v>265</v>
      </c>
      <c r="AT1966" s="142" t="s">
        <v>227</v>
      </c>
      <c r="AU1966" s="142" t="s">
        <v>92</v>
      </c>
      <c r="AY1966" s="16" t="s">
        <v>225</v>
      </c>
      <c r="BE1966" s="143">
        <f>IF(N1966="základní",J1966,0)</f>
        <v>0</v>
      </c>
      <c r="BF1966" s="143">
        <f>IF(N1966="snížená",J1966,0)</f>
        <v>0</v>
      </c>
      <c r="BG1966" s="143">
        <f>IF(N1966="zákl. přenesená",J1966,0)</f>
        <v>0</v>
      </c>
      <c r="BH1966" s="143">
        <f>IF(N1966="sníž. přenesená",J1966,0)</f>
        <v>0</v>
      </c>
      <c r="BI1966" s="143">
        <f>IF(N1966="nulová",J1966,0)</f>
        <v>0</v>
      </c>
      <c r="BJ1966" s="16" t="s">
        <v>90</v>
      </c>
      <c r="BK1966" s="143">
        <f>ROUND(I1966*H1966,2)</f>
        <v>0</v>
      </c>
      <c r="BL1966" s="16" t="s">
        <v>265</v>
      </c>
      <c r="BM1966" s="142" t="s">
        <v>3477</v>
      </c>
    </row>
    <row r="1967" spans="2:65" s="12" customFormat="1" ht="10.199999999999999">
      <c r="B1967" s="144"/>
      <c r="D1967" s="145" t="s">
        <v>233</v>
      </c>
      <c r="E1967" s="146" t="s">
        <v>1</v>
      </c>
      <c r="F1967" s="147" t="s">
        <v>4114</v>
      </c>
      <c r="H1967" s="148">
        <v>12.9</v>
      </c>
      <c r="I1967" s="149"/>
      <c r="L1967" s="144"/>
      <c r="M1967" s="150"/>
      <c r="T1967" s="151"/>
      <c r="AT1967" s="146" t="s">
        <v>233</v>
      </c>
      <c r="AU1967" s="146" t="s">
        <v>92</v>
      </c>
      <c r="AV1967" s="12" t="s">
        <v>92</v>
      </c>
      <c r="AW1967" s="12" t="s">
        <v>31</v>
      </c>
      <c r="AX1967" s="12" t="s">
        <v>82</v>
      </c>
      <c r="AY1967" s="146" t="s">
        <v>225</v>
      </c>
    </row>
    <row r="1968" spans="2:65" s="13" customFormat="1" ht="10.199999999999999">
      <c r="B1968" s="152"/>
      <c r="D1968" s="145" t="s">
        <v>233</v>
      </c>
      <c r="E1968" s="153" t="s">
        <v>1</v>
      </c>
      <c r="F1968" s="154" t="s">
        <v>235</v>
      </c>
      <c r="H1968" s="155">
        <v>12.9</v>
      </c>
      <c r="I1968" s="156"/>
      <c r="L1968" s="152"/>
      <c r="M1968" s="157"/>
      <c r="T1968" s="158"/>
      <c r="AT1968" s="153" t="s">
        <v>233</v>
      </c>
      <c r="AU1968" s="153" t="s">
        <v>92</v>
      </c>
      <c r="AV1968" s="13" t="s">
        <v>232</v>
      </c>
      <c r="AW1968" s="13" t="s">
        <v>31</v>
      </c>
      <c r="AX1968" s="13" t="s">
        <v>90</v>
      </c>
      <c r="AY1968" s="153" t="s">
        <v>225</v>
      </c>
    </row>
    <row r="1969" spans="2:65" s="1" customFormat="1" ht="37.799999999999997" customHeight="1">
      <c r="B1969" s="31"/>
      <c r="C1969" s="159" t="s">
        <v>4115</v>
      </c>
      <c r="D1969" s="159" t="s">
        <v>292</v>
      </c>
      <c r="E1969" s="160" t="s">
        <v>4116</v>
      </c>
      <c r="F1969" s="161" t="s">
        <v>4117</v>
      </c>
      <c r="G1969" s="162" t="s">
        <v>357</v>
      </c>
      <c r="H1969" s="163">
        <v>14.19</v>
      </c>
      <c r="I1969" s="164"/>
      <c r="J1969" s="165">
        <f>ROUND(I1969*H1969,2)</f>
        <v>0</v>
      </c>
      <c r="K1969" s="161" t="s">
        <v>231</v>
      </c>
      <c r="L1969" s="166"/>
      <c r="M1969" s="167" t="s">
        <v>1</v>
      </c>
      <c r="N1969" s="168" t="s">
        <v>47</v>
      </c>
      <c r="P1969" s="140">
        <f>O1969*H1969</f>
        <v>0</v>
      </c>
      <c r="Q1969" s="140">
        <v>0</v>
      </c>
      <c r="R1969" s="140">
        <f>Q1969*H1969</f>
        <v>0</v>
      </c>
      <c r="S1969" s="140">
        <v>0</v>
      </c>
      <c r="T1969" s="141">
        <f>S1969*H1969</f>
        <v>0</v>
      </c>
      <c r="AR1969" s="142" t="s">
        <v>307</v>
      </c>
      <c r="AT1969" s="142" t="s">
        <v>292</v>
      </c>
      <c r="AU1969" s="142" t="s">
        <v>92</v>
      </c>
      <c r="AY1969" s="16" t="s">
        <v>225</v>
      </c>
      <c r="BE1969" s="143">
        <f>IF(N1969="základní",J1969,0)</f>
        <v>0</v>
      </c>
      <c r="BF1969" s="143">
        <f>IF(N1969="snížená",J1969,0)</f>
        <v>0</v>
      </c>
      <c r="BG1969" s="143">
        <f>IF(N1969="zákl. přenesená",J1969,0)</f>
        <v>0</v>
      </c>
      <c r="BH1969" s="143">
        <f>IF(N1969="sníž. přenesená",J1969,0)</f>
        <v>0</v>
      </c>
      <c r="BI1969" s="143">
        <f>IF(N1969="nulová",J1969,0)</f>
        <v>0</v>
      </c>
      <c r="BJ1969" s="16" t="s">
        <v>90</v>
      </c>
      <c r="BK1969" s="143">
        <f>ROUND(I1969*H1969,2)</f>
        <v>0</v>
      </c>
      <c r="BL1969" s="16" t="s">
        <v>265</v>
      </c>
      <c r="BM1969" s="142" t="s">
        <v>3487</v>
      </c>
    </row>
    <row r="1970" spans="2:65" s="12" customFormat="1" ht="10.199999999999999">
      <c r="B1970" s="144"/>
      <c r="D1970" s="145" t="s">
        <v>233</v>
      </c>
      <c r="E1970" s="146" t="s">
        <v>1</v>
      </c>
      <c r="F1970" s="147" t="s">
        <v>4118</v>
      </c>
      <c r="H1970" s="148">
        <v>14.19</v>
      </c>
      <c r="I1970" s="149"/>
      <c r="L1970" s="144"/>
      <c r="M1970" s="150"/>
      <c r="T1970" s="151"/>
      <c r="AT1970" s="146" t="s">
        <v>233</v>
      </c>
      <c r="AU1970" s="146" t="s">
        <v>92</v>
      </c>
      <c r="AV1970" s="12" t="s">
        <v>92</v>
      </c>
      <c r="AW1970" s="12" t="s">
        <v>31</v>
      </c>
      <c r="AX1970" s="12" t="s">
        <v>82</v>
      </c>
      <c r="AY1970" s="146" t="s">
        <v>225</v>
      </c>
    </row>
    <row r="1971" spans="2:65" s="13" customFormat="1" ht="10.199999999999999">
      <c r="B1971" s="152"/>
      <c r="D1971" s="145" t="s">
        <v>233</v>
      </c>
      <c r="E1971" s="153" t="s">
        <v>1</v>
      </c>
      <c r="F1971" s="154" t="s">
        <v>235</v>
      </c>
      <c r="H1971" s="155">
        <v>14.19</v>
      </c>
      <c r="I1971" s="156"/>
      <c r="L1971" s="152"/>
      <c r="M1971" s="157"/>
      <c r="T1971" s="158"/>
      <c r="AT1971" s="153" t="s">
        <v>233</v>
      </c>
      <c r="AU1971" s="153" t="s">
        <v>92</v>
      </c>
      <c r="AV1971" s="13" t="s">
        <v>232</v>
      </c>
      <c r="AW1971" s="13" t="s">
        <v>31</v>
      </c>
      <c r="AX1971" s="13" t="s">
        <v>90</v>
      </c>
      <c r="AY1971" s="153" t="s">
        <v>225</v>
      </c>
    </row>
    <row r="1972" spans="2:65" s="1" customFormat="1" ht="37.799999999999997" customHeight="1">
      <c r="B1972" s="31"/>
      <c r="C1972" s="131" t="s">
        <v>4119</v>
      </c>
      <c r="D1972" s="131" t="s">
        <v>227</v>
      </c>
      <c r="E1972" s="132" t="s">
        <v>4120</v>
      </c>
      <c r="F1972" s="133" t="s">
        <v>4121</v>
      </c>
      <c r="G1972" s="134" t="s">
        <v>357</v>
      </c>
      <c r="H1972" s="135">
        <v>40.460999999999999</v>
      </c>
      <c r="I1972" s="136"/>
      <c r="J1972" s="137">
        <f>ROUND(I1972*H1972,2)</f>
        <v>0</v>
      </c>
      <c r="K1972" s="133" t="s">
        <v>231</v>
      </c>
      <c r="L1972" s="31"/>
      <c r="M1972" s="138" t="s">
        <v>1</v>
      </c>
      <c r="N1972" s="139" t="s">
        <v>47</v>
      </c>
      <c r="P1972" s="140">
        <f>O1972*H1972</f>
        <v>0</v>
      </c>
      <c r="Q1972" s="140">
        <v>0</v>
      </c>
      <c r="R1972" s="140">
        <f>Q1972*H1972</f>
        <v>0</v>
      </c>
      <c r="S1972" s="140">
        <v>0</v>
      </c>
      <c r="T1972" s="141">
        <f>S1972*H1972</f>
        <v>0</v>
      </c>
      <c r="AR1972" s="142" t="s">
        <v>265</v>
      </c>
      <c r="AT1972" s="142" t="s">
        <v>227</v>
      </c>
      <c r="AU1972" s="142" t="s">
        <v>92</v>
      </c>
      <c r="AY1972" s="16" t="s">
        <v>225</v>
      </c>
      <c r="BE1972" s="143">
        <f>IF(N1972="základní",J1972,0)</f>
        <v>0</v>
      </c>
      <c r="BF1972" s="143">
        <f>IF(N1972="snížená",J1972,0)</f>
        <v>0</v>
      </c>
      <c r="BG1972" s="143">
        <f>IF(N1972="zákl. přenesená",J1972,0)</f>
        <v>0</v>
      </c>
      <c r="BH1972" s="143">
        <f>IF(N1972="sníž. přenesená",J1972,0)</f>
        <v>0</v>
      </c>
      <c r="BI1972" s="143">
        <f>IF(N1972="nulová",J1972,0)</f>
        <v>0</v>
      </c>
      <c r="BJ1972" s="16" t="s">
        <v>90</v>
      </c>
      <c r="BK1972" s="143">
        <f>ROUND(I1972*H1972,2)</f>
        <v>0</v>
      </c>
      <c r="BL1972" s="16" t="s">
        <v>265</v>
      </c>
      <c r="BM1972" s="142" t="s">
        <v>3495</v>
      </c>
    </row>
    <row r="1973" spans="2:65" s="12" customFormat="1" ht="20.399999999999999">
      <c r="B1973" s="144"/>
      <c r="D1973" s="145" t="s">
        <v>233</v>
      </c>
      <c r="E1973" s="146" t="s">
        <v>1</v>
      </c>
      <c r="F1973" s="147" t="s">
        <v>4122</v>
      </c>
      <c r="H1973" s="148">
        <v>40.460999999999999</v>
      </c>
      <c r="I1973" s="149"/>
      <c r="L1973" s="144"/>
      <c r="M1973" s="150"/>
      <c r="T1973" s="151"/>
      <c r="AT1973" s="146" t="s">
        <v>233</v>
      </c>
      <c r="AU1973" s="146" t="s">
        <v>92</v>
      </c>
      <c r="AV1973" s="12" t="s">
        <v>92</v>
      </c>
      <c r="AW1973" s="12" t="s">
        <v>31</v>
      </c>
      <c r="AX1973" s="12" t="s">
        <v>82</v>
      </c>
      <c r="AY1973" s="146" t="s">
        <v>225</v>
      </c>
    </row>
    <row r="1974" spans="2:65" s="13" customFormat="1" ht="10.199999999999999">
      <c r="B1974" s="152"/>
      <c r="D1974" s="145" t="s">
        <v>233</v>
      </c>
      <c r="E1974" s="153" t="s">
        <v>1</v>
      </c>
      <c r="F1974" s="154" t="s">
        <v>235</v>
      </c>
      <c r="H1974" s="155">
        <v>40.460999999999999</v>
      </c>
      <c r="I1974" s="156"/>
      <c r="L1974" s="152"/>
      <c r="M1974" s="157"/>
      <c r="T1974" s="158"/>
      <c r="AT1974" s="153" t="s">
        <v>233</v>
      </c>
      <c r="AU1974" s="153" t="s">
        <v>92</v>
      </c>
      <c r="AV1974" s="13" t="s">
        <v>232</v>
      </c>
      <c r="AW1974" s="13" t="s">
        <v>31</v>
      </c>
      <c r="AX1974" s="13" t="s">
        <v>90</v>
      </c>
      <c r="AY1974" s="153" t="s">
        <v>225</v>
      </c>
    </row>
    <row r="1975" spans="2:65" s="1" customFormat="1" ht="44.25" customHeight="1">
      <c r="B1975" s="31"/>
      <c r="C1975" s="159" t="s">
        <v>4123</v>
      </c>
      <c r="D1975" s="159" t="s">
        <v>292</v>
      </c>
      <c r="E1975" s="160" t="s">
        <v>4124</v>
      </c>
      <c r="F1975" s="161" t="s">
        <v>4125</v>
      </c>
      <c r="G1975" s="162" t="s">
        <v>230</v>
      </c>
      <c r="H1975" s="163">
        <v>3.024</v>
      </c>
      <c r="I1975" s="164"/>
      <c r="J1975" s="165">
        <f>ROUND(I1975*H1975,2)</f>
        <v>0</v>
      </c>
      <c r="K1975" s="161" t="s">
        <v>231</v>
      </c>
      <c r="L1975" s="166"/>
      <c r="M1975" s="167" t="s">
        <v>1</v>
      </c>
      <c r="N1975" s="168" t="s">
        <v>47</v>
      </c>
      <c r="P1975" s="140">
        <f>O1975*H1975</f>
        <v>0</v>
      </c>
      <c r="Q1975" s="140">
        <v>0</v>
      </c>
      <c r="R1975" s="140">
        <f>Q1975*H1975</f>
        <v>0</v>
      </c>
      <c r="S1975" s="140">
        <v>0</v>
      </c>
      <c r="T1975" s="141">
        <f>S1975*H1975</f>
        <v>0</v>
      </c>
      <c r="AR1975" s="142" t="s">
        <v>307</v>
      </c>
      <c r="AT1975" s="142" t="s">
        <v>292</v>
      </c>
      <c r="AU1975" s="142" t="s">
        <v>92</v>
      </c>
      <c r="AY1975" s="16" t="s">
        <v>225</v>
      </c>
      <c r="BE1975" s="143">
        <f>IF(N1975="základní",J1975,0)</f>
        <v>0</v>
      </c>
      <c r="BF1975" s="143">
        <f>IF(N1975="snížená",J1975,0)</f>
        <v>0</v>
      </c>
      <c r="BG1975" s="143">
        <f>IF(N1975="zákl. přenesená",J1975,0)</f>
        <v>0</v>
      </c>
      <c r="BH1975" s="143">
        <f>IF(N1975="sníž. přenesená",J1975,0)</f>
        <v>0</v>
      </c>
      <c r="BI1975" s="143">
        <f>IF(N1975="nulová",J1975,0)</f>
        <v>0</v>
      </c>
      <c r="BJ1975" s="16" t="s">
        <v>90</v>
      </c>
      <c r="BK1975" s="143">
        <f>ROUND(I1975*H1975,2)</f>
        <v>0</v>
      </c>
      <c r="BL1975" s="16" t="s">
        <v>265</v>
      </c>
      <c r="BM1975" s="142" t="s">
        <v>3503</v>
      </c>
    </row>
    <row r="1976" spans="2:65" s="12" customFormat="1" ht="10.199999999999999">
      <c r="B1976" s="144"/>
      <c r="D1976" s="145" t="s">
        <v>233</v>
      </c>
      <c r="E1976" s="146" t="s">
        <v>1</v>
      </c>
      <c r="F1976" s="147" t="s">
        <v>4126</v>
      </c>
      <c r="H1976" s="148">
        <v>3.024</v>
      </c>
      <c r="I1976" s="149"/>
      <c r="L1976" s="144"/>
      <c r="M1976" s="150"/>
      <c r="T1976" s="151"/>
      <c r="AT1976" s="146" t="s">
        <v>233</v>
      </c>
      <c r="AU1976" s="146" t="s">
        <v>92</v>
      </c>
      <c r="AV1976" s="12" t="s">
        <v>92</v>
      </c>
      <c r="AW1976" s="12" t="s">
        <v>31</v>
      </c>
      <c r="AX1976" s="12" t="s">
        <v>82</v>
      </c>
      <c r="AY1976" s="146" t="s">
        <v>225</v>
      </c>
    </row>
    <row r="1977" spans="2:65" s="13" customFormat="1" ht="10.199999999999999">
      <c r="B1977" s="152"/>
      <c r="D1977" s="145" t="s">
        <v>233</v>
      </c>
      <c r="E1977" s="153" t="s">
        <v>1</v>
      </c>
      <c r="F1977" s="154" t="s">
        <v>235</v>
      </c>
      <c r="H1977" s="155">
        <v>3.024</v>
      </c>
      <c r="I1977" s="156"/>
      <c r="L1977" s="152"/>
      <c r="M1977" s="157"/>
      <c r="T1977" s="158"/>
      <c r="AT1977" s="153" t="s">
        <v>233</v>
      </c>
      <c r="AU1977" s="153" t="s">
        <v>92</v>
      </c>
      <c r="AV1977" s="13" t="s">
        <v>232</v>
      </c>
      <c r="AW1977" s="13" t="s">
        <v>31</v>
      </c>
      <c r="AX1977" s="13" t="s">
        <v>90</v>
      </c>
      <c r="AY1977" s="153" t="s">
        <v>225</v>
      </c>
    </row>
    <row r="1978" spans="2:65" s="1" customFormat="1" ht="37.799999999999997" customHeight="1">
      <c r="B1978" s="31"/>
      <c r="C1978" s="131" t="s">
        <v>4127</v>
      </c>
      <c r="D1978" s="131" t="s">
        <v>227</v>
      </c>
      <c r="E1978" s="132" t="s">
        <v>4128</v>
      </c>
      <c r="F1978" s="133" t="s">
        <v>4129</v>
      </c>
      <c r="G1978" s="134" t="s">
        <v>357</v>
      </c>
      <c r="H1978" s="135">
        <v>10.922000000000001</v>
      </c>
      <c r="I1978" s="136"/>
      <c r="J1978" s="137">
        <f>ROUND(I1978*H1978,2)</f>
        <v>0</v>
      </c>
      <c r="K1978" s="133" t="s">
        <v>231</v>
      </c>
      <c r="L1978" s="31"/>
      <c r="M1978" s="138" t="s">
        <v>1</v>
      </c>
      <c r="N1978" s="139" t="s">
        <v>47</v>
      </c>
      <c r="P1978" s="140">
        <f>O1978*H1978</f>
        <v>0</v>
      </c>
      <c r="Q1978" s="140">
        <v>0</v>
      </c>
      <c r="R1978" s="140">
        <f>Q1978*H1978</f>
        <v>0</v>
      </c>
      <c r="S1978" s="140">
        <v>0</v>
      </c>
      <c r="T1978" s="141">
        <f>S1978*H1978</f>
        <v>0</v>
      </c>
      <c r="AR1978" s="142" t="s">
        <v>265</v>
      </c>
      <c r="AT1978" s="142" t="s">
        <v>227</v>
      </c>
      <c r="AU1978" s="142" t="s">
        <v>92</v>
      </c>
      <c r="AY1978" s="16" t="s">
        <v>225</v>
      </c>
      <c r="BE1978" s="143">
        <f>IF(N1978="základní",J1978,0)</f>
        <v>0</v>
      </c>
      <c r="BF1978" s="143">
        <f>IF(N1978="snížená",J1978,0)</f>
        <v>0</v>
      </c>
      <c r="BG1978" s="143">
        <f>IF(N1978="zákl. přenesená",J1978,0)</f>
        <v>0</v>
      </c>
      <c r="BH1978" s="143">
        <f>IF(N1978="sníž. přenesená",J1978,0)</f>
        <v>0</v>
      </c>
      <c r="BI1978" s="143">
        <f>IF(N1978="nulová",J1978,0)</f>
        <v>0</v>
      </c>
      <c r="BJ1978" s="16" t="s">
        <v>90</v>
      </c>
      <c r="BK1978" s="143">
        <f>ROUND(I1978*H1978,2)</f>
        <v>0</v>
      </c>
      <c r="BL1978" s="16" t="s">
        <v>265</v>
      </c>
      <c r="BM1978" s="142" t="s">
        <v>3511</v>
      </c>
    </row>
    <row r="1979" spans="2:65" s="12" customFormat="1" ht="10.199999999999999">
      <c r="B1979" s="144"/>
      <c r="D1979" s="145" t="s">
        <v>233</v>
      </c>
      <c r="E1979" s="146" t="s">
        <v>1</v>
      </c>
      <c r="F1979" s="147" t="s">
        <v>4130</v>
      </c>
      <c r="H1979" s="148">
        <v>10.922000000000001</v>
      </c>
      <c r="I1979" s="149"/>
      <c r="L1979" s="144"/>
      <c r="M1979" s="150"/>
      <c r="T1979" s="151"/>
      <c r="AT1979" s="146" t="s">
        <v>233</v>
      </c>
      <c r="AU1979" s="146" t="s">
        <v>92</v>
      </c>
      <c r="AV1979" s="12" t="s">
        <v>92</v>
      </c>
      <c r="AW1979" s="12" t="s">
        <v>31</v>
      </c>
      <c r="AX1979" s="12" t="s">
        <v>82</v>
      </c>
      <c r="AY1979" s="146" t="s">
        <v>225</v>
      </c>
    </row>
    <row r="1980" spans="2:65" s="13" customFormat="1" ht="10.199999999999999">
      <c r="B1980" s="152"/>
      <c r="D1980" s="145" t="s">
        <v>233</v>
      </c>
      <c r="E1980" s="153" t="s">
        <v>1</v>
      </c>
      <c r="F1980" s="154" t="s">
        <v>235</v>
      </c>
      <c r="H1980" s="155">
        <v>10.922000000000001</v>
      </c>
      <c r="I1980" s="156"/>
      <c r="L1980" s="152"/>
      <c r="M1980" s="157"/>
      <c r="T1980" s="158"/>
      <c r="AT1980" s="153" t="s">
        <v>233</v>
      </c>
      <c r="AU1980" s="153" t="s">
        <v>92</v>
      </c>
      <c r="AV1980" s="13" t="s">
        <v>232</v>
      </c>
      <c r="AW1980" s="13" t="s">
        <v>31</v>
      </c>
      <c r="AX1980" s="13" t="s">
        <v>90</v>
      </c>
      <c r="AY1980" s="153" t="s">
        <v>225</v>
      </c>
    </row>
    <row r="1981" spans="2:65" s="1" customFormat="1" ht="44.25" customHeight="1">
      <c r="B1981" s="31"/>
      <c r="C1981" s="159" t="s">
        <v>4131</v>
      </c>
      <c r="D1981" s="159" t="s">
        <v>292</v>
      </c>
      <c r="E1981" s="160" t="s">
        <v>4124</v>
      </c>
      <c r="F1981" s="161" t="s">
        <v>4125</v>
      </c>
      <c r="G1981" s="162" t="s">
        <v>230</v>
      </c>
      <c r="H1981" s="163">
        <v>0.81599999999999995</v>
      </c>
      <c r="I1981" s="164"/>
      <c r="J1981" s="165">
        <f>ROUND(I1981*H1981,2)</f>
        <v>0</v>
      </c>
      <c r="K1981" s="161" t="s">
        <v>231</v>
      </c>
      <c r="L1981" s="166"/>
      <c r="M1981" s="167" t="s">
        <v>1</v>
      </c>
      <c r="N1981" s="168" t="s">
        <v>47</v>
      </c>
      <c r="P1981" s="140">
        <f>O1981*H1981</f>
        <v>0</v>
      </c>
      <c r="Q1981" s="140">
        <v>0</v>
      </c>
      <c r="R1981" s="140">
        <f>Q1981*H1981</f>
        <v>0</v>
      </c>
      <c r="S1981" s="140">
        <v>0</v>
      </c>
      <c r="T1981" s="141">
        <f>S1981*H1981</f>
        <v>0</v>
      </c>
      <c r="AR1981" s="142" t="s">
        <v>307</v>
      </c>
      <c r="AT1981" s="142" t="s">
        <v>292</v>
      </c>
      <c r="AU1981" s="142" t="s">
        <v>92</v>
      </c>
      <c r="AY1981" s="16" t="s">
        <v>225</v>
      </c>
      <c r="BE1981" s="143">
        <f>IF(N1981="základní",J1981,0)</f>
        <v>0</v>
      </c>
      <c r="BF1981" s="143">
        <f>IF(N1981="snížená",J1981,0)</f>
        <v>0</v>
      </c>
      <c r="BG1981" s="143">
        <f>IF(N1981="zákl. přenesená",J1981,0)</f>
        <v>0</v>
      </c>
      <c r="BH1981" s="143">
        <f>IF(N1981="sníž. přenesená",J1981,0)</f>
        <v>0</v>
      </c>
      <c r="BI1981" s="143">
        <f>IF(N1981="nulová",J1981,0)</f>
        <v>0</v>
      </c>
      <c r="BJ1981" s="16" t="s">
        <v>90</v>
      </c>
      <c r="BK1981" s="143">
        <f>ROUND(I1981*H1981,2)</f>
        <v>0</v>
      </c>
      <c r="BL1981" s="16" t="s">
        <v>265</v>
      </c>
      <c r="BM1981" s="142" t="s">
        <v>3519</v>
      </c>
    </row>
    <row r="1982" spans="2:65" s="12" customFormat="1" ht="10.199999999999999">
      <c r="B1982" s="144"/>
      <c r="D1982" s="145" t="s">
        <v>233</v>
      </c>
      <c r="E1982" s="146" t="s">
        <v>1</v>
      </c>
      <c r="F1982" s="147" t="s">
        <v>4132</v>
      </c>
      <c r="H1982" s="148">
        <v>0.81599999999999995</v>
      </c>
      <c r="I1982" s="149"/>
      <c r="L1982" s="144"/>
      <c r="M1982" s="150"/>
      <c r="T1982" s="151"/>
      <c r="AT1982" s="146" t="s">
        <v>233</v>
      </c>
      <c r="AU1982" s="146" t="s">
        <v>92</v>
      </c>
      <c r="AV1982" s="12" t="s">
        <v>92</v>
      </c>
      <c r="AW1982" s="12" t="s">
        <v>31</v>
      </c>
      <c r="AX1982" s="12" t="s">
        <v>82</v>
      </c>
      <c r="AY1982" s="146" t="s">
        <v>225</v>
      </c>
    </row>
    <row r="1983" spans="2:65" s="13" customFormat="1" ht="10.199999999999999">
      <c r="B1983" s="152"/>
      <c r="D1983" s="145" t="s">
        <v>233</v>
      </c>
      <c r="E1983" s="153" t="s">
        <v>1</v>
      </c>
      <c r="F1983" s="154" t="s">
        <v>235</v>
      </c>
      <c r="H1983" s="155">
        <v>0.81599999999999995</v>
      </c>
      <c r="I1983" s="156"/>
      <c r="L1983" s="152"/>
      <c r="M1983" s="157"/>
      <c r="T1983" s="158"/>
      <c r="AT1983" s="153" t="s">
        <v>233</v>
      </c>
      <c r="AU1983" s="153" t="s">
        <v>92</v>
      </c>
      <c r="AV1983" s="13" t="s">
        <v>232</v>
      </c>
      <c r="AW1983" s="13" t="s">
        <v>31</v>
      </c>
      <c r="AX1983" s="13" t="s">
        <v>90</v>
      </c>
      <c r="AY1983" s="153" t="s">
        <v>225</v>
      </c>
    </row>
    <row r="1984" spans="2:65" s="1" customFormat="1" ht="37.799999999999997" customHeight="1">
      <c r="B1984" s="31"/>
      <c r="C1984" s="131" t="s">
        <v>4133</v>
      </c>
      <c r="D1984" s="131" t="s">
        <v>227</v>
      </c>
      <c r="E1984" s="132" t="s">
        <v>4134</v>
      </c>
      <c r="F1984" s="133" t="s">
        <v>4135</v>
      </c>
      <c r="G1984" s="134" t="s">
        <v>230</v>
      </c>
      <c r="H1984" s="135">
        <v>169.5</v>
      </c>
      <c r="I1984" s="136"/>
      <c r="J1984" s="137">
        <f>ROUND(I1984*H1984,2)</f>
        <v>0</v>
      </c>
      <c r="K1984" s="133" t="s">
        <v>231</v>
      </c>
      <c r="L1984" s="31"/>
      <c r="M1984" s="138" t="s">
        <v>1</v>
      </c>
      <c r="N1984" s="139" t="s">
        <v>47</v>
      </c>
      <c r="P1984" s="140">
        <f>O1984*H1984</f>
        <v>0</v>
      </c>
      <c r="Q1984" s="140">
        <v>0</v>
      </c>
      <c r="R1984" s="140">
        <f>Q1984*H1984</f>
        <v>0</v>
      </c>
      <c r="S1984" s="140">
        <v>0</v>
      </c>
      <c r="T1984" s="141">
        <f>S1984*H1984</f>
        <v>0</v>
      </c>
      <c r="AR1984" s="142" t="s">
        <v>265</v>
      </c>
      <c r="AT1984" s="142" t="s">
        <v>227</v>
      </c>
      <c r="AU1984" s="142" t="s">
        <v>92</v>
      </c>
      <c r="AY1984" s="16" t="s">
        <v>225</v>
      </c>
      <c r="BE1984" s="143">
        <f>IF(N1984="základní",J1984,0)</f>
        <v>0</v>
      </c>
      <c r="BF1984" s="143">
        <f>IF(N1984="snížená",J1984,0)</f>
        <v>0</v>
      </c>
      <c r="BG1984" s="143">
        <f>IF(N1984="zákl. přenesená",J1984,0)</f>
        <v>0</v>
      </c>
      <c r="BH1984" s="143">
        <f>IF(N1984="sníž. přenesená",J1984,0)</f>
        <v>0</v>
      </c>
      <c r="BI1984" s="143">
        <f>IF(N1984="nulová",J1984,0)</f>
        <v>0</v>
      </c>
      <c r="BJ1984" s="16" t="s">
        <v>90</v>
      </c>
      <c r="BK1984" s="143">
        <f>ROUND(I1984*H1984,2)</f>
        <v>0</v>
      </c>
      <c r="BL1984" s="16" t="s">
        <v>265</v>
      </c>
      <c r="BM1984" s="142" t="s">
        <v>3526</v>
      </c>
    </row>
    <row r="1985" spans="2:65" s="12" customFormat="1" ht="10.199999999999999">
      <c r="B1985" s="144"/>
      <c r="D1985" s="145" t="s">
        <v>233</v>
      </c>
      <c r="E1985" s="146" t="s">
        <v>1</v>
      </c>
      <c r="F1985" s="147" t="s">
        <v>4136</v>
      </c>
      <c r="H1985" s="148">
        <v>27.8</v>
      </c>
      <c r="I1985" s="149"/>
      <c r="L1985" s="144"/>
      <c r="M1985" s="150"/>
      <c r="T1985" s="151"/>
      <c r="AT1985" s="146" t="s">
        <v>233</v>
      </c>
      <c r="AU1985" s="146" t="s">
        <v>92</v>
      </c>
      <c r="AV1985" s="12" t="s">
        <v>92</v>
      </c>
      <c r="AW1985" s="12" t="s">
        <v>31</v>
      </c>
      <c r="AX1985" s="12" t="s">
        <v>82</v>
      </c>
      <c r="AY1985" s="146" t="s">
        <v>225</v>
      </c>
    </row>
    <row r="1986" spans="2:65" s="12" customFormat="1" ht="10.199999999999999">
      <c r="B1986" s="144"/>
      <c r="D1986" s="145" t="s">
        <v>233</v>
      </c>
      <c r="E1986" s="146" t="s">
        <v>1</v>
      </c>
      <c r="F1986" s="147" t="s">
        <v>809</v>
      </c>
      <c r="H1986" s="148">
        <v>11.7</v>
      </c>
      <c r="I1986" s="149"/>
      <c r="L1986" s="144"/>
      <c r="M1986" s="150"/>
      <c r="T1986" s="151"/>
      <c r="AT1986" s="146" t="s">
        <v>233</v>
      </c>
      <c r="AU1986" s="146" t="s">
        <v>92</v>
      </c>
      <c r="AV1986" s="12" t="s">
        <v>92</v>
      </c>
      <c r="AW1986" s="12" t="s">
        <v>31</v>
      </c>
      <c r="AX1986" s="12" t="s">
        <v>82</v>
      </c>
      <c r="AY1986" s="146" t="s">
        <v>225</v>
      </c>
    </row>
    <row r="1987" spans="2:65" s="12" customFormat="1" ht="10.199999999999999">
      <c r="B1987" s="144"/>
      <c r="D1987" s="145" t="s">
        <v>233</v>
      </c>
      <c r="E1987" s="146" t="s">
        <v>1</v>
      </c>
      <c r="F1987" s="147" t="s">
        <v>810</v>
      </c>
      <c r="H1987" s="148">
        <v>12.4</v>
      </c>
      <c r="I1987" s="149"/>
      <c r="L1987" s="144"/>
      <c r="M1987" s="150"/>
      <c r="T1987" s="151"/>
      <c r="AT1987" s="146" t="s">
        <v>233</v>
      </c>
      <c r="AU1987" s="146" t="s">
        <v>92</v>
      </c>
      <c r="AV1987" s="12" t="s">
        <v>92</v>
      </c>
      <c r="AW1987" s="12" t="s">
        <v>31</v>
      </c>
      <c r="AX1987" s="12" t="s">
        <v>82</v>
      </c>
      <c r="AY1987" s="146" t="s">
        <v>225</v>
      </c>
    </row>
    <row r="1988" spans="2:65" s="12" customFormat="1" ht="10.199999999999999">
      <c r="B1988" s="144"/>
      <c r="D1988" s="145" t="s">
        <v>233</v>
      </c>
      <c r="E1988" s="146" t="s">
        <v>1</v>
      </c>
      <c r="F1988" s="147" t="s">
        <v>812</v>
      </c>
      <c r="H1988" s="148">
        <v>57.4</v>
      </c>
      <c r="I1988" s="149"/>
      <c r="L1988" s="144"/>
      <c r="M1988" s="150"/>
      <c r="T1988" s="151"/>
      <c r="AT1988" s="146" t="s">
        <v>233</v>
      </c>
      <c r="AU1988" s="146" t="s">
        <v>92</v>
      </c>
      <c r="AV1988" s="12" t="s">
        <v>92</v>
      </c>
      <c r="AW1988" s="12" t="s">
        <v>31</v>
      </c>
      <c r="AX1988" s="12" t="s">
        <v>82</v>
      </c>
      <c r="AY1988" s="146" t="s">
        <v>225</v>
      </c>
    </row>
    <row r="1989" spans="2:65" s="12" customFormat="1" ht="10.199999999999999">
      <c r="B1989" s="144"/>
      <c r="D1989" s="145" t="s">
        <v>233</v>
      </c>
      <c r="E1989" s="146" t="s">
        <v>1</v>
      </c>
      <c r="F1989" s="147" t="s">
        <v>815</v>
      </c>
      <c r="H1989" s="148">
        <v>60.2</v>
      </c>
      <c r="I1989" s="149"/>
      <c r="L1989" s="144"/>
      <c r="M1989" s="150"/>
      <c r="T1989" s="151"/>
      <c r="AT1989" s="146" t="s">
        <v>233</v>
      </c>
      <c r="AU1989" s="146" t="s">
        <v>92</v>
      </c>
      <c r="AV1989" s="12" t="s">
        <v>92</v>
      </c>
      <c r="AW1989" s="12" t="s">
        <v>31</v>
      </c>
      <c r="AX1989" s="12" t="s">
        <v>82</v>
      </c>
      <c r="AY1989" s="146" t="s">
        <v>225</v>
      </c>
    </row>
    <row r="1990" spans="2:65" s="13" customFormat="1" ht="10.199999999999999">
      <c r="B1990" s="152"/>
      <c r="D1990" s="145" t="s">
        <v>233</v>
      </c>
      <c r="E1990" s="153" t="s">
        <v>1</v>
      </c>
      <c r="F1990" s="154" t="s">
        <v>235</v>
      </c>
      <c r="H1990" s="155">
        <v>169.5</v>
      </c>
      <c r="I1990" s="156"/>
      <c r="L1990" s="152"/>
      <c r="M1990" s="157"/>
      <c r="T1990" s="158"/>
      <c r="AT1990" s="153" t="s">
        <v>233</v>
      </c>
      <c r="AU1990" s="153" t="s">
        <v>92</v>
      </c>
      <c r="AV1990" s="13" t="s">
        <v>232</v>
      </c>
      <c r="AW1990" s="13" t="s">
        <v>31</v>
      </c>
      <c r="AX1990" s="13" t="s">
        <v>90</v>
      </c>
      <c r="AY1990" s="153" t="s">
        <v>225</v>
      </c>
    </row>
    <row r="1991" spans="2:65" s="1" customFormat="1" ht="44.25" customHeight="1">
      <c r="B1991" s="31"/>
      <c r="C1991" s="159" t="s">
        <v>4137</v>
      </c>
      <c r="D1991" s="159" t="s">
        <v>292</v>
      </c>
      <c r="E1991" s="160" t="s">
        <v>4124</v>
      </c>
      <c r="F1991" s="161" t="s">
        <v>4125</v>
      </c>
      <c r="G1991" s="162" t="s">
        <v>230</v>
      </c>
      <c r="H1991" s="163">
        <v>194.92500000000001</v>
      </c>
      <c r="I1991" s="164"/>
      <c r="J1991" s="165">
        <f>ROUND(I1991*H1991,2)</f>
        <v>0</v>
      </c>
      <c r="K1991" s="161" t="s">
        <v>231</v>
      </c>
      <c r="L1991" s="166"/>
      <c r="M1991" s="167" t="s">
        <v>1</v>
      </c>
      <c r="N1991" s="168" t="s">
        <v>47</v>
      </c>
      <c r="P1991" s="140">
        <f>O1991*H1991</f>
        <v>0</v>
      </c>
      <c r="Q1991" s="140">
        <v>0</v>
      </c>
      <c r="R1991" s="140">
        <f>Q1991*H1991</f>
        <v>0</v>
      </c>
      <c r="S1991" s="140">
        <v>0</v>
      </c>
      <c r="T1991" s="141">
        <f>S1991*H1991</f>
        <v>0</v>
      </c>
      <c r="AR1991" s="142" t="s">
        <v>307</v>
      </c>
      <c r="AT1991" s="142" t="s">
        <v>292</v>
      </c>
      <c r="AU1991" s="142" t="s">
        <v>92</v>
      </c>
      <c r="AY1991" s="16" t="s">
        <v>225</v>
      </c>
      <c r="BE1991" s="143">
        <f>IF(N1991="základní",J1991,0)</f>
        <v>0</v>
      </c>
      <c r="BF1991" s="143">
        <f>IF(N1991="snížená",J1991,0)</f>
        <v>0</v>
      </c>
      <c r="BG1991" s="143">
        <f>IF(N1991="zákl. přenesená",J1991,0)</f>
        <v>0</v>
      </c>
      <c r="BH1991" s="143">
        <f>IF(N1991="sníž. přenesená",J1991,0)</f>
        <v>0</v>
      </c>
      <c r="BI1991" s="143">
        <f>IF(N1991="nulová",J1991,0)</f>
        <v>0</v>
      </c>
      <c r="BJ1991" s="16" t="s">
        <v>90</v>
      </c>
      <c r="BK1991" s="143">
        <f>ROUND(I1991*H1991,2)</f>
        <v>0</v>
      </c>
      <c r="BL1991" s="16" t="s">
        <v>265</v>
      </c>
      <c r="BM1991" s="142" t="s">
        <v>3534</v>
      </c>
    </row>
    <row r="1992" spans="2:65" s="12" customFormat="1" ht="10.199999999999999">
      <c r="B1992" s="144"/>
      <c r="D1992" s="145" t="s">
        <v>233</v>
      </c>
      <c r="E1992" s="146" t="s">
        <v>1</v>
      </c>
      <c r="F1992" s="147" t="s">
        <v>4138</v>
      </c>
      <c r="H1992" s="148">
        <v>194.92500000000001</v>
      </c>
      <c r="I1992" s="149"/>
      <c r="L1992" s="144"/>
      <c r="M1992" s="150"/>
      <c r="T1992" s="151"/>
      <c r="AT1992" s="146" t="s">
        <v>233</v>
      </c>
      <c r="AU1992" s="146" t="s">
        <v>92</v>
      </c>
      <c r="AV1992" s="12" t="s">
        <v>92</v>
      </c>
      <c r="AW1992" s="12" t="s">
        <v>31</v>
      </c>
      <c r="AX1992" s="12" t="s">
        <v>82</v>
      </c>
      <c r="AY1992" s="146" t="s">
        <v>225</v>
      </c>
    </row>
    <row r="1993" spans="2:65" s="13" customFormat="1" ht="10.199999999999999">
      <c r="B1993" s="152"/>
      <c r="D1993" s="145" t="s">
        <v>233</v>
      </c>
      <c r="E1993" s="153" t="s">
        <v>1</v>
      </c>
      <c r="F1993" s="154" t="s">
        <v>235</v>
      </c>
      <c r="H1993" s="155">
        <v>194.92500000000001</v>
      </c>
      <c r="I1993" s="156"/>
      <c r="L1993" s="152"/>
      <c r="M1993" s="157"/>
      <c r="T1993" s="158"/>
      <c r="AT1993" s="153" t="s">
        <v>233</v>
      </c>
      <c r="AU1993" s="153" t="s">
        <v>92</v>
      </c>
      <c r="AV1993" s="13" t="s">
        <v>232</v>
      </c>
      <c r="AW1993" s="13" t="s">
        <v>31</v>
      </c>
      <c r="AX1993" s="13" t="s">
        <v>90</v>
      </c>
      <c r="AY1993" s="153" t="s">
        <v>225</v>
      </c>
    </row>
    <row r="1994" spans="2:65" s="1" customFormat="1" ht="37.799999999999997" customHeight="1">
      <c r="B1994" s="31"/>
      <c r="C1994" s="131" t="s">
        <v>4139</v>
      </c>
      <c r="D1994" s="131" t="s">
        <v>227</v>
      </c>
      <c r="E1994" s="132" t="s">
        <v>4140</v>
      </c>
      <c r="F1994" s="133" t="s">
        <v>4141</v>
      </c>
      <c r="G1994" s="134" t="s">
        <v>230</v>
      </c>
      <c r="H1994" s="135">
        <v>10.4</v>
      </c>
      <c r="I1994" s="136"/>
      <c r="J1994" s="137">
        <f>ROUND(I1994*H1994,2)</f>
        <v>0</v>
      </c>
      <c r="K1994" s="133" t="s">
        <v>231</v>
      </c>
      <c r="L1994" s="31"/>
      <c r="M1994" s="138" t="s">
        <v>1</v>
      </c>
      <c r="N1994" s="139" t="s">
        <v>47</v>
      </c>
      <c r="P1994" s="140">
        <f>O1994*H1994</f>
        <v>0</v>
      </c>
      <c r="Q1994" s="140">
        <v>0</v>
      </c>
      <c r="R1994" s="140">
        <f>Q1994*H1994</f>
        <v>0</v>
      </c>
      <c r="S1994" s="140">
        <v>0</v>
      </c>
      <c r="T1994" s="141">
        <f>S1994*H1994</f>
        <v>0</v>
      </c>
      <c r="AR1994" s="142" t="s">
        <v>265</v>
      </c>
      <c r="AT1994" s="142" t="s">
        <v>227</v>
      </c>
      <c r="AU1994" s="142" t="s">
        <v>92</v>
      </c>
      <c r="AY1994" s="16" t="s">
        <v>225</v>
      </c>
      <c r="BE1994" s="143">
        <f>IF(N1994="základní",J1994,0)</f>
        <v>0</v>
      </c>
      <c r="BF1994" s="143">
        <f>IF(N1994="snížená",J1994,0)</f>
        <v>0</v>
      </c>
      <c r="BG1994" s="143">
        <f>IF(N1994="zákl. přenesená",J1994,0)</f>
        <v>0</v>
      </c>
      <c r="BH1994" s="143">
        <f>IF(N1994="sníž. přenesená",J1994,0)</f>
        <v>0</v>
      </c>
      <c r="BI1994" s="143">
        <f>IF(N1994="nulová",J1994,0)</f>
        <v>0</v>
      </c>
      <c r="BJ1994" s="16" t="s">
        <v>90</v>
      </c>
      <c r="BK1994" s="143">
        <f>ROUND(I1994*H1994,2)</f>
        <v>0</v>
      </c>
      <c r="BL1994" s="16" t="s">
        <v>265</v>
      </c>
      <c r="BM1994" s="142" t="s">
        <v>3544</v>
      </c>
    </row>
    <row r="1995" spans="2:65" s="12" customFormat="1" ht="10.199999999999999">
      <c r="B1995" s="144"/>
      <c r="D1995" s="145" t="s">
        <v>233</v>
      </c>
      <c r="E1995" s="146" t="s">
        <v>1</v>
      </c>
      <c r="F1995" s="147" t="s">
        <v>4142</v>
      </c>
      <c r="H1995" s="148">
        <v>10.4</v>
      </c>
      <c r="I1995" s="149"/>
      <c r="L1995" s="144"/>
      <c r="M1995" s="150"/>
      <c r="T1995" s="151"/>
      <c r="AT1995" s="146" t="s">
        <v>233</v>
      </c>
      <c r="AU1995" s="146" t="s">
        <v>92</v>
      </c>
      <c r="AV1995" s="12" t="s">
        <v>92</v>
      </c>
      <c r="AW1995" s="12" t="s">
        <v>31</v>
      </c>
      <c r="AX1995" s="12" t="s">
        <v>82</v>
      </c>
      <c r="AY1995" s="146" t="s">
        <v>225</v>
      </c>
    </row>
    <row r="1996" spans="2:65" s="13" customFormat="1" ht="10.199999999999999">
      <c r="B1996" s="152"/>
      <c r="D1996" s="145" t="s">
        <v>233</v>
      </c>
      <c r="E1996" s="153" t="s">
        <v>1</v>
      </c>
      <c r="F1996" s="154" t="s">
        <v>235</v>
      </c>
      <c r="H1996" s="155">
        <v>10.4</v>
      </c>
      <c r="I1996" s="156"/>
      <c r="L1996" s="152"/>
      <c r="M1996" s="157"/>
      <c r="T1996" s="158"/>
      <c r="AT1996" s="153" t="s">
        <v>233</v>
      </c>
      <c r="AU1996" s="153" t="s">
        <v>92</v>
      </c>
      <c r="AV1996" s="13" t="s">
        <v>232</v>
      </c>
      <c r="AW1996" s="13" t="s">
        <v>31</v>
      </c>
      <c r="AX1996" s="13" t="s">
        <v>90</v>
      </c>
      <c r="AY1996" s="153" t="s">
        <v>225</v>
      </c>
    </row>
    <row r="1997" spans="2:65" s="1" customFormat="1" ht="55.5" customHeight="1">
      <c r="B1997" s="31"/>
      <c r="C1997" s="131" t="s">
        <v>4143</v>
      </c>
      <c r="D1997" s="131" t="s">
        <v>227</v>
      </c>
      <c r="E1997" s="132" t="s">
        <v>4144</v>
      </c>
      <c r="F1997" s="133" t="s">
        <v>4145</v>
      </c>
      <c r="G1997" s="134" t="s">
        <v>277</v>
      </c>
      <c r="H1997" s="135">
        <v>6.0220000000000002</v>
      </c>
      <c r="I1997" s="136"/>
      <c r="J1997" s="137">
        <f>ROUND(I1997*H1997,2)</f>
        <v>0</v>
      </c>
      <c r="K1997" s="133" t="s">
        <v>231</v>
      </c>
      <c r="L1997" s="31"/>
      <c r="M1997" s="138" t="s">
        <v>1</v>
      </c>
      <c r="N1997" s="139" t="s">
        <v>47</v>
      </c>
      <c r="P1997" s="140">
        <f>O1997*H1997</f>
        <v>0</v>
      </c>
      <c r="Q1997" s="140">
        <v>0</v>
      </c>
      <c r="R1997" s="140">
        <f>Q1997*H1997</f>
        <v>0</v>
      </c>
      <c r="S1997" s="140">
        <v>0</v>
      </c>
      <c r="T1997" s="141">
        <f>S1997*H1997</f>
        <v>0</v>
      </c>
      <c r="AR1997" s="142" t="s">
        <v>265</v>
      </c>
      <c r="AT1997" s="142" t="s">
        <v>227</v>
      </c>
      <c r="AU1997" s="142" t="s">
        <v>92</v>
      </c>
      <c r="AY1997" s="16" t="s">
        <v>225</v>
      </c>
      <c r="BE1997" s="143">
        <f>IF(N1997="základní",J1997,0)</f>
        <v>0</v>
      </c>
      <c r="BF1997" s="143">
        <f>IF(N1997="snížená",J1997,0)</f>
        <v>0</v>
      </c>
      <c r="BG1997" s="143">
        <f>IF(N1997="zákl. přenesená",J1997,0)</f>
        <v>0</v>
      </c>
      <c r="BH1997" s="143">
        <f>IF(N1997="sníž. přenesená",J1997,0)</f>
        <v>0</v>
      </c>
      <c r="BI1997" s="143">
        <f>IF(N1997="nulová",J1997,0)</f>
        <v>0</v>
      </c>
      <c r="BJ1997" s="16" t="s">
        <v>90</v>
      </c>
      <c r="BK1997" s="143">
        <f>ROUND(I1997*H1997,2)</f>
        <v>0</v>
      </c>
      <c r="BL1997" s="16" t="s">
        <v>265</v>
      </c>
      <c r="BM1997" s="142" t="s">
        <v>3552</v>
      </c>
    </row>
    <row r="1998" spans="2:65" s="11" customFormat="1" ht="22.8" customHeight="1">
      <c r="B1998" s="119"/>
      <c r="D1998" s="120" t="s">
        <v>81</v>
      </c>
      <c r="E1998" s="129" t="s">
        <v>3417</v>
      </c>
      <c r="F1998" s="129" t="s">
        <v>4146</v>
      </c>
      <c r="I1998" s="122"/>
      <c r="J1998" s="130">
        <f>BK1998</f>
        <v>0</v>
      </c>
      <c r="L1998" s="119"/>
      <c r="M1998" s="124"/>
      <c r="P1998" s="125">
        <f>SUM(P1999:P2017)</f>
        <v>0</v>
      </c>
      <c r="R1998" s="125">
        <f>SUM(R1999:R2017)</f>
        <v>0</v>
      </c>
      <c r="T1998" s="126">
        <f>SUM(T1999:T2017)</f>
        <v>0</v>
      </c>
      <c r="AR1998" s="120" t="s">
        <v>92</v>
      </c>
      <c r="AT1998" s="127" t="s">
        <v>81</v>
      </c>
      <c r="AU1998" s="127" t="s">
        <v>90</v>
      </c>
      <c r="AY1998" s="120" t="s">
        <v>225</v>
      </c>
      <c r="BK1998" s="128">
        <f>SUM(BK1999:BK2017)</f>
        <v>0</v>
      </c>
    </row>
    <row r="1999" spans="2:65" s="1" customFormat="1" ht="24.15" customHeight="1">
      <c r="B1999" s="31"/>
      <c r="C1999" s="131" t="s">
        <v>4147</v>
      </c>
      <c r="D1999" s="131" t="s">
        <v>227</v>
      </c>
      <c r="E1999" s="132" t="s">
        <v>4148</v>
      </c>
      <c r="F1999" s="133" t="s">
        <v>4149</v>
      </c>
      <c r="G1999" s="134" t="s">
        <v>230</v>
      </c>
      <c r="H1999" s="135">
        <v>57.167999999999999</v>
      </c>
      <c r="I1999" s="136"/>
      <c r="J1999" s="137">
        <f>ROUND(I1999*H1999,2)</f>
        <v>0</v>
      </c>
      <c r="K1999" s="133" t="s">
        <v>231</v>
      </c>
      <c r="L1999" s="31"/>
      <c r="M1999" s="138" t="s">
        <v>1</v>
      </c>
      <c r="N1999" s="139" t="s">
        <v>47</v>
      </c>
      <c r="P1999" s="140">
        <f>O1999*H1999</f>
        <v>0</v>
      </c>
      <c r="Q1999" s="140">
        <v>0</v>
      </c>
      <c r="R1999" s="140">
        <f>Q1999*H1999</f>
        <v>0</v>
      </c>
      <c r="S1999" s="140">
        <v>0</v>
      </c>
      <c r="T1999" s="141">
        <f>S1999*H1999</f>
        <v>0</v>
      </c>
      <c r="AR1999" s="142" t="s">
        <v>265</v>
      </c>
      <c r="AT1999" s="142" t="s">
        <v>227</v>
      </c>
      <c r="AU1999" s="142" t="s">
        <v>92</v>
      </c>
      <c r="AY1999" s="16" t="s">
        <v>225</v>
      </c>
      <c r="BE1999" s="143">
        <f>IF(N1999="základní",J1999,0)</f>
        <v>0</v>
      </c>
      <c r="BF1999" s="143">
        <f>IF(N1999="snížená",J1999,0)</f>
        <v>0</v>
      </c>
      <c r="BG1999" s="143">
        <f>IF(N1999="zákl. přenesená",J1999,0)</f>
        <v>0</v>
      </c>
      <c r="BH1999" s="143">
        <f>IF(N1999="sníž. přenesená",J1999,0)</f>
        <v>0</v>
      </c>
      <c r="BI1999" s="143">
        <f>IF(N1999="nulová",J1999,0)</f>
        <v>0</v>
      </c>
      <c r="BJ1999" s="16" t="s">
        <v>90</v>
      </c>
      <c r="BK1999" s="143">
        <f>ROUND(I1999*H1999,2)</f>
        <v>0</v>
      </c>
      <c r="BL1999" s="16" t="s">
        <v>265</v>
      </c>
      <c r="BM1999" s="142" t="s">
        <v>3560</v>
      </c>
    </row>
    <row r="2000" spans="2:65" s="12" customFormat="1" ht="10.199999999999999">
      <c r="B2000" s="144"/>
      <c r="D2000" s="145" t="s">
        <v>233</v>
      </c>
      <c r="E2000" s="146" t="s">
        <v>1</v>
      </c>
      <c r="F2000" s="147" t="s">
        <v>4150</v>
      </c>
      <c r="H2000" s="148">
        <v>46</v>
      </c>
      <c r="I2000" s="149"/>
      <c r="L2000" s="144"/>
      <c r="M2000" s="150"/>
      <c r="T2000" s="151"/>
      <c r="AT2000" s="146" t="s">
        <v>233</v>
      </c>
      <c r="AU2000" s="146" t="s">
        <v>92</v>
      </c>
      <c r="AV2000" s="12" t="s">
        <v>92</v>
      </c>
      <c r="AW2000" s="12" t="s">
        <v>31</v>
      </c>
      <c r="AX2000" s="12" t="s">
        <v>82</v>
      </c>
      <c r="AY2000" s="146" t="s">
        <v>225</v>
      </c>
    </row>
    <row r="2001" spans="2:65" s="12" customFormat="1" ht="10.199999999999999">
      <c r="B2001" s="144"/>
      <c r="D2001" s="145" t="s">
        <v>233</v>
      </c>
      <c r="E2001" s="146" t="s">
        <v>1</v>
      </c>
      <c r="F2001" s="147" t="s">
        <v>4151</v>
      </c>
      <c r="H2001" s="148">
        <v>11.167999999999999</v>
      </c>
      <c r="I2001" s="149"/>
      <c r="L2001" s="144"/>
      <c r="M2001" s="150"/>
      <c r="T2001" s="151"/>
      <c r="AT2001" s="146" t="s">
        <v>233</v>
      </c>
      <c r="AU2001" s="146" t="s">
        <v>92</v>
      </c>
      <c r="AV2001" s="12" t="s">
        <v>92</v>
      </c>
      <c r="AW2001" s="12" t="s">
        <v>31</v>
      </c>
      <c r="AX2001" s="12" t="s">
        <v>82</v>
      </c>
      <c r="AY2001" s="146" t="s">
        <v>225</v>
      </c>
    </row>
    <row r="2002" spans="2:65" s="13" customFormat="1" ht="10.199999999999999">
      <c r="B2002" s="152"/>
      <c r="D2002" s="145" t="s">
        <v>233</v>
      </c>
      <c r="E2002" s="153" t="s">
        <v>1</v>
      </c>
      <c r="F2002" s="154" t="s">
        <v>235</v>
      </c>
      <c r="H2002" s="155">
        <v>57.167999999999999</v>
      </c>
      <c r="I2002" s="156"/>
      <c r="L2002" s="152"/>
      <c r="M2002" s="157"/>
      <c r="T2002" s="158"/>
      <c r="AT2002" s="153" t="s">
        <v>233</v>
      </c>
      <c r="AU2002" s="153" t="s">
        <v>92</v>
      </c>
      <c r="AV2002" s="13" t="s">
        <v>232</v>
      </c>
      <c r="AW2002" s="13" t="s">
        <v>31</v>
      </c>
      <c r="AX2002" s="13" t="s">
        <v>90</v>
      </c>
      <c r="AY2002" s="153" t="s">
        <v>225</v>
      </c>
    </row>
    <row r="2003" spans="2:65" s="1" customFormat="1" ht="24.15" customHeight="1">
      <c r="B2003" s="31"/>
      <c r="C2003" s="131" t="s">
        <v>4152</v>
      </c>
      <c r="D2003" s="131" t="s">
        <v>227</v>
      </c>
      <c r="E2003" s="132" t="s">
        <v>4153</v>
      </c>
      <c r="F2003" s="133" t="s">
        <v>4154</v>
      </c>
      <c r="G2003" s="134" t="s">
        <v>230</v>
      </c>
      <c r="H2003" s="135">
        <v>57.167999999999999</v>
      </c>
      <c r="I2003" s="136"/>
      <c r="J2003" s="137">
        <f>ROUND(I2003*H2003,2)</f>
        <v>0</v>
      </c>
      <c r="K2003" s="133" t="s">
        <v>231</v>
      </c>
      <c r="L2003" s="31"/>
      <c r="M2003" s="138" t="s">
        <v>1</v>
      </c>
      <c r="N2003" s="139" t="s">
        <v>47</v>
      </c>
      <c r="P2003" s="140">
        <f>O2003*H2003</f>
        <v>0</v>
      </c>
      <c r="Q2003" s="140">
        <v>0</v>
      </c>
      <c r="R2003" s="140">
        <f>Q2003*H2003</f>
        <v>0</v>
      </c>
      <c r="S2003" s="140">
        <v>0</v>
      </c>
      <c r="T2003" s="141">
        <f>S2003*H2003</f>
        <v>0</v>
      </c>
      <c r="AR2003" s="142" t="s">
        <v>265</v>
      </c>
      <c r="AT2003" s="142" t="s">
        <v>227</v>
      </c>
      <c r="AU2003" s="142" t="s">
        <v>92</v>
      </c>
      <c r="AY2003" s="16" t="s">
        <v>225</v>
      </c>
      <c r="BE2003" s="143">
        <f>IF(N2003="základní",J2003,0)</f>
        <v>0</v>
      </c>
      <c r="BF2003" s="143">
        <f>IF(N2003="snížená",J2003,0)</f>
        <v>0</v>
      </c>
      <c r="BG2003" s="143">
        <f>IF(N2003="zákl. přenesená",J2003,0)</f>
        <v>0</v>
      </c>
      <c r="BH2003" s="143">
        <f>IF(N2003="sníž. přenesená",J2003,0)</f>
        <v>0</v>
      </c>
      <c r="BI2003" s="143">
        <f>IF(N2003="nulová",J2003,0)</f>
        <v>0</v>
      </c>
      <c r="BJ2003" s="16" t="s">
        <v>90</v>
      </c>
      <c r="BK2003" s="143">
        <f>ROUND(I2003*H2003,2)</f>
        <v>0</v>
      </c>
      <c r="BL2003" s="16" t="s">
        <v>265</v>
      </c>
      <c r="BM2003" s="142" t="s">
        <v>3567</v>
      </c>
    </row>
    <row r="2004" spans="2:65" s="1" customFormat="1" ht="33" customHeight="1">
      <c r="B2004" s="31"/>
      <c r="C2004" s="131" t="s">
        <v>4155</v>
      </c>
      <c r="D2004" s="131" t="s">
        <v>227</v>
      </c>
      <c r="E2004" s="132" t="s">
        <v>4156</v>
      </c>
      <c r="F2004" s="133" t="s">
        <v>4157</v>
      </c>
      <c r="G2004" s="134" t="s">
        <v>357</v>
      </c>
      <c r="H2004" s="135">
        <v>78.650000000000006</v>
      </c>
      <c r="I2004" s="136"/>
      <c r="J2004" s="137">
        <f>ROUND(I2004*H2004,2)</f>
        <v>0</v>
      </c>
      <c r="K2004" s="133" t="s">
        <v>231</v>
      </c>
      <c r="L2004" s="31"/>
      <c r="M2004" s="138" t="s">
        <v>1</v>
      </c>
      <c r="N2004" s="139" t="s">
        <v>47</v>
      </c>
      <c r="P2004" s="140">
        <f>O2004*H2004</f>
        <v>0</v>
      </c>
      <c r="Q2004" s="140">
        <v>0</v>
      </c>
      <c r="R2004" s="140">
        <f>Q2004*H2004</f>
        <v>0</v>
      </c>
      <c r="S2004" s="140">
        <v>0</v>
      </c>
      <c r="T2004" s="141">
        <f>S2004*H2004</f>
        <v>0</v>
      </c>
      <c r="AR2004" s="142" t="s">
        <v>265</v>
      </c>
      <c r="AT2004" s="142" t="s">
        <v>227</v>
      </c>
      <c r="AU2004" s="142" t="s">
        <v>92</v>
      </c>
      <c r="AY2004" s="16" t="s">
        <v>225</v>
      </c>
      <c r="BE2004" s="143">
        <f>IF(N2004="základní",J2004,0)</f>
        <v>0</v>
      </c>
      <c r="BF2004" s="143">
        <f>IF(N2004="snížená",J2004,0)</f>
        <v>0</v>
      </c>
      <c r="BG2004" s="143">
        <f>IF(N2004="zákl. přenesená",J2004,0)</f>
        <v>0</v>
      </c>
      <c r="BH2004" s="143">
        <f>IF(N2004="sníž. přenesená",J2004,0)</f>
        <v>0</v>
      </c>
      <c r="BI2004" s="143">
        <f>IF(N2004="nulová",J2004,0)</f>
        <v>0</v>
      </c>
      <c r="BJ2004" s="16" t="s">
        <v>90</v>
      </c>
      <c r="BK2004" s="143">
        <f>ROUND(I2004*H2004,2)</f>
        <v>0</v>
      </c>
      <c r="BL2004" s="16" t="s">
        <v>265</v>
      </c>
      <c r="BM2004" s="142" t="s">
        <v>3573</v>
      </c>
    </row>
    <row r="2005" spans="2:65" s="1" customFormat="1" ht="37.799999999999997" customHeight="1">
      <c r="B2005" s="31"/>
      <c r="C2005" s="131" t="s">
        <v>4158</v>
      </c>
      <c r="D2005" s="131" t="s">
        <v>227</v>
      </c>
      <c r="E2005" s="132" t="s">
        <v>4159</v>
      </c>
      <c r="F2005" s="133" t="s">
        <v>4160</v>
      </c>
      <c r="G2005" s="134" t="s">
        <v>230</v>
      </c>
      <c r="H2005" s="135">
        <v>5.1120000000000001</v>
      </c>
      <c r="I2005" s="136"/>
      <c r="J2005" s="137">
        <f>ROUND(I2005*H2005,2)</f>
        <v>0</v>
      </c>
      <c r="K2005" s="133" t="s">
        <v>231</v>
      </c>
      <c r="L2005" s="31"/>
      <c r="M2005" s="138" t="s">
        <v>1</v>
      </c>
      <c r="N2005" s="139" t="s">
        <v>47</v>
      </c>
      <c r="P2005" s="140">
        <f>O2005*H2005</f>
        <v>0</v>
      </c>
      <c r="Q2005" s="140">
        <v>0</v>
      </c>
      <c r="R2005" s="140">
        <f>Q2005*H2005</f>
        <v>0</v>
      </c>
      <c r="S2005" s="140">
        <v>0</v>
      </c>
      <c r="T2005" s="141">
        <f>S2005*H2005</f>
        <v>0</v>
      </c>
      <c r="AR2005" s="142" t="s">
        <v>265</v>
      </c>
      <c r="AT2005" s="142" t="s">
        <v>227</v>
      </c>
      <c r="AU2005" s="142" t="s">
        <v>92</v>
      </c>
      <c r="AY2005" s="16" t="s">
        <v>225</v>
      </c>
      <c r="BE2005" s="143">
        <f>IF(N2005="základní",J2005,0)</f>
        <v>0</v>
      </c>
      <c r="BF2005" s="143">
        <f>IF(N2005="snížená",J2005,0)</f>
        <v>0</v>
      </c>
      <c r="BG2005" s="143">
        <f>IF(N2005="zákl. přenesená",J2005,0)</f>
        <v>0</v>
      </c>
      <c r="BH2005" s="143">
        <f>IF(N2005="sníž. přenesená",J2005,0)</f>
        <v>0</v>
      </c>
      <c r="BI2005" s="143">
        <f>IF(N2005="nulová",J2005,0)</f>
        <v>0</v>
      </c>
      <c r="BJ2005" s="16" t="s">
        <v>90</v>
      </c>
      <c r="BK2005" s="143">
        <f>ROUND(I2005*H2005,2)</f>
        <v>0</v>
      </c>
      <c r="BL2005" s="16" t="s">
        <v>265</v>
      </c>
      <c r="BM2005" s="142" t="s">
        <v>3581</v>
      </c>
    </row>
    <row r="2006" spans="2:65" s="12" customFormat="1" ht="20.399999999999999">
      <c r="B2006" s="144"/>
      <c r="D2006" s="145" t="s">
        <v>233</v>
      </c>
      <c r="E2006" s="146" t="s">
        <v>1</v>
      </c>
      <c r="F2006" s="147" t="s">
        <v>4161</v>
      </c>
      <c r="H2006" s="148">
        <v>2.0920000000000001</v>
      </c>
      <c r="I2006" s="149"/>
      <c r="L2006" s="144"/>
      <c r="M2006" s="150"/>
      <c r="T2006" s="151"/>
      <c r="AT2006" s="146" t="s">
        <v>233</v>
      </c>
      <c r="AU2006" s="146" t="s">
        <v>92</v>
      </c>
      <c r="AV2006" s="12" t="s">
        <v>92</v>
      </c>
      <c r="AW2006" s="12" t="s">
        <v>31</v>
      </c>
      <c r="AX2006" s="12" t="s">
        <v>82</v>
      </c>
      <c r="AY2006" s="146" t="s">
        <v>225</v>
      </c>
    </row>
    <row r="2007" spans="2:65" s="12" customFormat="1" ht="20.399999999999999">
      <c r="B2007" s="144"/>
      <c r="D2007" s="145" t="s">
        <v>233</v>
      </c>
      <c r="E2007" s="146" t="s">
        <v>1</v>
      </c>
      <c r="F2007" s="147" t="s">
        <v>4162</v>
      </c>
      <c r="H2007" s="148">
        <v>1.484</v>
      </c>
      <c r="I2007" s="149"/>
      <c r="L2007" s="144"/>
      <c r="M2007" s="150"/>
      <c r="T2007" s="151"/>
      <c r="AT2007" s="146" t="s">
        <v>233</v>
      </c>
      <c r="AU2007" s="146" t="s">
        <v>92</v>
      </c>
      <c r="AV2007" s="12" t="s">
        <v>92</v>
      </c>
      <c r="AW2007" s="12" t="s">
        <v>31</v>
      </c>
      <c r="AX2007" s="12" t="s">
        <v>82</v>
      </c>
      <c r="AY2007" s="146" t="s">
        <v>225</v>
      </c>
    </row>
    <row r="2008" spans="2:65" s="12" customFormat="1" ht="20.399999999999999">
      <c r="B2008" s="144"/>
      <c r="D2008" s="145" t="s">
        <v>233</v>
      </c>
      <c r="E2008" s="146" t="s">
        <v>1</v>
      </c>
      <c r="F2008" s="147" t="s">
        <v>4163</v>
      </c>
      <c r="H2008" s="148">
        <v>1.536</v>
      </c>
      <c r="I2008" s="149"/>
      <c r="L2008" s="144"/>
      <c r="M2008" s="150"/>
      <c r="T2008" s="151"/>
      <c r="AT2008" s="146" t="s">
        <v>233</v>
      </c>
      <c r="AU2008" s="146" t="s">
        <v>92</v>
      </c>
      <c r="AV2008" s="12" t="s">
        <v>92</v>
      </c>
      <c r="AW2008" s="12" t="s">
        <v>31</v>
      </c>
      <c r="AX2008" s="12" t="s">
        <v>82</v>
      </c>
      <c r="AY2008" s="146" t="s">
        <v>225</v>
      </c>
    </row>
    <row r="2009" spans="2:65" s="13" customFormat="1" ht="10.199999999999999">
      <c r="B2009" s="152"/>
      <c r="D2009" s="145" t="s">
        <v>233</v>
      </c>
      <c r="E2009" s="153" t="s">
        <v>1</v>
      </c>
      <c r="F2009" s="154" t="s">
        <v>235</v>
      </c>
      <c r="H2009" s="155">
        <v>5.1120000000000001</v>
      </c>
      <c r="I2009" s="156"/>
      <c r="L2009" s="152"/>
      <c r="M2009" s="157"/>
      <c r="T2009" s="158"/>
      <c r="AT2009" s="153" t="s">
        <v>233</v>
      </c>
      <c r="AU2009" s="153" t="s">
        <v>92</v>
      </c>
      <c r="AV2009" s="13" t="s">
        <v>232</v>
      </c>
      <c r="AW2009" s="13" t="s">
        <v>31</v>
      </c>
      <c r="AX2009" s="13" t="s">
        <v>90</v>
      </c>
      <c r="AY2009" s="153" t="s">
        <v>225</v>
      </c>
    </row>
    <row r="2010" spans="2:65" s="1" customFormat="1" ht="66.75" customHeight="1">
      <c r="B2010" s="31"/>
      <c r="C2010" s="131" t="s">
        <v>4164</v>
      </c>
      <c r="D2010" s="131" t="s">
        <v>227</v>
      </c>
      <c r="E2010" s="132" t="s">
        <v>4165</v>
      </c>
      <c r="F2010" s="133" t="s">
        <v>4166</v>
      </c>
      <c r="G2010" s="134" t="s">
        <v>230</v>
      </c>
      <c r="H2010" s="135">
        <v>99.58</v>
      </c>
      <c r="I2010" s="136"/>
      <c r="J2010" s="137">
        <f>ROUND(I2010*H2010,2)</f>
        <v>0</v>
      </c>
      <c r="K2010" s="133" t="s">
        <v>231</v>
      </c>
      <c r="L2010" s="31"/>
      <c r="M2010" s="138" t="s">
        <v>1</v>
      </c>
      <c r="N2010" s="139" t="s">
        <v>47</v>
      </c>
      <c r="P2010" s="140">
        <f>O2010*H2010</f>
        <v>0</v>
      </c>
      <c r="Q2010" s="140">
        <v>0</v>
      </c>
      <c r="R2010" s="140">
        <f>Q2010*H2010</f>
        <v>0</v>
      </c>
      <c r="S2010" s="140">
        <v>0</v>
      </c>
      <c r="T2010" s="141">
        <f>S2010*H2010</f>
        <v>0</v>
      </c>
      <c r="AR2010" s="142" t="s">
        <v>265</v>
      </c>
      <c r="AT2010" s="142" t="s">
        <v>227</v>
      </c>
      <c r="AU2010" s="142" t="s">
        <v>92</v>
      </c>
      <c r="AY2010" s="16" t="s">
        <v>225</v>
      </c>
      <c r="BE2010" s="143">
        <f>IF(N2010="základní",J2010,0)</f>
        <v>0</v>
      </c>
      <c r="BF2010" s="143">
        <f>IF(N2010="snížená",J2010,0)</f>
        <v>0</v>
      </c>
      <c r="BG2010" s="143">
        <f>IF(N2010="zákl. přenesená",J2010,0)</f>
        <v>0</v>
      </c>
      <c r="BH2010" s="143">
        <f>IF(N2010="sníž. přenesená",J2010,0)</f>
        <v>0</v>
      </c>
      <c r="BI2010" s="143">
        <f>IF(N2010="nulová",J2010,0)</f>
        <v>0</v>
      </c>
      <c r="BJ2010" s="16" t="s">
        <v>90</v>
      </c>
      <c r="BK2010" s="143">
        <f>ROUND(I2010*H2010,2)</f>
        <v>0</v>
      </c>
      <c r="BL2010" s="16" t="s">
        <v>265</v>
      </c>
      <c r="BM2010" s="142" t="s">
        <v>3591</v>
      </c>
    </row>
    <row r="2011" spans="2:65" s="12" customFormat="1" ht="10.199999999999999">
      <c r="B2011" s="144"/>
      <c r="D2011" s="145" t="s">
        <v>233</v>
      </c>
      <c r="E2011" s="146" t="s">
        <v>1</v>
      </c>
      <c r="F2011" s="147" t="s">
        <v>4167</v>
      </c>
      <c r="H2011" s="148">
        <v>99.58</v>
      </c>
      <c r="I2011" s="149"/>
      <c r="L2011" s="144"/>
      <c r="M2011" s="150"/>
      <c r="T2011" s="151"/>
      <c r="AT2011" s="146" t="s">
        <v>233</v>
      </c>
      <c r="AU2011" s="146" t="s">
        <v>92</v>
      </c>
      <c r="AV2011" s="12" t="s">
        <v>92</v>
      </c>
      <c r="AW2011" s="12" t="s">
        <v>31</v>
      </c>
      <c r="AX2011" s="12" t="s">
        <v>82</v>
      </c>
      <c r="AY2011" s="146" t="s">
        <v>225</v>
      </c>
    </row>
    <row r="2012" spans="2:65" s="13" customFormat="1" ht="10.199999999999999">
      <c r="B2012" s="152"/>
      <c r="D2012" s="145" t="s">
        <v>233</v>
      </c>
      <c r="E2012" s="153" t="s">
        <v>1</v>
      </c>
      <c r="F2012" s="154" t="s">
        <v>235</v>
      </c>
      <c r="H2012" s="155">
        <v>99.58</v>
      </c>
      <c r="I2012" s="156"/>
      <c r="L2012" s="152"/>
      <c r="M2012" s="157"/>
      <c r="T2012" s="158"/>
      <c r="AT2012" s="153" t="s">
        <v>233</v>
      </c>
      <c r="AU2012" s="153" t="s">
        <v>92</v>
      </c>
      <c r="AV2012" s="13" t="s">
        <v>232</v>
      </c>
      <c r="AW2012" s="13" t="s">
        <v>31</v>
      </c>
      <c r="AX2012" s="13" t="s">
        <v>90</v>
      </c>
      <c r="AY2012" s="153" t="s">
        <v>225</v>
      </c>
    </row>
    <row r="2013" spans="2:65" s="1" customFormat="1" ht="24.15" customHeight="1">
      <c r="B2013" s="31"/>
      <c r="C2013" s="131" t="s">
        <v>4168</v>
      </c>
      <c r="D2013" s="131" t="s">
        <v>227</v>
      </c>
      <c r="E2013" s="132" t="s">
        <v>4169</v>
      </c>
      <c r="F2013" s="133" t="s">
        <v>4170</v>
      </c>
      <c r="G2013" s="134" t="s">
        <v>230</v>
      </c>
      <c r="H2013" s="135">
        <v>37.299999999999997</v>
      </c>
      <c r="I2013" s="136"/>
      <c r="J2013" s="137">
        <f>ROUND(I2013*H2013,2)</f>
        <v>0</v>
      </c>
      <c r="K2013" s="133" t="s">
        <v>231</v>
      </c>
      <c r="L2013" s="31"/>
      <c r="M2013" s="138" t="s">
        <v>1</v>
      </c>
      <c r="N2013" s="139" t="s">
        <v>47</v>
      </c>
      <c r="P2013" s="140">
        <f>O2013*H2013</f>
        <v>0</v>
      </c>
      <c r="Q2013" s="140">
        <v>0</v>
      </c>
      <c r="R2013" s="140">
        <f>Q2013*H2013</f>
        <v>0</v>
      </c>
      <c r="S2013" s="140">
        <v>0</v>
      </c>
      <c r="T2013" s="141">
        <f>S2013*H2013</f>
        <v>0</v>
      </c>
      <c r="AR2013" s="142" t="s">
        <v>265</v>
      </c>
      <c r="AT2013" s="142" t="s">
        <v>227</v>
      </c>
      <c r="AU2013" s="142" t="s">
        <v>92</v>
      </c>
      <c r="AY2013" s="16" t="s">
        <v>225</v>
      </c>
      <c r="BE2013" s="143">
        <f>IF(N2013="základní",J2013,0)</f>
        <v>0</v>
      </c>
      <c r="BF2013" s="143">
        <f>IF(N2013="snížená",J2013,0)</f>
        <v>0</v>
      </c>
      <c r="BG2013" s="143">
        <f>IF(N2013="zákl. přenesená",J2013,0)</f>
        <v>0</v>
      </c>
      <c r="BH2013" s="143">
        <f>IF(N2013="sníž. přenesená",J2013,0)</f>
        <v>0</v>
      </c>
      <c r="BI2013" s="143">
        <f>IF(N2013="nulová",J2013,0)</f>
        <v>0</v>
      </c>
      <c r="BJ2013" s="16" t="s">
        <v>90</v>
      </c>
      <c r="BK2013" s="143">
        <f>ROUND(I2013*H2013,2)</f>
        <v>0</v>
      </c>
      <c r="BL2013" s="16" t="s">
        <v>265</v>
      </c>
      <c r="BM2013" s="142" t="s">
        <v>3599</v>
      </c>
    </row>
    <row r="2014" spans="2:65" s="12" customFormat="1" ht="10.199999999999999">
      <c r="B2014" s="144"/>
      <c r="D2014" s="145" t="s">
        <v>233</v>
      </c>
      <c r="E2014" s="146" t="s">
        <v>1</v>
      </c>
      <c r="F2014" s="147" t="s">
        <v>4171</v>
      </c>
      <c r="H2014" s="148">
        <v>37.299999999999997</v>
      </c>
      <c r="I2014" s="149"/>
      <c r="L2014" s="144"/>
      <c r="M2014" s="150"/>
      <c r="T2014" s="151"/>
      <c r="AT2014" s="146" t="s">
        <v>233</v>
      </c>
      <c r="AU2014" s="146" t="s">
        <v>92</v>
      </c>
      <c r="AV2014" s="12" t="s">
        <v>92</v>
      </c>
      <c r="AW2014" s="12" t="s">
        <v>31</v>
      </c>
      <c r="AX2014" s="12" t="s">
        <v>82</v>
      </c>
      <c r="AY2014" s="146" t="s">
        <v>225</v>
      </c>
    </row>
    <row r="2015" spans="2:65" s="13" customFormat="1" ht="10.199999999999999">
      <c r="B2015" s="152"/>
      <c r="D2015" s="145" t="s">
        <v>233</v>
      </c>
      <c r="E2015" s="153" t="s">
        <v>1</v>
      </c>
      <c r="F2015" s="154" t="s">
        <v>235</v>
      </c>
      <c r="H2015" s="155">
        <v>37.299999999999997</v>
      </c>
      <c r="I2015" s="156"/>
      <c r="L2015" s="152"/>
      <c r="M2015" s="157"/>
      <c r="T2015" s="158"/>
      <c r="AT2015" s="153" t="s">
        <v>233</v>
      </c>
      <c r="AU2015" s="153" t="s">
        <v>92</v>
      </c>
      <c r="AV2015" s="13" t="s">
        <v>232</v>
      </c>
      <c r="AW2015" s="13" t="s">
        <v>31</v>
      </c>
      <c r="AX2015" s="13" t="s">
        <v>90</v>
      </c>
      <c r="AY2015" s="153" t="s">
        <v>225</v>
      </c>
    </row>
    <row r="2016" spans="2:65" s="1" customFormat="1" ht="24.15" customHeight="1">
      <c r="B2016" s="31"/>
      <c r="C2016" s="131" t="s">
        <v>4172</v>
      </c>
      <c r="D2016" s="131" t="s">
        <v>227</v>
      </c>
      <c r="E2016" s="132" t="s">
        <v>4173</v>
      </c>
      <c r="F2016" s="133" t="s">
        <v>4174</v>
      </c>
      <c r="G2016" s="134" t="s">
        <v>230</v>
      </c>
      <c r="H2016" s="135">
        <v>37.299999999999997</v>
      </c>
      <c r="I2016" s="136"/>
      <c r="J2016" s="137">
        <f>ROUND(I2016*H2016,2)</f>
        <v>0</v>
      </c>
      <c r="K2016" s="133" t="s">
        <v>231</v>
      </c>
      <c r="L2016" s="31"/>
      <c r="M2016" s="138" t="s">
        <v>1</v>
      </c>
      <c r="N2016" s="139" t="s">
        <v>47</v>
      </c>
      <c r="P2016" s="140">
        <f>O2016*H2016</f>
        <v>0</v>
      </c>
      <c r="Q2016" s="140">
        <v>0</v>
      </c>
      <c r="R2016" s="140">
        <f>Q2016*H2016</f>
        <v>0</v>
      </c>
      <c r="S2016" s="140">
        <v>0</v>
      </c>
      <c r="T2016" s="141">
        <f>S2016*H2016</f>
        <v>0</v>
      </c>
      <c r="AR2016" s="142" t="s">
        <v>265</v>
      </c>
      <c r="AT2016" s="142" t="s">
        <v>227</v>
      </c>
      <c r="AU2016" s="142" t="s">
        <v>92</v>
      </c>
      <c r="AY2016" s="16" t="s">
        <v>225</v>
      </c>
      <c r="BE2016" s="143">
        <f>IF(N2016="základní",J2016,0)</f>
        <v>0</v>
      </c>
      <c r="BF2016" s="143">
        <f>IF(N2016="snížená",J2016,0)</f>
        <v>0</v>
      </c>
      <c r="BG2016" s="143">
        <f>IF(N2016="zákl. přenesená",J2016,0)</f>
        <v>0</v>
      </c>
      <c r="BH2016" s="143">
        <f>IF(N2016="sníž. přenesená",J2016,0)</f>
        <v>0</v>
      </c>
      <c r="BI2016" s="143">
        <f>IF(N2016="nulová",J2016,0)</f>
        <v>0</v>
      </c>
      <c r="BJ2016" s="16" t="s">
        <v>90</v>
      </c>
      <c r="BK2016" s="143">
        <f>ROUND(I2016*H2016,2)</f>
        <v>0</v>
      </c>
      <c r="BL2016" s="16" t="s">
        <v>265</v>
      </c>
      <c r="BM2016" s="142" t="s">
        <v>3607</v>
      </c>
    </row>
    <row r="2017" spans="2:65" s="1" customFormat="1" ht="55.5" customHeight="1">
      <c r="B2017" s="31"/>
      <c r="C2017" s="131" t="s">
        <v>4175</v>
      </c>
      <c r="D2017" s="131" t="s">
        <v>227</v>
      </c>
      <c r="E2017" s="132" t="s">
        <v>4176</v>
      </c>
      <c r="F2017" s="133" t="s">
        <v>4177</v>
      </c>
      <c r="G2017" s="134" t="s">
        <v>277</v>
      </c>
      <c r="H2017" s="135">
        <v>7.2370000000000001</v>
      </c>
      <c r="I2017" s="136"/>
      <c r="J2017" s="137">
        <f>ROUND(I2017*H2017,2)</f>
        <v>0</v>
      </c>
      <c r="K2017" s="133" t="s">
        <v>231</v>
      </c>
      <c r="L2017" s="31"/>
      <c r="M2017" s="138" t="s">
        <v>1</v>
      </c>
      <c r="N2017" s="139" t="s">
        <v>47</v>
      </c>
      <c r="P2017" s="140">
        <f>O2017*H2017</f>
        <v>0</v>
      </c>
      <c r="Q2017" s="140">
        <v>0</v>
      </c>
      <c r="R2017" s="140">
        <f>Q2017*H2017</f>
        <v>0</v>
      </c>
      <c r="S2017" s="140">
        <v>0</v>
      </c>
      <c r="T2017" s="141">
        <f>S2017*H2017</f>
        <v>0</v>
      </c>
      <c r="AR2017" s="142" t="s">
        <v>265</v>
      </c>
      <c r="AT2017" s="142" t="s">
        <v>227</v>
      </c>
      <c r="AU2017" s="142" t="s">
        <v>92</v>
      </c>
      <c r="AY2017" s="16" t="s">
        <v>225</v>
      </c>
      <c r="BE2017" s="143">
        <f>IF(N2017="základní",J2017,0)</f>
        <v>0</v>
      </c>
      <c r="BF2017" s="143">
        <f>IF(N2017="snížená",J2017,0)</f>
        <v>0</v>
      </c>
      <c r="BG2017" s="143">
        <f>IF(N2017="zákl. přenesená",J2017,0)</f>
        <v>0</v>
      </c>
      <c r="BH2017" s="143">
        <f>IF(N2017="sníž. přenesená",J2017,0)</f>
        <v>0</v>
      </c>
      <c r="BI2017" s="143">
        <f>IF(N2017="nulová",J2017,0)</f>
        <v>0</v>
      </c>
      <c r="BJ2017" s="16" t="s">
        <v>90</v>
      </c>
      <c r="BK2017" s="143">
        <f>ROUND(I2017*H2017,2)</f>
        <v>0</v>
      </c>
      <c r="BL2017" s="16" t="s">
        <v>265</v>
      </c>
      <c r="BM2017" s="142" t="s">
        <v>3616</v>
      </c>
    </row>
    <row r="2018" spans="2:65" s="11" customFormat="1" ht="22.8" customHeight="1">
      <c r="B2018" s="119"/>
      <c r="D2018" s="120" t="s">
        <v>81</v>
      </c>
      <c r="E2018" s="129" t="s">
        <v>3429</v>
      </c>
      <c r="F2018" s="129" t="s">
        <v>4178</v>
      </c>
      <c r="I2018" s="122"/>
      <c r="J2018" s="130">
        <f>BK2018</f>
        <v>0</v>
      </c>
      <c r="L2018" s="119"/>
      <c r="M2018" s="124"/>
      <c r="P2018" s="125">
        <f>SUM(P2019:P2068)</f>
        <v>0</v>
      </c>
      <c r="R2018" s="125">
        <f>SUM(R2019:R2068)</f>
        <v>0</v>
      </c>
      <c r="T2018" s="126">
        <f>SUM(T2019:T2068)</f>
        <v>0</v>
      </c>
      <c r="AR2018" s="120" t="s">
        <v>92</v>
      </c>
      <c r="AT2018" s="127" t="s">
        <v>81</v>
      </c>
      <c r="AU2018" s="127" t="s">
        <v>90</v>
      </c>
      <c r="AY2018" s="120" t="s">
        <v>225</v>
      </c>
      <c r="BK2018" s="128">
        <f>SUM(BK2019:BK2068)</f>
        <v>0</v>
      </c>
    </row>
    <row r="2019" spans="2:65" s="1" customFormat="1" ht="24.15" customHeight="1">
      <c r="B2019" s="31"/>
      <c r="C2019" s="131" t="s">
        <v>4179</v>
      </c>
      <c r="D2019" s="131" t="s">
        <v>227</v>
      </c>
      <c r="E2019" s="132" t="s">
        <v>4180</v>
      </c>
      <c r="F2019" s="133" t="s">
        <v>4181</v>
      </c>
      <c r="G2019" s="134" t="s">
        <v>230</v>
      </c>
      <c r="H2019" s="135">
        <v>192.583</v>
      </c>
      <c r="I2019" s="136"/>
      <c r="J2019" s="137">
        <f>ROUND(I2019*H2019,2)</f>
        <v>0</v>
      </c>
      <c r="K2019" s="133" t="s">
        <v>231</v>
      </c>
      <c r="L2019" s="31"/>
      <c r="M2019" s="138" t="s">
        <v>1</v>
      </c>
      <c r="N2019" s="139" t="s">
        <v>47</v>
      </c>
      <c r="P2019" s="140">
        <f>O2019*H2019</f>
        <v>0</v>
      </c>
      <c r="Q2019" s="140">
        <v>0</v>
      </c>
      <c r="R2019" s="140">
        <f>Q2019*H2019</f>
        <v>0</v>
      </c>
      <c r="S2019" s="140">
        <v>0</v>
      </c>
      <c r="T2019" s="141">
        <f>S2019*H2019</f>
        <v>0</v>
      </c>
      <c r="AR2019" s="142" t="s">
        <v>265</v>
      </c>
      <c r="AT2019" s="142" t="s">
        <v>227</v>
      </c>
      <c r="AU2019" s="142" t="s">
        <v>92</v>
      </c>
      <c r="AY2019" s="16" t="s">
        <v>225</v>
      </c>
      <c r="BE2019" s="143">
        <f>IF(N2019="základní",J2019,0)</f>
        <v>0</v>
      </c>
      <c r="BF2019" s="143">
        <f>IF(N2019="snížená",J2019,0)</f>
        <v>0</v>
      </c>
      <c r="BG2019" s="143">
        <f>IF(N2019="zákl. přenesená",J2019,0)</f>
        <v>0</v>
      </c>
      <c r="BH2019" s="143">
        <f>IF(N2019="sníž. přenesená",J2019,0)</f>
        <v>0</v>
      </c>
      <c r="BI2019" s="143">
        <f>IF(N2019="nulová",J2019,0)</f>
        <v>0</v>
      </c>
      <c r="BJ2019" s="16" t="s">
        <v>90</v>
      </c>
      <c r="BK2019" s="143">
        <f>ROUND(I2019*H2019,2)</f>
        <v>0</v>
      </c>
      <c r="BL2019" s="16" t="s">
        <v>265</v>
      </c>
      <c r="BM2019" s="142" t="s">
        <v>3625</v>
      </c>
    </row>
    <row r="2020" spans="2:65" s="12" customFormat="1" ht="10.199999999999999">
      <c r="B2020" s="144"/>
      <c r="D2020" s="145" t="s">
        <v>233</v>
      </c>
      <c r="E2020" s="146" t="s">
        <v>1</v>
      </c>
      <c r="F2020" s="147" t="s">
        <v>4182</v>
      </c>
      <c r="H2020" s="148">
        <v>192.583</v>
      </c>
      <c r="I2020" s="149"/>
      <c r="L2020" s="144"/>
      <c r="M2020" s="150"/>
      <c r="T2020" s="151"/>
      <c r="AT2020" s="146" t="s">
        <v>233</v>
      </c>
      <c r="AU2020" s="146" t="s">
        <v>92</v>
      </c>
      <c r="AV2020" s="12" t="s">
        <v>92</v>
      </c>
      <c r="AW2020" s="12" t="s">
        <v>31</v>
      </c>
      <c r="AX2020" s="12" t="s">
        <v>82</v>
      </c>
      <c r="AY2020" s="146" t="s">
        <v>225</v>
      </c>
    </row>
    <row r="2021" spans="2:65" s="13" customFormat="1" ht="10.199999999999999">
      <c r="B2021" s="152"/>
      <c r="D2021" s="145" t="s">
        <v>233</v>
      </c>
      <c r="E2021" s="153" t="s">
        <v>1</v>
      </c>
      <c r="F2021" s="154" t="s">
        <v>235</v>
      </c>
      <c r="H2021" s="155">
        <v>192.583</v>
      </c>
      <c r="I2021" s="156"/>
      <c r="L2021" s="152"/>
      <c r="M2021" s="157"/>
      <c r="T2021" s="158"/>
      <c r="AT2021" s="153" t="s">
        <v>233</v>
      </c>
      <c r="AU2021" s="153" t="s">
        <v>92</v>
      </c>
      <c r="AV2021" s="13" t="s">
        <v>232</v>
      </c>
      <c r="AW2021" s="13" t="s">
        <v>31</v>
      </c>
      <c r="AX2021" s="13" t="s">
        <v>90</v>
      </c>
      <c r="AY2021" s="153" t="s">
        <v>225</v>
      </c>
    </row>
    <row r="2022" spans="2:65" s="1" customFormat="1" ht="24.15" customHeight="1">
      <c r="B2022" s="31"/>
      <c r="C2022" s="131" t="s">
        <v>4183</v>
      </c>
      <c r="D2022" s="131" t="s">
        <v>227</v>
      </c>
      <c r="E2022" s="132" t="s">
        <v>4184</v>
      </c>
      <c r="F2022" s="133" t="s">
        <v>4185</v>
      </c>
      <c r="G2022" s="134" t="s">
        <v>230</v>
      </c>
      <c r="H2022" s="135">
        <v>192.583</v>
      </c>
      <c r="I2022" s="136"/>
      <c r="J2022" s="137">
        <f>ROUND(I2022*H2022,2)</f>
        <v>0</v>
      </c>
      <c r="K2022" s="133" t="s">
        <v>231</v>
      </c>
      <c r="L2022" s="31"/>
      <c r="M2022" s="138" t="s">
        <v>1</v>
      </c>
      <c r="N2022" s="139" t="s">
        <v>47</v>
      </c>
      <c r="P2022" s="140">
        <f>O2022*H2022</f>
        <v>0</v>
      </c>
      <c r="Q2022" s="140">
        <v>0</v>
      </c>
      <c r="R2022" s="140">
        <f>Q2022*H2022</f>
        <v>0</v>
      </c>
      <c r="S2022" s="140">
        <v>0</v>
      </c>
      <c r="T2022" s="141">
        <f>S2022*H2022</f>
        <v>0</v>
      </c>
      <c r="AR2022" s="142" t="s">
        <v>265</v>
      </c>
      <c r="AT2022" s="142" t="s">
        <v>227</v>
      </c>
      <c r="AU2022" s="142" t="s">
        <v>92</v>
      </c>
      <c r="AY2022" s="16" t="s">
        <v>225</v>
      </c>
      <c r="BE2022" s="143">
        <f>IF(N2022="základní",J2022,0)</f>
        <v>0</v>
      </c>
      <c r="BF2022" s="143">
        <f>IF(N2022="snížená",J2022,0)</f>
        <v>0</v>
      </c>
      <c r="BG2022" s="143">
        <f>IF(N2022="zákl. přenesená",J2022,0)</f>
        <v>0</v>
      </c>
      <c r="BH2022" s="143">
        <f>IF(N2022="sníž. přenesená",J2022,0)</f>
        <v>0</v>
      </c>
      <c r="BI2022" s="143">
        <f>IF(N2022="nulová",J2022,0)</f>
        <v>0</v>
      </c>
      <c r="BJ2022" s="16" t="s">
        <v>90</v>
      </c>
      <c r="BK2022" s="143">
        <f>ROUND(I2022*H2022,2)</f>
        <v>0</v>
      </c>
      <c r="BL2022" s="16" t="s">
        <v>265</v>
      </c>
      <c r="BM2022" s="142" t="s">
        <v>3633</v>
      </c>
    </row>
    <row r="2023" spans="2:65" s="1" customFormat="1" ht="37.799999999999997" customHeight="1">
      <c r="B2023" s="31"/>
      <c r="C2023" s="131" t="s">
        <v>4186</v>
      </c>
      <c r="D2023" s="131" t="s">
        <v>227</v>
      </c>
      <c r="E2023" s="132" t="s">
        <v>4187</v>
      </c>
      <c r="F2023" s="133" t="s">
        <v>4188</v>
      </c>
      <c r="G2023" s="134" t="s">
        <v>230</v>
      </c>
      <c r="H2023" s="135">
        <v>192.583</v>
      </c>
      <c r="I2023" s="136"/>
      <c r="J2023" s="137">
        <f>ROUND(I2023*H2023,2)</f>
        <v>0</v>
      </c>
      <c r="K2023" s="133" t="s">
        <v>231</v>
      </c>
      <c r="L2023" s="31"/>
      <c r="M2023" s="138" t="s">
        <v>1</v>
      </c>
      <c r="N2023" s="139" t="s">
        <v>47</v>
      </c>
      <c r="P2023" s="140">
        <f>O2023*H2023</f>
        <v>0</v>
      </c>
      <c r="Q2023" s="140">
        <v>0</v>
      </c>
      <c r="R2023" s="140">
        <f>Q2023*H2023</f>
        <v>0</v>
      </c>
      <c r="S2023" s="140">
        <v>0</v>
      </c>
      <c r="T2023" s="141">
        <f>S2023*H2023</f>
        <v>0</v>
      </c>
      <c r="AR2023" s="142" t="s">
        <v>265</v>
      </c>
      <c r="AT2023" s="142" t="s">
        <v>227</v>
      </c>
      <c r="AU2023" s="142" t="s">
        <v>92</v>
      </c>
      <c r="AY2023" s="16" t="s">
        <v>225</v>
      </c>
      <c r="BE2023" s="143">
        <f>IF(N2023="základní",J2023,0)</f>
        <v>0</v>
      </c>
      <c r="BF2023" s="143">
        <f>IF(N2023="snížená",J2023,0)</f>
        <v>0</v>
      </c>
      <c r="BG2023" s="143">
        <f>IF(N2023="zákl. přenesená",J2023,0)</f>
        <v>0</v>
      </c>
      <c r="BH2023" s="143">
        <f>IF(N2023="sníž. přenesená",J2023,0)</f>
        <v>0</v>
      </c>
      <c r="BI2023" s="143">
        <f>IF(N2023="nulová",J2023,0)</f>
        <v>0</v>
      </c>
      <c r="BJ2023" s="16" t="s">
        <v>90</v>
      </c>
      <c r="BK2023" s="143">
        <f>ROUND(I2023*H2023,2)</f>
        <v>0</v>
      </c>
      <c r="BL2023" s="16" t="s">
        <v>265</v>
      </c>
      <c r="BM2023" s="142" t="s">
        <v>3642</v>
      </c>
    </row>
    <row r="2024" spans="2:65" s="1" customFormat="1" ht="24.15" customHeight="1">
      <c r="B2024" s="31"/>
      <c r="C2024" s="131" t="s">
        <v>4189</v>
      </c>
      <c r="D2024" s="131" t="s">
        <v>227</v>
      </c>
      <c r="E2024" s="132" t="s">
        <v>4190</v>
      </c>
      <c r="F2024" s="133" t="s">
        <v>4191</v>
      </c>
      <c r="G2024" s="134" t="s">
        <v>230</v>
      </c>
      <c r="H2024" s="135">
        <v>279.7</v>
      </c>
      <c r="I2024" s="136"/>
      <c r="J2024" s="137">
        <f>ROUND(I2024*H2024,2)</f>
        <v>0</v>
      </c>
      <c r="K2024" s="133" t="s">
        <v>231</v>
      </c>
      <c r="L2024" s="31"/>
      <c r="M2024" s="138" t="s">
        <v>1</v>
      </c>
      <c r="N2024" s="139" t="s">
        <v>47</v>
      </c>
      <c r="P2024" s="140">
        <f>O2024*H2024</f>
        <v>0</v>
      </c>
      <c r="Q2024" s="140">
        <v>0</v>
      </c>
      <c r="R2024" s="140">
        <f>Q2024*H2024</f>
        <v>0</v>
      </c>
      <c r="S2024" s="140">
        <v>0</v>
      </c>
      <c r="T2024" s="141">
        <f>S2024*H2024</f>
        <v>0</v>
      </c>
      <c r="AR2024" s="142" t="s">
        <v>265</v>
      </c>
      <c r="AT2024" s="142" t="s">
        <v>227</v>
      </c>
      <c r="AU2024" s="142" t="s">
        <v>92</v>
      </c>
      <c r="AY2024" s="16" t="s">
        <v>225</v>
      </c>
      <c r="BE2024" s="143">
        <f>IF(N2024="základní",J2024,0)</f>
        <v>0</v>
      </c>
      <c r="BF2024" s="143">
        <f>IF(N2024="snížená",J2024,0)</f>
        <v>0</v>
      </c>
      <c r="BG2024" s="143">
        <f>IF(N2024="zákl. přenesená",J2024,0)</f>
        <v>0</v>
      </c>
      <c r="BH2024" s="143">
        <f>IF(N2024="sníž. přenesená",J2024,0)</f>
        <v>0</v>
      </c>
      <c r="BI2024" s="143">
        <f>IF(N2024="nulová",J2024,0)</f>
        <v>0</v>
      </c>
      <c r="BJ2024" s="16" t="s">
        <v>90</v>
      </c>
      <c r="BK2024" s="143">
        <f>ROUND(I2024*H2024,2)</f>
        <v>0</v>
      </c>
      <c r="BL2024" s="16" t="s">
        <v>265</v>
      </c>
      <c r="BM2024" s="142" t="s">
        <v>3648</v>
      </c>
    </row>
    <row r="2025" spans="2:65" s="12" customFormat="1" ht="10.199999999999999">
      <c r="B2025" s="144"/>
      <c r="D2025" s="145" t="s">
        <v>233</v>
      </c>
      <c r="E2025" s="146" t="s">
        <v>1</v>
      </c>
      <c r="F2025" s="147" t="s">
        <v>4192</v>
      </c>
      <c r="H2025" s="148">
        <v>82.8</v>
      </c>
      <c r="I2025" s="149"/>
      <c r="L2025" s="144"/>
      <c r="M2025" s="150"/>
      <c r="T2025" s="151"/>
      <c r="AT2025" s="146" t="s">
        <v>233</v>
      </c>
      <c r="AU2025" s="146" t="s">
        <v>92</v>
      </c>
      <c r="AV2025" s="12" t="s">
        <v>92</v>
      </c>
      <c r="AW2025" s="12" t="s">
        <v>31</v>
      </c>
      <c r="AX2025" s="12" t="s">
        <v>82</v>
      </c>
      <c r="AY2025" s="146" t="s">
        <v>225</v>
      </c>
    </row>
    <row r="2026" spans="2:65" s="12" customFormat="1" ht="10.199999999999999">
      <c r="B2026" s="144"/>
      <c r="D2026" s="145" t="s">
        <v>233</v>
      </c>
      <c r="E2026" s="146" t="s">
        <v>1</v>
      </c>
      <c r="F2026" s="147" t="s">
        <v>4193</v>
      </c>
      <c r="H2026" s="148">
        <v>104.9</v>
      </c>
      <c r="I2026" s="149"/>
      <c r="L2026" s="144"/>
      <c r="M2026" s="150"/>
      <c r="T2026" s="151"/>
      <c r="AT2026" s="146" t="s">
        <v>233</v>
      </c>
      <c r="AU2026" s="146" t="s">
        <v>92</v>
      </c>
      <c r="AV2026" s="12" t="s">
        <v>92</v>
      </c>
      <c r="AW2026" s="12" t="s">
        <v>31</v>
      </c>
      <c r="AX2026" s="12" t="s">
        <v>82</v>
      </c>
      <c r="AY2026" s="146" t="s">
        <v>225</v>
      </c>
    </row>
    <row r="2027" spans="2:65" s="12" customFormat="1" ht="10.199999999999999">
      <c r="B2027" s="144"/>
      <c r="D2027" s="145" t="s">
        <v>233</v>
      </c>
      <c r="E2027" s="146" t="s">
        <v>1</v>
      </c>
      <c r="F2027" s="147" t="s">
        <v>4194</v>
      </c>
      <c r="H2027" s="148">
        <v>92</v>
      </c>
      <c r="I2027" s="149"/>
      <c r="L2027" s="144"/>
      <c r="M2027" s="150"/>
      <c r="T2027" s="151"/>
      <c r="AT2027" s="146" t="s">
        <v>233</v>
      </c>
      <c r="AU2027" s="146" t="s">
        <v>92</v>
      </c>
      <c r="AV2027" s="12" t="s">
        <v>92</v>
      </c>
      <c r="AW2027" s="12" t="s">
        <v>31</v>
      </c>
      <c r="AX2027" s="12" t="s">
        <v>82</v>
      </c>
      <c r="AY2027" s="146" t="s">
        <v>225</v>
      </c>
    </row>
    <row r="2028" spans="2:65" s="13" customFormat="1" ht="10.199999999999999">
      <c r="B2028" s="152"/>
      <c r="D2028" s="145" t="s">
        <v>233</v>
      </c>
      <c r="E2028" s="153" t="s">
        <v>1</v>
      </c>
      <c r="F2028" s="154" t="s">
        <v>235</v>
      </c>
      <c r="H2028" s="155">
        <v>279.7</v>
      </c>
      <c r="I2028" s="156"/>
      <c r="L2028" s="152"/>
      <c r="M2028" s="157"/>
      <c r="T2028" s="158"/>
      <c r="AT2028" s="153" t="s">
        <v>233</v>
      </c>
      <c r="AU2028" s="153" t="s">
        <v>92</v>
      </c>
      <c r="AV2028" s="13" t="s">
        <v>232</v>
      </c>
      <c r="AW2028" s="13" t="s">
        <v>31</v>
      </c>
      <c r="AX2028" s="13" t="s">
        <v>90</v>
      </c>
      <c r="AY2028" s="153" t="s">
        <v>225</v>
      </c>
    </row>
    <row r="2029" spans="2:65" s="1" customFormat="1" ht="24.15" customHeight="1">
      <c r="B2029" s="31"/>
      <c r="C2029" s="131" t="s">
        <v>4195</v>
      </c>
      <c r="D2029" s="131" t="s">
        <v>227</v>
      </c>
      <c r="E2029" s="132" t="s">
        <v>4196</v>
      </c>
      <c r="F2029" s="133" t="s">
        <v>4197</v>
      </c>
      <c r="G2029" s="134" t="s">
        <v>230</v>
      </c>
      <c r="H2029" s="135">
        <v>47.237000000000002</v>
      </c>
      <c r="I2029" s="136"/>
      <c r="J2029" s="137">
        <f>ROUND(I2029*H2029,2)</f>
        <v>0</v>
      </c>
      <c r="K2029" s="133" t="s">
        <v>231</v>
      </c>
      <c r="L2029" s="31"/>
      <c r="M2029" s="138" t="s">
        <v>1</v>
      </c>
      <c r="N2029" s="139" t="s">
        <v>47</v>
      </c>
      <c r="P2029" s="140">
        <f>O2029*H2029</f>
        <v>0</v>
      </c>
      <c r="Q2029" s="140">
        <v>0</v>
      </c>
      <c r="R2029" s="140">
        <f>Q2029*H2029</f>
        <v>0</v>
      </c>
      <c r="S2029" s="140">
        <v>0</v>
      </c>
      <c r="T2029" s="141">
        <f>S2029*H2029</f>
        <v>0</v>
      </c>
      <c r="AR2029" s="142" t="s">
        <v>265</v>
      </c>
      <c r="AT2029" s="142" t="s">
        <v>227</v>
      </c>
      <c r="AU2029" s="142" t="s">
        <v>92</v>
      </c>
      <c r="AY2029" s="16" t="s">
        <v>225</v>
      </c>
      <c r="BE2029" s="143">
        <f>IF(N2029="základní",J2029,0)</f>
        <v>0</v>
      </c>
      <c r="BF2029" s="143">
        <f>IF(N2029="snížená",J2029,0)</f>
        <v>0</v>
      </c>
      <c r="BG2029" s="143">
        <f>IF(N2029="zákl. přenesená",J2029,0)</f>
        <v>0</v>
      </c>
      <c r="BH2029" s="143">
        <f>IF(N2029="sníž. přenesená",J2029,0)</f>
        <v>0</v>
      </c>
      <c r="BI2029" s="143">
        <f>IF(N2029="nulová",J2029,0)</f>
        <v>0</v>
      </c>
      <c r="BJ2029" s="16" t="s">
        <v>90</v>
      </c>
      <c r="BK2029" s="143">
        <f>ROUND(I2029*H2029,2)</f>
        <v>0</v>
      </c>
      <c r="BL2029" s="16" t="s">
        <v>265</v>
      </c>
      <c r="BM2029" s="142" t="s">
        <v>3655</v>
      </c>
    </row>
    <row r="2030" spans="2:65" s="12" customFormat="1" ht="10.199999999999999">
      <c r="B2030" s="144"/>
      <c r="D2030" s="145" t="s">
        <v>233</v>
      </c>
      <c r="E2030" s="146" t="s">
        <v>1</v>
      </c>
      <c r="F2030" s="147" t="s">
        <v>4198</v>
      </c>
      <c r="H2030" s="148">
        <v>25.25</v>
      </c>
      <c r="I2030" s="149"/>
      <c r="L2030" s="144"/>
      <c r="M2030" s="150"/>
      <c r="T2030" s="151"/>
      <c r="AT2030" s="146" t="s">
        <v>233</v>
      </c>
      <c r="AU2030" s="146" t="s">
        <v>92</v>
      </c>
      <c r="AV2030" s="12" t="s">
        <v>92</v>
      </c>
      <c r="AW2030" s="12" t="s">
        <v>31</v>
      </c>
      <c r="AX2030" s="12" t="s">
        <v>82</v>
      </c>
      <c r="AY2030" s="146" t="s">
        <v>225</v>
      </c>
    </row>
    <row r="2031" spans="2:65" s="12" customFormat="1" ht="10.199999999999999">
      <c r="B2031" s="144"/>
      <c r="D2031" s="145" t="s">
        <v>233</v>
      </c>
      <c r="E2031" s="146" t="s">
        <v>1</v>
      </c>
      <c r="F2031" s="147" t="s">
        <v>4199</v>
      </c>
      <c r="H2031" s="148">
        <v>21.986999999999998</v>
      </c>
      <c r="I2031" s="149"/>
      <c r="L2031" s="144"/>
      <c r="M2031" s="150"/>
      <c r="T2031" s="151"/>
      <c r="AT2031" s="146" t="s">
        <v>233</v>
      </c>
      <c r="AU2031" s="146" t="s">
        <v>92</v>
      </c>
      <c r="AV2031" s="12" t="s">
        <v>92</v>
      </c>
      <c r="AW2031" s="12" t="s">
        <v>31</v>
      </c>
      <c r="AX2031" s="12" t="s">
        <v>82</v>
      </c>
      <c r="AY2031" s="146" t="s">
        <v>225</v>
      </c>
    </row>
    <row r="2032" spans="2:65" s="13" customFormat="1" ht="10.199999999999999">
      <c r="B2032" s="152"/>
      <c r="D2032" s="145" t="s">
        <v>233</v>
      </c>
      <c r="E2032" s="153" t="s">
        <v>1</v>
      </c>
      <c r="F2032" s="154" t="s">
        <v>235</v>
      </c>
      <c r="H2032" s="155">
        <v>47.237000000000002</v>
      </c>
      <c r="I2032" s="156"/>
      <c r="L2032" s="152"/>
      <c r="M2032" s="157"/>
      <c r="T2032" s="158"/>
      <c r="AT2032" s="153" t="s">
        <v>233</v>
      </c>
      <c r="AU2032" s="153" t="s">
        <v>92</v>
      </c>
      <c r="AV2032" s="13" t="s">
        <v>232</v>
      </c>
      <c r="AW2032" s="13" t="s">
        <v>31</v>
      </c>
      <c r="AX2032" s="13" t="s">
        <v>90</v>
      </c>
      <c r="AY2032" s="153" t="s">
        <v>225</v>
      </c>
    </row>
    <row r="2033" spans="2:65" s="1" customFormat="1" ht="37.799999999999997" customHeight="1">
      <c r="B2033" s="31"/>
      <c r="C2033" s="159" t="s">
        <v>4200</v>
      </c>
      <c r="D2033" s="159" t="s">
        <v>292</v>
      </c>
      <c r="E2033" s="160" t="s">
        <v>4201</v>
      </c>
      <c r="F2033" s="161" t="s">
        <v>4202</v>
      </c>
      <c r="G2033" s="162" t="s">
        <v>230</v>
      </c>
      <c r="H2033" s="163">
        <v>51.960999999999999</v>
      </c>
      <c r="I2033" s="164"/>
      <c r="J2033" s="165">
        <f>ROUND(I2033*H2033,2)</f>
        <v>0</v>
      </c>
      <c r="K2033" s="161" t="s">
        <v>231</v>
      </c>
      <c r="L2033" s="166"/>
      <c r="M2033" s="167" t="s">
        <v>1</v>
      </c>
      <c r="N2033" s="168" t="s">
        <v>47</v>
      </c>
      <c r="P2033" s="140">
        <f>O2033*H2033</f>
        <v>0</v>
      </c>
      <c r="Q2033" s="140">
        <v>0</v>
      </c>
      <c r="R2033" s="140">
        <f>Q2033*H2033</f>
        <v>0</v>
      </c>
      <c r="S2033" s="140">
        <v>0</v>
      </c>
      <c r="T2033" s="141">
        <f>S2033*H2033</f>
        <v>0</v>
      </c>
      <c r="AR2033" s="142" t="s">
        <v>307</v>
      </c>
      <c r="AT2033" s="142" t="s">
        <v>292</v>
      </c>
      <c r="AU2033" s="142" t="s">
        <v>92</v>
      </c>
      <c r="AY2033" s="16" t="s">
        <v>225</v>
      </c>
      <c r="BE2033" s="143">
        <f>IF(N2033="základní",J2033,0)</f>
        <v>0</v>
      </c>
      <c r="BF2033" s="143">
        <f>IF(N2033="snížená",J2033,0)</f>
        <v>0</v>
      </c>
      <c r="BG2033" s="143">
        <f>IF(N2033="zákl. přenesená",J2033,0)</f>
        <v>0</v>
      </c>
      <c r="BH2033" s="143">
        <f>IF(N2033="sníž. přenesená",J2033,0)</f>
        <v>0</v>
      </c>
      <c r="BI2033" s="143">
        <f>IF(N2033="nulová",J2033,0)</f>
        <v>0</v>
      </c>
      <c r="BJ2033" s="16" t="s">
        <v>90</v>
      </c>
      <c r="BK2033" s="143">
        <f>ROUND(I2033*H2033,2)</f>
        <v>0</v>
      </c>
      <c r="BL2033" s="16" t="s">
        <v>265</v>
      </c>
      <c r="BM2033" s="142" t="s">
        <v>3661</v>
      </c>
    </row>
    <row r="2034" spans="2:65" s="12" customFormat="1" ht="10.199999999999999">
      <c r="B2034" s="144"/>
      <c r="D2034" s="145" t="s">
        <v>233</v>
      </c>
      <c r="E2034" s="146" t="s">
        <v>1</v>
      </c>
      <c r="F2034" s="147" t="s">
        <v>4203</v>
      </c>
      <c r="H2034" s="148">
        <v>51.960999999999999</v>
      </c>
      <c r="I2034" s="149"/>
      <c r="L2034" s="144"/>
      <c r="M2034" s="150"/>
      <c r="T2034" s="151"/>
      <c r="AT2034" s="146" t="s">
        <v>233</v>
      </c>
      <c r="AU2034" s="146" t="s">
        <v>92</v>
      </c>
      <c r="AV2034" s="12" t="s">
        <v>92</v>
      </c>
      <c r="AW2034" s="12" t="s">
        <v>31</v>
      </c>
      <c r="AX2034" s="12" t="s">
        <v>82</v>
      </c>
      <c r="AY2034" s="146" t="s">
        <v>225</v>
      </c>
    </row>
    <row r="2035" spans="2:65" s="13" customFormat="1" ht="10.199999999999999">
      <c r="B2035" s="152"/>
      <c r="D2035" s="145" t="s">
        <v>233</v>
      </c>
      <c r="E2035" s="153" t="s">
        <v>1</v>
      </c>
      <c r="F2035" s="154" t="s">
        <v>235</v>
      </c>
      <c r="H2035" s="155">
        <v>51.960999999999999</v>
      </c>
      <c r="I2035" s="156"/>
      <c r="L2035" s="152"/>
      <c r="M2035" s="157"/>
      <c r="T2035" s="158"/>
      <c r="AT2035" s="153" t="s">
        <v>233</v>
      </c>
      <c r="AU2035" s="153" t="s">
        <v>92</v>
      </c>
      <c r="AV2035" s="13" t="s">
        <v>232</v>
      </c>
      <c r="AW2035" s="13" t="s">
        <v>31</v>
      </c>
      <c r="AX2035" s="13" t="s">
        <v>90</v>
      </c>
      <c r="AY2035" s="153" t="s">
        <v>225</v>
      </c>
    </row>
    <row r="2036" spans="2:65" s="1" customFormat="1" ht="24.15" customHeight="1">
      <c r="B2036" s="31"/>
      <c r="C2036" s="131" t="s">
        <v>4204</v>
      </c>
      <c r="D2036" s="131" t="s">
        <v>227</v>
      </c>
      <c r="E2036" s="132" t="s">
        <v>4205</v>
      </c>
      <c r="F2036" s="133" t="s">
        <v>4206</v>
      </c>
      <c r="G2036" s="134" t="s">
        <v>230</v>
      </c>
      <c r="H2036" s="135">
        <v>145.35499999999999</v>
      </c>
      <c r="I2036" s="136"/>
      <c r="J2036" s="137">
        <f>ROUND(I2036*H2036,2)</f>
        <v>0</v>
      </c>
      <c r="K2036" s="133" t="s">
        <v>231</v>
      </c>
      <c r="L2036" s="31"/>
      <c r="M2036" s="138" t="s">
        <v>1</v>
      </c>
      <c r="N2036" s="139" t="s">
        <v>47</v>
      </c>
      <c r="P2036" s="140">
        <f>O2036*H2036</f>
        <v>0</v>
      </c>
      <c r="Q2036" s="140">
        <v>0</v>
      </c>
      <c r="R2036" s="140">
        <f>Q2036*H2036</f>
        <v>0</v>
      </c>
      <c r="S2036" s="140">
        <v>0</v>
      </c>
      <c r="T2036" s="141">
        <f>S2036*H2036</f>
        <v>0</v>
      </c>
      <c r="AR2036" s="142" t="s">
        <v>265</v>
      </c>
      <c r="AT2036" s="142" t="s">
        <v>227</v>
      </c>
      <c r="AU2036" s="142" t="s">
        <v>92</v>
      </c>
      <c r="AY2036" s="16" t="s">
        <v>225</v>
      </c>
      <c r="BE2036" s="143">
        <f>IF(N2036="základní",J2036,0)</f>
        <v>0</v>
      </c>
      <c r="BF2036" s="143">
        <f>IF(N2036="snížená",J2036,0)</f>
        <v>0</v>
      </c>
      <c r="BG2036" s="143">
        <f>IF(N2036="zákl. přenesená",J2036,0)</f>
        <v>0</v>
      </c>
      <c r="BH2036" s="143">
        <f>IF(N2036="sníž. přenesená",J2036,0)</f>
        <v>0</v>
      </c>
      <c r="BI2036" s="143">
        <f>IF(N2036="nulová",J2036,0)</f>
        <v>0</v>
      </c>
      <c r="BJ2036" s="16" t="s">
        <v>90</v>
      </c>
      <c r="BK2036" s="143">
        <f>ROUND(I2036*H2036,2)</f>
        <v>0</v>
      </c>
      <c r="BL2036" s="16" t="s">
        <v>265</v>
      </c>
      <c r="BM2036" s="142" t="s">
        <v>3668</v>
      </c>
    </row>
    <row r="2037" spans="2:65" s="12" customFormat="1" ht="10.199999999999999">
      <c r="B2037" s="144"/>
      <c r="D2037" s="145" t="s">
        <v>233</v>
      </c>
      <c r="E2037" s="146" t="s">
        <v>1</v>
      </c>
      <c r="F2037" s="147" t="s">
        <v>4207</v>
      </c>
      <c r="H2037" s="148">
        <v>8.76</v>
      </c>
      <c r="I2037" s="149"/>
      <c r="L2037" s="144"/>
      <c r="M2037" s="150"/>
      <c r="T2037" s="151"/>
      <c r="AT2037" s="146" t="s">
        <v>233</v>
      </c>
      <c r="AU2037" s="146" t="s">
        <v>92</v>
      </c>
      <c r="AV2037" s="12" t="s">
        <v>92</v>
      </c>
      <c r="AW2037" s="12" t="s">
        <v>31</v>
      </c>
      <c r="AX2037" s="12" t="s">
        <v>82</v>
      </c>
      <c r="AY2037" s="146" t="s">
        <v>225</v>
      </c>
    </row>
    <row r="2038" spans="2:65" s="12" customFormat="1" ht="10.199999999999999">
      <c r="B2038" s="144"/>
      <c r="D2038" s="145" t="s">
        <v>233</v>
      </c>
      <c r="E2038" s="146" t="s">
        <v>1</v>
      </c>
      <c r="F2038" s="147" t="s">
        <v>807</v>
      </c>
      <c r="H2038" s="148">
        <v>15.64</v>
      </c>
      <c r="I2038" s="149"/>
      <c r="L2038" s="144"/>
      <c r="M2038" s="150"/>
      <c r="T2038" s="151"/>
      <c r="AT2038" s="146" t="s">
        <v>233</v>
      </c>
      <c r="AU2038" s="146" t="s">
        <v>92</v>
      </c>
      <c r="AV2038" s="12" t="s">
        <v>92</v>
      </c>
      <c r="AW2038" s="12" t="s">
        <v>31</v>
      </c>
      <c r="AX2038" s="12" t="s">
        <v>82</v>
      </c>
      <c r="AY2038" s="146" t="s">
        <v>225</v>
      </c>
    </row>
    <row r="2039" spans="2:65" s="12" customFormat="1" ht="10.199999999999999">
      <c r="B2039" s="144"/>
      <c r="D2039" s="145" t="s">
        <v>233</v>
      </c>
      <c r="E2039" s="146" t="s">
        <v>1</v>
      </c>
      <c r="F2039" s="147" t="s">
        <v>1189</v>
      </c>
      <c r="H2039" s="148">
        <v>15.65</v>
      </c>
      <c r="I2039" s="149"/>
      <c r="L2039" s="144"/>
      <c r="M2039" s="150"/>
      <c r="T2039" s="151"/>
      <c r="AT2039" s="146" t="s">
        <v>233</v>
      </c>
      <c r="AU2039" s="146" t="s">
        <v>92</v>
      </c>
      <c r="AV2039" s="12" t="s">
        <v>92</v>
      </c>
      <c r="AW2039" s="12" t="s">
        <v>31</v>
      </c>
      <c r="AX2039" s="12" t="s">
        <v>82</v>
      </c>
      <c r="AY2039" s="146" t="s">
        <v>225</v>
      </c>
    </row>
    <row r="2040" spans="2:65" s="12" customFormat="1" ht="10.199999999999999">
      <c r="B2040" s="144"/>
      <c r="D2040" s="145" t="s">
        <v>233</v>
      </c>
      <c r="E2040" s="146" t="s">
        <v>1</v>
      </c>
      <c r="F2040" s="147" t="s">
        <v>814</v>
      </c>
      <c r="H2040" s="148">
        <v>105.30500000000001</v>
      </c>
      <c r="I2040" s="149"/>
      <c r="L2040" s="144"/>
      <c r="M2040" s="150"/>
      <c r="T2040" s="151"/>
      <c r="AT2040" s="146" t="s">
        <v>233</v>
      </c>
      <c r="AU2040" s="146" t="s">
        <v>92</v>
      </c>
      <c r="AV2040" s="12" t="s">
        <v>92</v>
      </c>
      <c r="AW2040" s="12" t="s">
        <v>31</v>
      </c>
      <c r="AX2040" s="12" t="s">
        <v>82</v>
      </c>
      <c r="AY2040" s="146" t="s">
        <v>225</v>
      </c>
    </row>
    <row r="2041" spans="2:65" s="13" customFormat="1" ht="10.199999999999999">
      <c r="B2041" s="152"/>
      <c r="D2041" s="145" t="s">
        <v>233</v>
      </c>
      <c r="E2041" s="153" t="s">
        <v>1</v>
      </c>
      <c r="F2041" s="154" t="s">
        <v>235</v>
      </c>
      <c r="H2041" s="155">
        <v>145.35499999999999</v>
      </c>
      <c r="I2041" s="156"/>
      <c r="L2041" s="152"/>
      <c r="M2041" s="157"/>
      <c r="T2041" s="158"/>
      <c r="AT2041" s="153" t="s">
        <v>233</v>
      </c>
      <c r="AU2041" s="153" t="s">
        <v>92</v>
      </c>
      <c r="AV2041" s="13" t="s">
        <v>232</v>
      </c>
      <c r="AW2041" s="13" t="s">
        <v>31</v>
      </c>
      <c r="AX2041" s="13" t="s">
        <v>90</v>
      </c>
      <c r="AY2041" s="153" t="s">
        <v>225</v>
      </c>
    </row>
    <row r="2042" spans="2:65" s="1" customFormat="1" ht="24.15" customHeight="1">
      <c r="B2042" s="31"/>
      <c r="C2042" s="159" t="s">
        <v>4208</v>
      </c>
      <c r="D2042" s="159" t="s">
        <v>292</v>
      </c>
      <c r="E2042" s="160" t="s">
        <v>4209</v>
      </c>
      <c r="F2042" s="161" t="s">
        <v>4210</v>
      </c>
      <c r="G2042" s="162" t="s">
        <v>230</v>
      </c>
      <c r="H2042" s="163">
        <v>159.89099999999999</v>
      </c>
      <c r="I2042" s="164"/>
      <c r="J2042" s="165">
        <f>ROUND(I2042*H2042,2)</f>
        <v>0</v>
      </c>
      <c r="K2042" s="161" t="s">
        <v>231</v>
      </c>
      <c r="L2042" s="166"/>
      <c r="M2042" s="167" t="s">
        <v>1</v>
      </c>
      <c r="N2042" s="168" t="s">
        <v>47</v>
      </c>
      <c r="P2042" s="140">
        <f>O2042*H2042</f>
        <v>0</v>
      </c>
      <c r="Q2042" s="140">
        <v>0</v>
      </c>
      <c r="R2042" s="140">
        <f>Q2042*H2042</f>
        <v>0</v>
      </c>
      <c r="S2042" s="140">
        <v>0</v>
      </c>
      <c r="T2042" s="141">
        <f>S2042*H2042</f>
        <v>0</v>
      </c>
      <c r="AR2042" s="142" t="s">
        <v>307</v>
      </c>
      <c r="AT2042" s="142" t="s">
        <v>292</v>
      </c>
      <c r="AU2042" s="142" t="s">
        <v>92</v>
      </c>
      <c r="AY2042" s="16" t="s">
        <v>225</v>
      </c>
      <c r="BE2042" s="143">
        <f>IF(N2042="základní",J2042,0)</f>
        <v>0</v>
      </c>
      <c r="BF2042" s="143">
        <f>IF(N2042="snížená",J2042,0)</f>
        <v>0</v>
      </c>
      <c r="BG2042" s="143">
        <f>IF(N2042="zákl. přenesená",J2042,0)</f>
        <v>0</v>
      </c>
      <c r="BH2042" s="143">
        <f>IF(N2042="sníž. přenesená",J2042,0)</f>
        <v>0</v>
      </c>
      <c r="BI2042" s="143">
        <f>IF(N2042="nulová",J2042,0)</f>
        <v>0</v>
      </c>
      <c r="BJ2042" s="16" t="s">
        <v>90</v>
      </c>
      <c r="BK2042" s="143">
        <f>ROUND(I2042*H2042,2)</f>
        <v>0</v>
      </c>
      <c r="BL2042" s="16" t="s">
        <v>265</v>
      </c>
      <c r="BM2042" s="142" t="s">
        <v>3676</v>
      </c>
    </row>
    <row r="2043" spans="2:65" s="12" customFormat="1" ht="10.199999999999999">
      <c r="B2043" s="144"/>
      <c r="D2043" s="145" t="s">
        <v>233</v>
      </c>
      <c r="E2043" s="146" t="s">
        <v>1</v>
      </c>
      <c r="F2043" s="147" t="s">
        <v>4211</v>
      </c>
      <c r="H2043" s="148">
        <v>159.89099999999999</v>
      </c>
      <c r="I2043" s="149"/>
      <c r="L2043" s="144"/>
      <c r="M2043" s="150"/>
      <c r="T2043" s="151"/>
      <c r="AT2043" s="146" t="s">
        <v>233</v>
      </c>
      <c r="AU2043" s="146" t="s">
        <v>92</v>
      </c>
      <c r="AV2043" s="12" t="s">
        <v>92</v>
      </c>
      <c r="AW2043" s="12" t="s">
        <v>31</v>
      </c>
      <c r="AX2043" s="12" t="s">
        <v>82</v>
      </c>
      <c r="AY2043" s="146" t="s">
        <v>225</v>
      </c>
    </row>
    <row r="2044" spans="2:65" s="13" customFormat="1" ht="10.199999999999999">
      <c r="B2044" s="152"/>
      <c r="D2044" s="145" t="s">
        <v>233</v>
      </c>
      <c r="E2044" s="153" t="s">
        <v>1</v>
      </c>
      <c r="F2044" s="154" t="s">
        <v>235</v>
      </c>
      <c r="H2044" s="155">
        <v>159.89099999999999</v>
      </c>
      <c r="I2044" s="156"/>
      <c r="L2044" s="152"/>
      <c r="M2044" s="157"/>
      <c r="T2044" s="158"/>
      <c r="AT2044" s="153" t="s">
        <v>233</v>
      </c>
      <c r="AU2044" s="153" t="s">
        <v>92</v>
      </c>
      <c r="AV2044" s="13" t="s">
        <v>232</v>
      </c>
      <c r="AW2044" s="13" t="s">
        <v>31</v>
      </c>
      <c r="AX2044" s="13" t="s">
        <v>90</v>
      </c>
      <c r="AY2044" s="153" t="s">
        <v>225</v>
      </c>
    </row>
    <row r="2045" spans="2:65" s="1" customFormat="1" ht="21.75" customHeight="1">
      <c r="B2045" s="31"/>
      <c r="C2045" s="131" t="s">
        <v>4212</v>
      </c>
      <c r="D2045" s="131" t="s">
        <v>227</v>
      </c>
      <c r="E2045" s="132" t="s">
        <v>4213</v>
      </c>
      <c r="F2045" s="133" t="s">
        <v>4214</v>
      </c>
      <c r="G2045" s="134" t="s">
        <v>357</v>
      </c>
      <c r="H2045" s="135">
        <v>142.94999999999999</v>
      </c>
      <c r="I2045" s="136"/>
      <c r="J2045" s="137">
        <f>ROUND(I2045*H2045,2)</f>
        <v>0</v>
      </c>
      <c r="K2045" s="133" t="s">
        <v>231</v>
      </c>
      <c r="L2045" s="31"/>
      <c r="M2045" s="138" t="s">
        <v>1</v>
      </c>
      <c r="N2045" s="139" t="s">
        <v>47</v>
      </c>
      <c r="P2045" s="140">
        <f>O2045*H2045</f>
        <v>0</v>
      </c>
      <c r="Q2045" s="140">
        <v>0</v>
      </c>
      <c r="R2045" s="140">
        <f>Q2045*H2045</f>
        <v>0</v>
      </c>
      <c r="S2045" s="140">
        <v>0</v>
      </c>
      <c r="T2045" s="141">
        <f>S2045*H2045</f>
        <v>0</v>
      </c>
      <c r="AR2045" s="142" t="s">
        <v>265</v>
      </c>
      <c r="AT2045" s="142" t="s">
        <v>227</v>
      </c>
      <c r="AU2045" s="142" t="s">
        <v>92</v>
      </c>
      <c r="AY2045" s="16" t="s">
        <v>225</v>
      </c>
      <c r="BE2045" s="143">
        <f>IF(N2045="základní",J2045,0)</f>
        <v>0</v>
      </c>
      <c r="BF2045" s="143">
        <f>IF(N2045="snížená",J2045,0)</f>
        <v>0</v>
      </c>
      <c r="BG2045" s="143">
        <f>IF(N2045="zákl. přenesená",J2045,0)</f>
        <v>0</v>
      </c>
      <c r="BH2045" s="143">
        <f>IF(N2045="sníž. přenesená",J2045,0)</f>
        <v>0</v>
      </c>
      <c r="BI2045" s="143">
        <f>IF(N2045="nulová",J2045,0)</f>
        <v>0</v>
      </c>
      <c r="BJ2045" s="16" t="s">
        <v>90</v>
      </c>
      <c r="BK2045" s="143">
        <f>ROUND(I2045*H2045,2)</f>
        <v>0</v>
      </c>
      <c r="BL2045" s="16" t="s">
        <v>265</v>
      </c>
      <c r="BM2045" s="142" t="s">
        <v>3685</v>
      </c>
    </row>
    <row r="2046" spans="2:65" s="12" customFormat="1" ht="10.199999999999999">
      <c r="B2046" s="144"/>
      <c r="D2046" s="145" t="s">
        <v>233</v>
      </c>
      <c r="E2046" s="146" t="s">
        <v>1</v>
      </c>
      <c r="F2046" s="147" t="s">
        <v>4215</v>
      </c>
      <c r="H2046" s="148">
        <v>73.3</v>
      </c>
      <c r="I2046" s="149"/>
      <c r="L2046" s="144"/>
      <c r="M2046" s="150"/>
      <c r="T2046" s="151"/>
      <c r="AT2046" s="146" t="s">
        <v>233</v>
      </c>
      <c r="AU2046" s="146" t="s">
        <v>92</v>
      </c>
      <c r="AV2046" s="12" t="s">
        <v>92</v>
      </c>
      <c r="AW2046" s="12" t="s">
        <v>31</v>
      </c>
      <c r="AX2046" s="12" t="s">
        <v>82</v>
      </c>
      <c r="AY2046" s="146" t="s">
        <v>225</v>
      </c>
    </row>
    <row r="2047" spans="2:65" s="12" customFormat="1" ht="10.199999999999999">
      <c r="B2047" s="144"/>
      <c r="D2047" s="145" t="s">
        <v>233</v>
      </c>
      <c r="E2047" s="146" t="s">
        <v>1</v>
      </c>
      <c r="F2047" s="147" t="s">
        <v>4216</v>
      </c>
      <c r="H2047" s="148">
        <v>-6.45</v>
      </c>
      <c r="I2047" s="149"/>
      <c r="L2047" s="144"/>
      <c r="M2047" s="150"/>
      <c r="T2047" s="151"/>
      <c r="AT2047" s="146" t="s">
        <v>233</v>
      </c>
      <c r="AU2047" s="146" t="s">
        <v>92</v>
      </c>
      <c r="AV2047" s="12" t="s">
        <v>92</v>
      </c>
      <c r="AW2047" s="12" t="s">
        <v>31</v>
      </c>
      <c r="AX2047" s="12" t="s">
        <v>82</v>
      </c>
      <c r="AY2047" s="146" t="s">
        <v>225</v>
      </c>
    </row>
    <row r="2048" spans="2:65" s="12" customFormat="1" ht="10.199999999999999">
      <c r="B2048" s="144"/>
      <c r="D2048" s="145" t="s">
        <v>233</v>
      </c>
      <c r="E2048" s="146" t="s">
        <v>1</v>
      </c>
      <c r="F2048" s="147" t="s">
        <v>4217</v>
      </c>
      <c r="H2048" s="148">
        <v>76.099999999999994</v>
      </c>
      <c r="I2048" s="149"/>
      <c r="L2048" s="144"/>
      <c r="M2048" s="150"/>
      <c r="T2048" s="151"/>
      <c r="AT2048" s="146" t="s">
        <v>233</v>
      </c>
      <c r="AU2048" s="146" t="s">
        <v>92</v>
      </c>
      <c r="AV2048" s="12" t="s">
        <v>92</v>
      </c>
      <c r="AW2048" s="12" t="s">
        <v>31</v>
      </c>
      <c r="AX2048" s="12" t="s">
        <v>82</v>
      </c>
      <c r="AY2048" s="146" t="s">
        <v>225</v>
      </c>
    </row>
    <row r="2049" spans="2:65" s="13" customFormat="1" ht="10.199999999999999">
      <c r="B2049" s="152"/>
      <c r="D2049" s="145" t="s">
        <v>233</v>
      </c>
      <c r="E2049" s="153" t="s">
        <v>1</v>
      </c>
      <c r="F2049" s="154" t="s">
        <v>235</v>
      </c>
      <c r="H2049" s="155">
        <v>142.94999999999999</v>
      </c>
      <c r="I2049" s="156"/>
      <c r="L2049" s="152"/>
      <c r="M2049" s="157"/>
      <c r="T2049" s="158"/>
      <c r="AT2049" s="153" t="s">
        <v>233</v>
      </c>
      <c r="AU2049" s="153" t="s">
        <v>92</v>
      </c>
      <c r="AV2049" s="13" t="s">
        <v>232</v>
      </c>
      <c r="AW2049" s="13" t="s">
        <v>31</v>
      </c>
      <c r="AX2049" s="13" t="s">
        <v>90</v>
      </c>
      <c r="AY2049" s="153" t="s">
        <v>225</v>
      </c>
    </row>
    <row r="2050" spans="2:65" s="1" customFormat="1" ht="21.75" customHeight="1">
      <c r="B2050" s="31"/>
      <c r="C2050" s="131" t="s">
        <v>4218</v>
      </c>
      <c r="D2050" s="131" t="s">
        <v>227</v>
      </c>
      <c r="E2050" s="132" t="s">
        <v>4219</v>
      </c>
      <c r="F2050" s="133" t="s">
        <v>4220</v>
      </c>
      <c r="G2050" s="134" t="s">
        <v>357</v>
      </c>
      <c r="H2050" s="135">
        <v>168.625</v>
      </c>
      <c r="I2050" s="136"/>
      <c r="J2050" s="137">
        <f>ROUND(I2050*H2050,2)</f>
        <v>0</v>
      </c>
      <c r="K2050" s="133" t="s">
        <v>231</v>
      </c>
      <c r="L2050" s="31"/>
      <c r="M2050" s="138" t="s">
        <v>1</v>
      </c>
      <c r="N2050" s="139" t="s">
        <v>47</v>
      </c>
      <c r="P2050" s="140">
        <f>O2050*H2050</f>
        <v>0</v>
      </c>
      <c r="Q2050" s="140">
        <v>0</v>
      </c>
      <c r="R2050" s="140">
        <f>Q2050*H2050</f>
        <v>0</v>
      </c>
      <c r="S2050" s="140">
        <v>0</v>
      </c>
      <c r="T2050" s="141">
        <f>S2050*H2050</f>
        <v>0</v>
      </c>
      <c r="AR2050" s="142" t="s">
        <v>265</v>
      </c>
      <c r="AT2050" s="142" t="s">
        <v>227</v>
      </c>
      <c r="AU2050" s="142" t="s">
        <v>92</v>
      </c>
      <c r="AY2050" s="16" t="s">
        <v>225</v>
      </c>
      <c r="BE2050" s="143">
        <f>IF(N2050="základní",J2050,0)</f>
        <v>0</v>
      </c>
      <c r="BF2050" s="143">
        <f>IF(N2050="snížená",J2050,0)</f>
        <v>0</v>
      </c>
      <c r="BG2050" s="143">
        <f>IF(N2050="zákl. přenesená",J2050,0)</f>
        <v>0</v>
      </c>
      <c r="BH2050" s="143">
        <f>IF(N2050="sníž. přenesená",J2050,0)</f>
        <v>0</v>
      </c>
      <c r="BI2050" s="143">
        <f>IF(N2050="nulová",J2050,0)</f>
        <v>0</v>
      </c>
      <c r="BJ2050" s="16" t="s">
        <v>90</v>
      </c>
      <c r="BK2050" s="143">
        <f>ROUND(I2050*H2050,2)</f>
        <v>0</v>
      </c>
      <c r="BL2050" s="16" t="s">
        <v>265</v>
      </c>
      <c r="BM2050" s="142" t="s">
        <v>3695</v>
      </c>
    </row>
    <row r="2051" spans="2:65" s="12" customFormat="1" ht="10.199999999999999">
      <c r="B2051" s="144"/>
      <c r="D2051" s="145" t="s">
        <v>233</v>
      </c>
      <c r="E2051" s="146" t="s">
        <v>1</v>
      </c>
      <c r="F2051" s="147" t="s">
        <v>4221</v>
      </c>
      <c r="H2051" s="148">
        <v>6.75</v>
      </c>
      <c r="I2051" s="149"/>
      <c r="L2051" s="144"/>
      <c r="M2051" s="150"/>
      <c r="T2051" s="151"/>
      <c r="AT2051" s="146" t="s">
        <v>233</v>
      </c>
      <c r="AU2051" s="146" t="s">
        <v>92</v>
      </c>
      <c r="AV2051" s="12" t="s">
        <v>92</v>
      </c>
      <c r="AW2051" s="12" t="s">
        <v>31</v>
      </c>
      <c r="AX2051" s="12" t="s">
        <v>82</v>
      </c>
      <c r="AY2051" s="146" t="s">
        <v>225</v>
      </c>
    </row>
    <row r="2052" spans="2:65" s="12" customFormat="1" ht="10.199999999999999">
      <c r="B2052" s="144"/>
      <c r="D2052" s="145" t="s">
        <v>233</v>
      </c>
      <c r="E2052" s="146" t="s">
        <v>1</v>
      </c>
      <c r="F2052" s="147" t="s">
        <v>4222</v>
      </c>
      <c r="H2052" s="148">
        <v>14.95</v>
      </c>
      <c r="I2052" s="149"/>
      <c r="L2052" s="144"/>
      <c r="M2052" s="150"/>
      <c r="T2052" s="151"/>
      <c r="AT2052" s="146" t="s">
        <v>233</v>
      </c>
      <c r="AU2052" s="146" t="s">
        <v>92</v>
      </c>
      <c r="AV2052" s="12" t="s">
        <v>92</v>
      </c>
      <c r="AW2052" s="12" t="s">
        <v>31</v>
      </c>
      <c r="AX2052" s="12" t="s">
        <v>82</v>
      </c>
      <c r="AY2052" s="146" t="s">
        <v>225</v>
      </c>
    </row>
    <row r="2053" spans="2:65" s="12" customFormat="1" ht="10.199999999999999">
      <c r="B2053" s="144"/>
      <c r="D2053" s="145" t="s">
        <v>233</v>
      </c>
      <c r="E2053" s="146" t="s">
        <v>1</v>
      </c>
      <c r="F2053" s="147" t="s">
        <v>4223</v>
      </c>
      <c r="H2053" s="148">
        <v>25.65</v>
      </c>
      <c r="I2053" s="149"/>
      <c r="L2053" s="144"/>
      <c r="M2053" s="150"/>
      <c r="T2053" s="151"/>
      <c r="AT2053" s="146" t="s">
        <v>233</v>
      </c>
      <c r="AU2053" s="146" t="s">
        <v>92</v>
      </c>
      <c r="AV2053" s="12" t="s">
        <v>92</v>
      </c>
      <c r="AW2053" s="12" t="s">
        <v>31</v>
      </c>
      <c r="AX2053" s="12" t="s">
        <v>82</v>
      </c>
      <c r="AY2053" s="146" t="s">
        <v>225</v>
      </c>
    </row>
    <row r="2054" spans="2:65" s="12" customFormat="1" ht="10.199999999999999">
      <c r="B2054" s="144"/>
      <c r="D2054" s="145" t="s">
        <v>233</v>
      </c>
      <c r="E2054" s="146" t="s">
        <v>1</v>
      </c>
      <c r="F2054" s="147" t="s">
        <v>4224</v>
      </c>
      <c r="H2054" s="148">
        <v>14.975</v>
      </c>
      <c r="I2054" s="149"/>
      <c r="L2054" s="144"/>
      <c r="M2054" s="150"/>
      <c r="T2054" s="151"/>
      <c r="AT2054" s="146" t="s">
        <v>233</v>
      </c>
      <c r="AU2054" s="146" t="s">
        <v>92</v>
      </c>
      <c r="AV2054" s="12" t="s">
        <v>92</v>
      </c>
      <c r="AW2054" s="12" t="s">
        <v>31</v>
      </c>
      <c r="AX2054" s="12" t="s">
        <v>82</v>
      </c>
      <c r="AY2054" s="146" t="s">
        <v>225</v>
      </c>
    </row>
    <row r="2055" spans="2:65" s="12" customFormat="1" ht="40.799999999999997">
      <c r="B2055" s="144"/>
      <c r="D2055" s="145" t="s">
        <v>233</v>
      </c>
      <c r="E2055" s="146" t="s">
        <v>1</v>
      </c>
      <c r="F2055" s="147" t="s">
        <v>4225</v>
      </c>
      <c r="H2055" s="148">
        <v>91.575000000000003</v>
      </c>
      <c r="I2055" s="149"/>
      <c r="L2055" s="144"/>
      <c r="M2055" s="150"/>
      <c r="T2055" s="151"/>
      <c r="AT2055" s="146" t="s">
        <v>233</v>
      </c>
      <c r="AU2055" s="146" t="s">
        <v>92</v>
      </c>
      <c r="AV2055" s="12" t="s">
        <v>92</v>
      </c>
      <c r="AW2055" s="12" t="s">
        <v>31</v>
      </c>
      <c r="AX2055" s="12" t="s">
        <v>82</v>
      </c>
      <c r="AY2055" s="146" t="s">
        <v>225</v>
      </c>
    </row>
    <row r="2056" spans="2:65" s="12" customFormat="1" ht="10.199999999999999">
      <c r="B2056" s="144"/>
      <c r="D2056" s="145" t="s">
        <v>233</v>
      </c>
      <c r="E2056" s="146" t="s">
        <v>1</v>
      </c>
      <c r="F2056" s="147" t="s">
        <v>4226</v>
      </c>
      <c r="H2056" s="148">
        <v>14.725</v>
      </c>
      <c r="I2056" s="149"/>
      <c r="L2056" s="144"/>
      <c r="M2056" s="150"/>
      <c r="T2056" s="151"/>
      <c r="AT2056" s="146" t="s">
        <v>233</v>
      </c>
      <c r="AU2056" s="146" t="s">
        <v>92</v>
      </c>
      <c r="AV2056" s="12" t="s">
        <v>92</v>
      </c>
      <c r="AW2056" s="12" t="s">
        <v>31</v>
      </c>
      <c r="AX2056" s="12" t="s">
        <v>82</v>
      </c>
      <c r="AY2056" s="146" t="s">
        <v>225</v>
      </c>
    </row>
    <row r="2057" spans="2:65" s="13" customFormat="1" ht="10.199999999999999">
      <c r="B2057" s="152"/>
      <c r="D2057" s="145" t="s">
        <v>233</v>
      </c>
      <c r="E2057" s="153" t="s">
        <v>1</v>
      </c>
      <c r="F2057" s="154" t="s">
        <v>235</v>
      </c>
      <c r="H2057" s="155">
        <v>168.625</v>
      </c>
      <c r="I2057" s="156"/>
      <c r="L2057" s="152"/>
      <c r="M2057" s="157"/>
      <c r="T2057" s="158"/>
      <c r="AT2057" s="153" t="s">
        <v>233</v>
      </c>
      <c r="AU2057" s="153" t="s">
        <v>92</v>
      </c>
      <c r="AV2057" s="13" t="s">
        <v>232</v>
      </c>
      <c r="AW2057" s="13" t="s">
        <v>31</v>
      </c>
      <c r="AX2057" s="13" t="s">
        <v>90</v>
      </c>
      <c r="AY2057" s="153" t="s">
        <v>225</v>
      </c>
    </row>
    <row r="2058" spans="2:65" s="1" customFormat="1" ht="16.5" customHeight="1">
      <c r="B2058" s="31"/>
      <c r="C2058" s="159" t="s">
        <v>4227</v>
      </c>
      <c r="D2058" s="159" t="s">
        <v>292</v>
      </c>
      <c r="E2058" s="160" t="s">
        <v>4228</v>
      </c>
      <c r="F2058" s="161" t="s">
        <v>4229</v>
      </c>
      <c r="G2058" s="162" t="s">
        <v>357</v>
      </c>
      <c r="H2058" s="163">
        <v>41.29</v>
      </c>
      <c r="I2058" s="164"/>
      <c r="J2058" s="165">
        <f>ROUND(I2058*H2058,2)</f>
        <v>0</v>
      </c>
      <c r="K2058" s="161" t="s">
        <v>231</v>
      </c>
      <c r="L2058" s="166"/>
      <c r="M2058" s="167" t="s">
        <v>1</v>
      </c>
      <c r="N2058" s="168" t="s">
        <v>47</v>
      </c>
      <c r="P2058" s="140">
        <f>O2058*H2058</f>
        <v>0</v>
      </c>
      <c r="Q2058" s="140">
        <v>0</v>
      </c>
      <c r="R2058" s="140">
        <f>Q2058*H2058</f>
        <v>0</v>
      </c>
      <c r="S2058" s="140">
        <v>0</v>
      </c>
      <c r="T2058" s="141">
        <f>S2058*H2058</f>
        <v>0</v>
      </c>
      <c r="AR2058" s="142" t="s">
        <v>307</v>
      </c>
      <c r="AT2058" s="142" t="s">
        <v>292</v>
      </c>
      <c r="AU2058" s="142" t="s">
        <v>92</v>
      </c>
      <c r="AY2058" s="16" t="s">
        <v>225</v>
      </c>
      <c r="BE2058" s="143">
        <f>IF(N2058="základní",J2058,0)</f>
        <v>0</v>
      </c>
      <c r="BF2058" s="143">
        <f>IF(N2058="snížená",J2058,0)</f>
        <v>0</v>
      </c>
      <c r="BG2058" s="143">
        <f>IF(N2058="zákl. přenesená",J2058,0)</f>
        <v>0</v>
      </c>
      <c r="BH2058" s="143">
        <f>IF(N2058="sníž. přenesená",J2058,0)</f>
        <v>0</v>
      </c>
      <c r="BI2058" s="143">
        <f>IF(N2058="nulová",J2058,0)</f>
        <v>0</v>
      </c>
      <c r="BJ2058" s="16" t="s">
        <v>90</v>
      </c>
      <c r="BK2058" s="143">
        <f>ROUND(I2058*H2058,2)</f>
        <v>0</v>
      </c>
      <c r="BL2058" s="16" t="s">
        <v>265</v>
      </c>
      <c r="BM2058" s="142" t="s">
        <v>3703</v>
      </c>
    </row>
    <row r="2059" spans="2:65" s="1" customFormat="1" ht="16.5" customHeight="1">
      <c r="B2059" s="31"/>
      <c r="C2059" s="159" t="s">
        <v>4230</v>
      </c>
      <c r="D2059" s="159" t="s">
        <v>292</v>
      </c>
      <c r="E2059" s="160" t="s">
        <v>4231</v>
      </c>
      <c r="F2059" s="161" t="s">
        <v>4232</v>
      </c>
      <c r="G2059" s="162" t="s">
        <v>357</v>
      </c>
      <c r="H2059" s="163">
        <v>141.70400000000001</v>
      </c>
      <c r="I2059" s="164"/>
      <c r="J2059" s="165">
        <f>ROUND(I2059*H2059,2)</f>
        <v>0</v>
      </c>
      <c r="K2059" s="161" t="s">
        <v>231</v>
      </c>
      <c r="L2059" s="166"/>
      <c r="M2059" s="167" t="s">
        <v>1</v>
      </c>
      <c r="N2059" s="168" t="s">
        <v>47</v>
      </c>
      <c r="P2059" s="140">
        <f>O2059*H2059</f>
        <v>0</v>
      </c>
      <c r="Q2059" s="140">
        <v>0</v>
      </c>
      <c r="R2059" s="140">
        <f>Q2059*H2059</f>
        <v>0</v>
      </c>
      <c r="S2059" s="140">
        <v>0</v>
      </c>
      <c r="T2059" s="141">
        <f>S2059*H2059</f>
        <v>0</v>
      </c>
      <c r="AR2059" s="142" t="s">
        <v>307</v>
      </c>
      <c r="AT2059" s="142" t="s">
        <v>292</v>
      </c>
      <c r="AU2059" s="142" t="s">
        <v>92</v>
      </c>
      <c r="AY2059" s="16" t="s">
        <v>225</v>
      </c>
      <c r="BE2059" s="143">
        <f>IF(N2059="základní",J2059,0)</f>
        <v>0</v>
      </c>
      <c r="BF2059" s="143">
        <f>IF(N2059="snížená",J2059,0)</f>
        <v>0</v>
      </c>
      <c r="BG2059" s="143">
        <f>IF(N2059="zákl. přenesená",J2059,0)</f>
        <v>0</v>
      </c>
      <c r="BH2059" s="143">
        <f>IF(N2059="sníž. přenesená",J2059,0)</f>
        <v>0</v>
      </c>
      <c r="BI2059" s="143">
        <f>IF(N2059="nulová",J2059,0)</f>
        <v>0</v>
      </c>
      <c r="BJ2059" s="16" t="s">
        <v>90</v>
      </c>
      <c r="BK2059" s="143">
        <f>ROUND(I2059*H2059,2)</f>
        <v>0</v>
      </c>
      <c r="BL2059" s="16" t="s">
        <v>265</v>
      </c>
      <c r="BM2059" s="142" t="s">
        <v>3712</v>
      </c>
    </row>
    <row r="2060" spans="2:65" s="1" customFormat="1" ht="16.5" customHeight="1">
      <c r="B2060" s="31"/>
      <c r="C2060" s="131" t="s">
        <v>4233</v>
      </c>
      <c r="D2060" s="131" t="s">
        <v>227</v>
      </c>
      <c r="E2060" s="132" t="s">
        <v>4234</v>
      </c>
      <c r="F2060" s="133" t="s">
        <v>4235</v>
      </c>
      <c r="G2060" s="134" t="s">
        <v>357</v>
      </c>
      <c r="H2060" s="135">
        <v>27.04</v>
      </c>
      <c r="I2060" s="136"/>
      <c r="J2060" s="137">
        <f>ROUND(I2060*H2060,2)</f>
        <v>0</v>
      </c>
      <c r="K2060" s="133" t="s">
        <v>231</v>
      </c>
      <c r="L2060" s="31"/>
      <c r="M2060" s="138" t="s">
        <v>1</v>
      </c>
      <c r="N2060" s="139" t="s">
        <v>47</v>
      </c>
      <c r="P2060" s="140">
        <f>O2060*H2060</f>
        <v>0</v>
      </c>
      <c r="Q2060" s="140">
        <v>0</v>
      </c>
      <c r="R2060" s="140">
        <f>Q2060*H2060</f>
        <v>0</v>
      </c>
      <c r="S2060" s="140">
        <v>0</v>
      </c>
      <c r="T2060" s="141">
        <f>S2060*H2060</f>
        <v>0</v>
      </c>
      <c r="AR2060" s="142" t="s">
        <v>265</v>
      </c>
      <c r="AT2060" s="142" t="s">
        <v>227</v>
      </c>
      <c r="AU2060" s="142" t="s">
        <v>92</v>
      </c>
      <c r="AY2060" s="16" t="s">
        <v>225</v>
      </c>
      <c r="BE2060" s="143">
        <f>IF(N2060="základní",J2060,0)</f>
        <v>0</v>
      </c>
      <c r="BF2060" s="143">
        <f>IF(N2060="snížená",J2060,0)</f>
        <v>0</v>
      </c>
      <c r="BG2060" s="143">
        <f>IF(N2060="zákl. přenesená",J2060,0)</f>
        <v>0</v>
      </c>
      <c r="BH2060" s="143">
        <f>IF(N2060="sníž. přenesená",J2060,0)</f>
        <v>0</v>
      </c>
      <c r="BI2060" s="143">
        <f>IF(N2060="nulová",J2060,0)</f>
        <v>0</v>
      </c>
      <c r="BJ2060" s="16" t="s">
        <v>90</v>
      </c>
      <c r="BK2060" s="143">
        <f>ROUND(I2060*H2060,2)</f>
        <v>0</v>
      </c>
      <c r="BL2060" s="16" t="s">
        <v>265</v>
      </c>
      <c r="BM2060" s="142" t="s">
        <v>3719</v>
      </c>
    </row>
    <row r="2061" spans="2:65" s="12" customFormat="1" ht="10.199999999999999">
      <c r="B2061" s="144"/>
      <c r="D2061" s="145" t="s">
        <v>233</v>
      </c>
      <c r="E2061" s="146" t="s">
        <v>1</v>
      </c>
      <c r="F2061" s="147" t="s">
        <v>4236</v>
      </c>
      <c r="H2061" s="148">
        <v>7.59</v>
      </c>
      <c r="I2061" s="149"/>
      <c r="L2061" s="144"/>
      <c r="M2061" s="150"/>
      <c r="T2061" s="151"/>
      <c r="AT2061" s="146" t="s">
        <v>233</v>
      </c>
      <c r="AU2061" s="146" t="s">
        <v>92</v>
      </c>
      <c r="AV2061" s="12" t="s">
        <v>92</v>
      </c>
      <c r="AW2061" s="12" t="s">
        <v>31</v>
      </c>
      <c r="AX2061" s="12" t="s">
        <v>82</v>
      </c>
      <c r="AY2061" s="146" t="s">
        <v>225</v>
      </c>
    </row>
    <row r="2062" spans="2:65" s="12" customFormat="1" ht="20.399999999999999">
      <c r="B2062" s="144"/>
      <c r="D2062" s="145" t="s">
        <v>233</v>
      </c>
      <c r="E2062" s="146" t="s">
        <v>1</v>
      </c>
      <c r="F2062" s="147" t="s">
        <v>4237</v>
      </c>
      <c r="H2062" s="148">
        <v>19.45</v>
      </c>
      <c r="I2062" s="149"/>
      <c r="L2062" s="144"/>
      <c r="M2062" s="150"/>
      <c r="T2062" s="151"/>
      <c r="AT2062" s="146" t="s">
        <v>233</v>
      </c>
      <c r="AU2062" s="146" t="s">
        <v>92</v>
      </c>
      <c r="AV2062" s="12" t="s">
        <v>92</v>
      </c>
      <c r="AW2062" s="12" t="s">
        <v>31</v>
      </c>
      <c r="AX2062" s="12" t="s">
        <v>82</v>
      </c>
      <c r="AY2062" s="146" t="s">
        <v>225</v>
      </c>
    </row>
    <row r="2063" spans="2:65" s="13" customFormat="1" ht="10.199999999999999">
      <c r="B2063" s="152"/>
      <c r="D2063" s="145" t="s">
        <v>233</v>
      </c>
      <c r="E2063" s="153" t="s">
        <v>1</v>
      </c>
      <c r="F2063" s="154" t="s">
        <v>235</v>
      </c>
      <c r="H2063" s="155">
        <v>27.04</v>
      </c>
      <c r="I2063" s="156"/>
      <c r="L2063" s="152"/>
      <c r="M2063" s="157"/>
      <c r="T2063" s="158"/>
      <c r="AT2063" s="153" t="s">
        <v>233</v>
      </c>
      <c r="AU2063" s="153" t="s">
        <v>92</v>
      </c>
      <c r="AV2063" s="13" t="s">
        <v>232</v>
      </c>
      <c r="AW2063" s="13" t="s">
        <v>31</v>
      </c>
      <c r="AX2063" s="13" t="s">
        <v>90</v>
      </c>
      <c r="AY2063" s="153" t="s">
        <v>225</v>
      </c>
    </row>
    <row r="2064" spans="2:65" s="1" customFormat="1" ht="16.5" customHeight="1">
      <c r="B2064" s="31"/>
      <c r="C2064" s="159" t="s">
        <v>4238</v>
      </c>
      <c r="D2064" s="159" t="s">
        <v>292</v>
      </c>
      <c r="E2064" s="160" t="s">
        <v>4239</v>
      </c>
      <c r="F2064" s="161" t="s">
        <v>4240</v>
      </c>
      <c r="G2064" s="162" t="s">
        <v>357</v>
      </c>
      <c r="H2064" s="163">
        <v>27.581</v>
      </c>
      <c r="I2064" s="164"/>
      <c r="J2064" s="165">
        <f>ROUND(I2064*H2064,2)</f>
        <v>0</v>
      </c>
      <c r="K2064" s="161" t="s">
        <v>231</v>
      </c>
      <c r="L2064" s="166"/>
      <c r="M2064" s="167" t="s">
        <v>1</v>
      </c>
      <c r="N2064" s="168" t="s">
        <v>47</v>
      </c>
      <c r="P2064" s="140">
        <f>O2064*H2064</f>
        <v>0</v>
      </c>
      <c r="Q2064" s="140">
        <v>0</v>
      </c>
      <c r="R2064" s="140">
        <f>Q2064*H2064</f>
        <v>0</v>
      </c>
      <c r="S2064" s="140">
        <v>0</v>
      </c>
      <c r="T2064" s="141">
        <f>S2064*H2064</f>
        <v>0</v>
      </c>
      <c r="AR2064" s="142" t="s">
        <v>307</v>
      </c>
      <c r="AT2064" s="142" t="s">
        <v>292</v>
      </c>
      <c r="AU2064" s="142" t="s">
        <v>92</v>
      </c>
      <c r="AY2064" s="16" t="s">
        <v>225</v>
      </c>
      <c r="BE2064" s="143">
        <f>IF(N2064="základní",J2064,0)</f>
        <v>0</v>
      </c>
      <c r="BF2064" s="143">
        <f>IF(N2064="snížená",J2064,0)</f>
        <v>0</v>
      </c>
      <c r="BG2064" s="143">
        <f>IF(N2064="zákl. přenesená",J2064,0)</f>
        <v>0</v>
      </c>
      <c r="BH2064" s="143">
        <f>IF(N2064="sníž. přenesená",J2064,0)</f>
        <v>0</v>
      </c>
      <c r="BI2064" s="143">
        <f>IF(N2064="nulová",J2064,0)</f>
        <v>0</v>
      </c>
      <c r="BJ2064" s="16" t="s">
        <v>90</v>
      </c>
      <c r="BK2064" s="143">
        <f>ROUND(I2064*H2064,2)</f>
        <v>0</v>
      </c>
      <c r="BL2064" s="16" t="s">
        <v>265</v>
      </c>
      <c r="BM2064" s="142" t="s">
        <v>3727</v>
      </c>
    </row>
    <row r="2065" spans="2:65" s="12" customFormat="1" ht="10.199999999999999">
      <c r="B2065" s="144"/>
      <c r="D2065" s="145" t="s">
        <v>233</v>
      </c>
      <c r="E2065" s="146" t="s">
        <v>1</v>
      </c>
      <c r="F2065" s="147" t="s">
        <v>4241</v>
      </c>
      <c r="H2065" s="148">
        <v>27.581</v>
      </c>
      <c r="I2065" s="149"/>
      <c r="L2065" s="144"/>
      <c r="M2065" s="150"/>
      <c r="T2065" s="151"/>
      <c r="AT2065" s="146" t="s">
        <v>233</v>
      </c>
      <c r="AU2065" s="146" t="s">
        <v>92</v>
      </c>
      <c r="AV2065" s="12" t="s">
        <v>92</v>
      </c>
      <c r="AW2065" s="12" t="s">
        <v>31</v>
      </c>
      <c r="AX2065" s="12" t="s">
        <v>82</v>
      </c>
      <c r="AY2065" s="146" t="s">
        <v>225</v>
      </c>
    </row>
    <row r="2066" spans="2:65" s="13" customFormat="1" ht="10.199999999999999">
      <c r="B2066" s="152"/>
      <c r="D2066" s="145" t="s">
        <v>233</v>
      </c>
      <c r="E2066" s="153" t="s">
        <v>1</v>
      </c>
      <c r="F2066" s="154" t="s">
        <v>235</v>
      </c>
      <c r="H2066" s="155">
        <v>27.581</v>
      </c>
      <c r="I2066" s="156"/>
      <c r="L2066" s="152"/>
      <c r="M2066" s="157"/>
      <c r="T2066" s="158"/>
      <c r="AT2066" s="153" t="s">
        <v>233</v>
      </c>
      <c r="AU2066" s="153" t="s">
        <v>92</v>
      </c>
      <c r="AV2066" s="13" t="s">
        <v>232</v>
      </c>
      <c r="AW2066" s="13" t="s">
        <v>31</v>
      </c>
      <c r="AX2066" s="13" t="s">
        <v>90</v>
      </c>
      <c r="AY2066" s="153" t="s">
        <v>225</v>
      </c>
    </row>
    <row r="2067" spans="2:65" s="1" customFormat="1" ht="24.15" customHeight="1">
      <c r="B2067" s="31"/>
      <c r="C2067" s="131" t="s">
        <v>4242</v>
      </c>
      <c r="D2067" s="131" t="s">
        <v>227</v>
      </c>
      <c r="E2067" s="132" t="s">
        <v>4243</v>
      </c>
      <c r="F2067" s="133" t="s">
        <v>4244</v>
      </c>
      <c r="G2067" s="134" t="s">
        <v>230</v>
      </c>
      <c r="H2067" s="135">
        <v>145.35499999999999</v>
      </c>
      <c r="I2067" s="136"/>
      <c r="J2067" s="137">
        <f>ROUND(I2067*H2067,2)</f>
        <v>0</v>
      </c>
      <c r="K2067" s="133" t="s">
        <v>231</v>
      </c>
      <c r="L2067" s="31"/>
      <c r="M2067" s="138" t="s">
        <v>1</v>
      </c>
      <c r="N2067" s="139" t="s">
        <v>47</v>
      </c>
      <c r="P2067" s="140">
        <f>O2067*H2067</f>
        <v>0</v>
      </c>
      <c r="Q2067" s="140">
        <v>0</v>
      </c>
      <c r="R2067" s="140">
        <f>Q2067*H2067</f>
        <v>0</v>
      </c>
      <c r="S2067" s="140">
        <v>0</v>
      </c>
      <c r="T2067" s="141">
        <f>S2067*H2067</f>
        <v>0</v>
      </c>
      <c r="AR2067" s="142" t="s">
        <v>265</v>
      </c>
      <c r="AT2067" s="142" t="s">
        <v>227</v>
      </c>
      <c r="AU2067" s="142" t="s">
        <v>92</v>
      </c>
      <c r="AY2067" s="16" t="s">
        <v>225</v>
      </c>
      <c r="BE2067" s="143">
        <f>IF(N2067="základní",J2067,0)</f>
        <v>0</v>
      </c>
      <c r="BF2067" s="143">
        <f>IF(N2067="snížená",J2067,0)</f>
        <v>0</v>
      </c>
      <c r="BG2067" s="143">
        <f>IF(N2067="zákl. přenesená",J2067,0)</f>
        <v>0</v>
      </c>
      <c r="BH2067" s="143">
        <f>IF(N2067="sníž. přenesená",J2067,0)</f>
        <v>0</v>
      </c>
      <c r="BI2067" s="143">
        <f>IF(N2067="nulová",J2067,0)</f>
        <v>0</v>
      </c>
      <c r="BJ2067" s="16" t="s">
        <v>90</v>
      </c>
      <c r="BK2067" s="143">
        <f>ROUND(I2067*H2067,2)</f>
        <v>0</v>
      </c>
      <c r="BL2067" s="16" t="s">
        <v>265</v>
      </c>
      <c r="BM2067" s="142" t="s">
        <v>3735</v>
      </c>
    </row>
    <row r="2068" spans="2:65" s="1" customFormat="1" ht="55.5" customHeight="1">
      <c r="B2068" s="31"/>
      <c r="C2068" s="131" t="s">
        <v>4245</v>
      </c>
      <c r="D2068" s="131" t="s">
        <v>227</v>
      </c>
      <c r="E2068" s="132" t="s">
        <v>4246</v>
      </c>
      <c r="F2068" s="133" t="s">
        <v>4247</v>
      </c>
      <c r="G2068" s="134" t="s">
        <v>277</v>
      </c>
      <c r="H2068" s="135">
        <v>1.5660000000000001</v>
      </c>
      <c r="I2068" s="136"/>
      <c r="J2068" s="137">
        <f>ROUND(I2068*H2068,2)</f>
        <v>0</v>
      </c>
      <c r="K2068" s="133" t="s">
        <v>231</v>
      </c>
      <c r="L2068" s="31"/>
      <c r="M2068" s="138" t="s">
        <v>1</v>
      </c>
      <c r="N2068" s="139" t="s">
        <v>47</v>
      </c>
      <c r="P2068" s="140">
        <f>O2068*H2068</f>
        <v>0</v>
      </c>
      <c r="Q2068" s="140">
        <v>0</v>
      </c>
      <c r="R2068" s="140">
        <f>Q2068*H2068</f>
        <v>0</v>
      </c>
      <c r="S2068" s="140">
        <v>0</v>
      </c>
      <c r="T2068" s="141">
        <f>S2068*H2068</f>
        <v>0</v>
      </c>
      <c r="AR2068" s="142" t="s">
        <v>265</v>
      </c>
      <c r="AT2068" s="142" t="s">
        <v>227</v>
      </c>
      <c r="AU2068" s="142" t="s">
        <v>92</v>
      </c>
      <c r="AY2068" s="16" t="s">
        <v>225</v>
      </c>
      <c r="BE2068" s="143">
        <f>IF(N2068="základní",J2068,0)</f>
        <v>0</v>
      </c>
      <c r="BF2068" s="143">
        <f>IF(N2068="snížená",J2068,0)</f>
        <v>0</v>
      </c>
      <c r="BG2068" s="143">
        <f>IF(N2068="zákl. přenesená",J2068,0)</f>
        <v>0</v>
      </c>
      <c r="BH2068" s="143">
        <f>IF(N2068="sníž. přenesená",J2068,0)</f>
        <v>0</v>
      </c>
      <c r="BI2068" s="143">
        <f>IF(N2068="nulová",J2068,0)</f>
        <v>0</v>
      </c>
      <c r="BJ2068" s="16" t="s">
        <v>90</v>
      </c>
      <c r="BK2068" s="143">
        <f>ROUND(I2068*H2068,2)</f>
        <v>0</v>
      </c>
      <c r="BL2068" s="16" t="s">
        <v>265</v>
      </c>
      <c r="BM2068" s="142" t="s">
        <v>3744</v>
      </c>
    </row>
    <row r="2069" spans="2:65" s="11" customFormat="1" ht="22.8" customHeight="1">
      <c r="B2069" s="119"/>
      <c r="D2069" s="120" t="s">
        <v>81</v>
      </c>
      <c r="E2069" s="129" t="s">
        <v>3433</v>
      </c>
      <c r="F2069" s="129" t="s">
        <v>4248</v>
      </c>
      <c r="I2069" s="122"/>
      <c r="J2069" s="130">
        <f>BK2069</f>
        <v>0</v>
      </c>
      <c r="L2069" s="119"/>
      <c r="M2069" s="124"/>
      <c r="P2069" s="125">
        <f>SUM(P2070:P2074)</f>
        <v>0</v>
      </c>
      <c r="R2069" s="125">
        <f>SUM(R2070:R2074)</f>
        <v>0</v>
      </c>
      <c r="T2069" s="126">
        <f>SUM(T2070:T2074)</f>
        <v>0</v>
      </c>
      <c r="AR2069" s="120" t="s">
        <v>92</v>
      </c>
      <c r="AT2069" s="127" t="s">
        <v>81</v>
      </c>
      <c r="AU2069" s="127" t="s">
        <v>90</v>
      </c>
      <c r="AY2069" s="120" t="s">
        <v>225</v>
      </c>
      <c r="BK2069" s="128">
        <f>SUM(BK2070:BK2074)</f>
        <v>0</v>
      </c>
    </row>
    <row r="2070" spans="2:65" s="1" customFormat="1" ht="24.15" customHeight="1">
      <c r="B2070" s="31"/>
      <c r="C2070" s="131" t="s">
        <v>4249</v>
      </c>
      <c r="D2070" s="131" t="s">
        <v>227</v>
      </c>
      <c r="E2070" s="132" t="s">
        <v>4250</v>
      </c>
      <c r="F2070" s="133" t="s">
        <v>4251</v>
      </c>
      <c r="G2070" s="134" t="s">
        <v>230</v>
      </c>
      <c r="H2070" s="135">
        <v>2.6</v>
      </c>
      <c r="I2070" s="136"/>
      <c r="J2070" s="137">
        <f>ROUND(I2070*H2070,2)</f>
        <v>0</v>
      </c>
      <c r="K2070" s="133" t="s">
        <v>231</v>
      </c>
      <c r="L2070" s="31"/>
      <c r="M2070" s="138" t="s">
        <v>1</v>
      </c>
      <c r="N2070" s="139" t="s">
        <v>47</v>
      </c>
      <c r="P2070" s="140">
        <f>O2070*H2070</f>
        <v>0</v>
      </c>
      <c r="Q2070" s="140">
        <v>0</v>
      </c>
      <c r="R2070" s="140">
        <f>Q2070*H2070</f>
        <v>0</v>
      </c>
      <c r="S2070" s="140">
        <v>0</v>
      </c>
      <c r="T2070" s="141">
        <f>S2070*H2070</f>
        <v>0</v>
      </c>
      <c r="AR2070" s="142" t="s">
        <v>265</v>
      </c>
      <c r="AT2070" s="142" t="s">
        <v>227</v>
      </c>
      <c r="AU2070" s="142" t="s">
        <v>92</v>
      </c>
      <c r="AY2070" s="16" t="s">
        <v>225</v>
      </c>
      <c r="BE2070" s="143">
        <f>IF(N2070="základní",J2070,0)</f>
        <v>0</v>
      </c>
      <c r="BF2070" s="143">
        <f>IF(N2070="snížená",J2070,0)</f>
        <v>0</v>
      </c>
      <c r="BG2070" s="143">
        <f>IF(N2070="zákl. přenesená",J2070,0)</f>
        <v>0</v>
      </c>
      <c r="BH2070" s="143">
        <f>IF(N2070="sníž. přenesená",J2070,0)</f>
        <v>0</v>
      </c>
      <c r="BI2070" s="143">
        <f>IF(N2070="nulová",J2070,0)</f>
        <v>0</v>
      </c>
      <c r="BJ2070" s="16" t="s">
        <v>90</v>
      </c>
      <c r="BK2070" s="143">
        <f>ROUND(I2070*H2070,2)</f>
        <v>0</v>
      </c>
      <c r="BL2070" s="16" t="s">
        <v>265</v>
      </c>
      <c r="BM2070" s="142" t="s">
        <v>3751</v>
      </c>
    </row>
    <row r="2071" spans="2:65" s="12" customFormat="1" ht="10.199999999999999">
      <c r="B2071" s="144"/>
      <c r="D2071" s="145" t="s">
        <v>233</v>
      </c>
      <c r="E2071" s="146" t="s">
        <v>1</v>
      </c>
      <c r="F2071" s="147" t="s">
        <v>4252</v>
      </c>
      <c r="H2071" s="148">
        <v>2.6</v>
      </c>
      <c r="I2071" s="149"/>
      <c r="L2071" s="144"/>
      <c r="M2071" s="150"/>
      <c r="T2071" s="151"/>
      <c r="AT2071" s="146" t="s">
        <v>233</v>
      </c>
      <c r="AU2071" s="146" t="s">
        <v>92</v>
      </c>
      <c r="AV2071" s="12" t="s">
        <v>92</v>
      </c>
      <c r="AW2071" s="12" t="s">
        <v>31</v>
      </c>
      <c r="AX2071" s="12" t="s">
        <v>82</v>
      </c>
      <c r="AY2071" s="146" t="s">
        <v>225</v>
      </c>
    </row>
    <row r="2072" spans="2:65" s="13" customFormat="1" ht="10.199999999999999">
      <c r="B2072" s="152"/>
      <c r="D2072" s="145" t="s">
        <v>233</v>
      </c>
      <c r="E2072" s="153" t="s">
        <v>1</v>
      </c>
      <c r="F2072" s="154" t="s">
        <v>235</v>
      </c>
      <c r="H2072" s="155">
        <v>2.6</v>
      </c>
      <c r="I2072" s="156"/>
      <c r="L2072" s="152"/>
      <c r="M2072" s="157"/>
      <c r="T2072" s="158"/>
      <c r="AT2072" s="153" t="s">
        <v>233</v>
      </c>
      <c r="AU2072" s="153" t="s">
        <v>92</v>
      </c>
      <c r="AV2072" s="13" t="s">
        <v>232</v>
      </c>
      <c r="AW2072" s="13" t="s">
        <v>31</v>
      </c>
      <c r="AX2072" s="13" t="s">
        <v>90</v>
      </c>
      <c r="AY2072" s="153" t="s">
        <v>225</v>
      </c>
    </row>
    <row r="2073" spans="2:65" s="1" customFormat="1" ht="16.5" customHeight="1">
      <c r="B2073" s="31"/>
      <c r="C2073" s="131" t="s">
        <v>4253</v>
      </c>
      <c r="D2073" s="131" t="s">
        <v>227</v>
      </c>
      <c r="E2073" s="132" t="s">
        <v>4254</v>
      </c>
      <c r="F2073" s="133" t="s">
        <v>4255</v>
      </c>
      <c r="G2073" s="134" t="s">
        <v>230</v>
      </c>
      <c r="H2073" s="135">
        <v>2.6</v>
      </c>
      <c r="I2073" s="136"/>
      <c r="J2073" s="137">
        <f>ROUND(I2073*H2073,2)</f>
        <v>0</v>
      </c>
      <c r="K2073" s="133" t="s">
        <v>231</v>
      </c>
      <c r="L2073" s="31"/>
      <c r="M2073" s="138" t="s">
        <v>1</v>
      </c>
      <c r="N2073" s="139" t="s">
        <v>47</v>
      </c>
      <c r="P2073" s="140">
        <f>O2073*H2073</f>
        <v>0</v>
      </c>
      <c r="Q2073" s="140">
        <v>0</v>
      </c>
      <c r="R2073" s="140">
        <f>Q2073*H2073</f>
        <v>0</v>
      </c>
      <c r="S2073" s="140">
        <v>0</v>
      </c>
      <c r="T2073" s="141">
        <f>S2073*H2073</f>
        <v>0</v>
      </c>
      <c r="AR2073" s="142" t="s">
        <v>265</v>
      </c>
      <c r="AT2073" s="142" t="s">
        <v>227</v>
      </c>
      <c r="AU2073" s="142" t="s">
        <v>92</v>
      </c>
      <c r="AY2073" s="16" t="s">
        <v>225</v>
      </c>
      <c r="BE2073" s="143">
        <f>IF(N2073="základní",J2073,0)</f>
        <v>0</v>
      </c>
      <c r="BF2073" s="143">
        <f>IF(N2073="snížená",J2073,0)</f>
        <v>0</v>
      </c>
      <c r="BG2073" s="143">
        <f>IF(N2073="zákl. přenesená",J2073,0)</f>
        <v>0</v>
      </c>
      <c r="BH2073" s="143">
        <f>IF(N2073="sníž. přenesená",J2073,0)</f>
        <v>0</v>
      </c>
      <c r="BI2073" s="143">
        <f>IF(N2073="nulová",J2073,0)</f>
        <v>0</v>
      </c>
      <c r="BJ2073" s="16" t="s">
        <v>90</v>
      </c>
      <c r="BK2073" s="143">
        <f>ROUND(I2073*H2073,2)</f>
        <v>0</v>
      </c>
      <c r="BL2073" s="16" t="s">
        <v>265</v>
      </c>
      <c r="BM2073" s="142" t="s">
        <v>3758</v>
      </c>
    </row>
    <row r="2074" spans="2:65" s="1" customFormat="1" ht="55.5" customHeight="1">
      <c r="B2074" s="31"/>
      <c r="C2074" s="131" t="s">
        <v>4256</v>
      </c>
      <c r="D2074" s="131" t="s">
        <v>227</v>
      </c>
      <c r="E2074" s="132" t="s">
        <v>4257</v>
      </c>
      <c r="F2074" s="133" t="s">
        <v>4258</v>
      </c>
      <c r="G2074" s="134" t="s">
        <v>277</v>
      </c>
      <c r="H2074" s="135">
        <v>3.0000000000000001E-3</v>
      </c>
      <c r="I2074" s="136"/>
      <c r="J2074" s="137">
        <f>ROUND(I2074*H2074,2)</f>
        <v>0</v>
      </c>
      <c r="K2074" s="133" t="s">
        <v>231</v>
      </c>
      <c r="L2074" s="31"/>
      <c r="M2074" s="138" t="s">
        <v>1</v>
      </c>
      <c r="N2074" s="139" t="s">
        <v>47</v>
      </c>
      <c r="P2074" s="140">
        <f>O2074*H2074</f>
        <v>0</v>
      </c>
      <c r="Q2074" s="140">
        <v>0</v>
      </c>
      <c r="R2074" s="140">
        <f>Q2074*H2074</f>
        <v>0</v>
      </c>
      <c r="S2074" s="140">
        <v>0</v>
      </c>
      <c r="T2074" s="141">
        <f>S2074*H2074</f>
        <v>0</v>
      </c>
      <c r="AR2074" s="142" t="s">
        <v>265</v>
      </c>
      <c r="AT2074" s="142" t="s">
        <v>227</v>
      </c>
      <c r="AU2074" s="142" t="s">
        <v>92</v>
      </c>
      <c r="AY2074" s="16" t="s">
        <v>225</v>
      </c>
      <c r="BE2074" s="143">
        <f>IF(N2074="základní",J2074,0)</f>
        <v>0</v>
      </c>
      <c r="BF2074" s="143">
        <f>IF(N2074="snížená",J2074,0)</f>
        <v>0</v>
      </c>
      <c r="BG2074" s="143">
        <f>IF(N2074="zákl. přenesená",J2074,0)</f>
        <v>0</v>
      </c>
      <c r="BH2074" s="143">
        <f>IF(N2074="sníž. přenesená",J2074,0)</f>
        <v>0</v>
      </c>
      <c r="BI2074" s="143">
        <f>IF(N2074="nulová",J2074,0)</f>
        <v>0</v>
      </c>
      <c r="BJ2074" s="16" t="s">
        <v>90</v>
      </c>
      <c r="BK2074" s="143">
        <f>ROUND(I2074*H2074,2)</f>
        <v>0</v>
      </c>
      <c r="BL2074" s="16" t="s">
        <v>265</v>
      </c>
      <c r="BM2074" s="142" t="s">
        <v>3769</v>
      </c>
    </row>
    <row r="2075" spans="2:65" s="11" customFormat="1" ht="22.8" customHeight="1">
      <c r="B2075" s="119"/>
      <c r="D2075" s="120" t="s">
        <v>81</v>
      </c>
      <c r="E2075" s="129" t="s">
        <v>3449</v>
      </c>
      <c r="F2075" s="129" t="s">
        <v>4259</v>
      </c>
      <c r="I2075" s="122"/>
      <c r="J2075" s="130">
        <f>BK2075</f>
        <v>0</v>
      </c>
      <c r="L2075" s="119"/>
      <c r="M2075" s="124"/>
      <c r="P2075" s="125">
        <f>SUM(P2076:P2104)</f>
        <v>0</v>
      </c>
      <c r="R2075" s="125">
        <f>SUM(R2076:R2104)</f>
        <v>0</v>
      </c>
      <c r="T2075" s="126">
        <f>SUM(T2076:T2104)</f>
        <v>0</v>
      </c>
      <c r="AR2075" s="120" t="s">
        <v>92</v>
      </c>
      <c r="AT2075" s="127" t="s">
        <v>81</v>
      </c>
      <c r="AU2075" s="127" t="s">
        <v>90</v>
      </c>
      <c r="AY2075" s="120" t="s">
        <v>225</v>
      </c>
      <c r="BK2075" s="128">
        <f>SUM(BK2076:BK2104)</f>
        <v>0</v>
      </c>
    </row>
    <row r="2076" spans="2:65" s="1" customFormat="1" ht="24.15" customHeight="1">
      <c r="B2076" s="31"/>
      <c r="C2076" s="131" t="s">
        <v>4260</v>
      </c>
      <c r="D2076" s="131" t="s">
        <v>227</v>
      </c>
      <c r="E2076" s="132" t="s">
        <v>4261</v>
      </c>
      <c r="F2076" s="133" t="s">
        <v>4262</v>
      </c>
      <c r="G2076" s="134" t="s">
        <v>230</v>
      </c>
      <c r="H2076" s="135">
        <v>238.102</v>
      </c>
      <c r="I2076" s="136"/>
      <c r="J2076" s="137">
        <f>ROUND(I2076*H2076,2)</f>
        <v>0</v>
      </c>
      <c r="K2076" s="133" t="s">
        <v>231</v>
      </c>
      <c r="L2076" s="31"/>
      <c r="M2076" s="138" t="s">
        <v>1</v>
      </c>
      <c r="N2076" s="139" t="s">
        <v>47</v>
      </c>
      <c r="P2076" s="140">
        <f>O2076*H2076</f>
        <v>0</v>
      </c>
      <c r="Q2076" s="140">
        <v>0</v>
      </c>
      <c r="R2076" s="140">
        <f>Q2076*H2076</f>
        <v>0</v>
      </c>
      <c r="S2076" s="140">
        <v>0</v>
      </c>
      <c r="T2076" s="141">
        <f>S2076*H2076</f>
        <v>0</v>
      </c>
      <c r="AR2076" s="142" t="s">
        <v>265</v>
      </c>
      <c r="AT2076" s="142" t="s">
        <v>227</v>
      </c>
      <c r="AU2076" s="142" t="s">
        <v>92</v>
      </c>
      <c r="AY2076" s="16" t="s">
        <v>225</v>
      </c>
      <c r="BE2076" s="143">
        <f>IF(N2076="základní",J2076,0)</f>
        <v>0</v>
      </c>
      <c r="BF2076" s="143">
        <f>IF(N2076="snížená",J2076,0)</f>
        <v>0</v>
      </c>
      <c r="BG2076" s="143">
        <f>IF(N2076="zákl. přenesená",J2076,0)</f>
        <v>0</v>
      </c>
      <c r="BH2076" s="143">
        <f>IF(N2076="sníž. přenesená",J2076,0)</f>
        <v>0</v>
      </c>
      <c r="BI2076" s="143">
        <f>IF(N2076="nulová",J2076,0)</f>
        <v>0</v>
      </c>
      <c r="BJ2076" s="16" t="s">
        <v>90</v>
      </c>
      <c r="BK2076" s="143">
        <f>ROUND(I2076*H2076,2)</f>
        <v>0</v>
      </c>
      <c r="BL2076" s="16" t="s">
        <v>265</v>
      </c>
      <c r="BM2076" s="142" t="s">
        <v>3780</v>
      </c>
    </row>
    <row r="2077" spans="2:65" s="12" customFormat="1" ht="30.6">
      <c r="B2077" s="144"/>
      <c r="D2077" s="145" t="s">
        <v>233</v>
      </c>
      <c r="E2077" s="146" t="s">
        <v>1</v>
      </c>
      <c r="F2077" s="147" t="s">
        <v>4263</v>
      </c>
      <c r="H2077" s="148">
        <v>78.313999999999993</v>
      </c>
      <c r="I2077" s="149"/>
      <c r="L2077" s="144"/>
      <c r="M2077" s="150"/>
      <c r="T2077" s="151"/>
      <c r="AT2077" s="146" t="s">
        <v>233</v>
      </c>
      <c r="AU2077" s="146" t="s">
        <v>92</v>
      </c>
      <c r="AV2077" s="12" t="s">
        <v>92</v>
      </c>
      <c r="AW2077" s="12" t="s">
        <v>31</v>
      </c>
      <c r="AX2077" s="12" t="s">
        <v>82</v>
      </c>
      <c r="AY2077" s="146" t="s">
        <v>225</v>
      </c>
    </row>
    <row r="2078" spans="2:65" s="12" customFormat="1" ht="30.6">
      <c r="B2078" s="144"/>
      <c r="D2078" s="145" t="s">
        <v>233</v>
      </c>
      <c r="E2078" s="146" t="s">
        <v>1</v>
      </c>
      <c r="F2078" s="147" t="s">
        <v>4264</v>
      </c>
      <c r="H2078" s="148">
        <v>79.918999999999997</v>
      </c>
      <c r="I2078" s="149"/>
      <c r="L2078" s="144"/>
      <c r="M2078" s="150"/>
      <c r="T2078" s="151"/>
      <c r="AT2078" s="146" t="s">
        <v>233</v>
      </c>
      <c r="AU2078" s="146" t="s">
        <v>92</v>
      </c>
      <c r="AV2078" s="12" t="s">
        <v>92</v>
      </c>
      <c r="AW2078" s="12" t="s">
        <v>31</v>
      </c>
      <c r="AX2078" s="12" t="s">
        <v>82</v>
      </c>
      <c r="AY2078" s="146" t="s">
        <v>225</v>
      </c>
    </row>
    <row r="2079" spans="2:65" s="12" customFormat="1" ht="30.6">
      <c r="B2079" s="144"/>
      <c r="D2079" s="145" t="s">
        <v>233</v>
      </c>
      <c r="E2079" s="146" t="s">
        <v>1</v>
      </c>
      <c r="F2079" s="147" t="s">
        <v>4265</v>
      </c>
      <c r="H2079" s="148">
        <v>79.869</v>
      </c>
      <c r="I2079" s="149"/>
      <c r="L2079" s="144"/>
      <c r="M2079" s="150"/>
      <c r="T2079" s="151"/>
      <c r="AT2079" s="146" t="s">
        <v>233</v>
      </c>
      <c r="AU2079" s="146" t="s">
        <v>92</v>
      </c>
      <c r="AV2079" s="12" t="s">
        <v>92</v>
      </c>
      <c r="AW2079" s="12" t="s">
        <v>31</v>
      </c>
      <c r="AX2079" s="12" t="s">
        <v>82</v>
      </c>
      <c r="AY2079" s="146" t="s">
        <v>225</v>
      </c>
    </row>
    <row r="2080" spans="2:65" s="13" customFormat="1" ht="10.199999999999999">
      <c r="B2080" s="152"/>
      <c r="D2080" s="145" t="s">
        <v>233</v>
      </c>
      <c r="E2080" s="153" t="s">
        <v>1</v>
      </c>
      <c r="F2080" s="154" t="s">
        <v>235</v>
      </c>
      <c r="H2080" s="155">
        <v>238.102</v>
      </c>
      <c r="I2080" s="156"/>
      <c r="L2080" s="152"/>
      <c r="M2080" s="157"/>
      <c r="T2080" s="158"/>
      <c r="AT2080" s="153" t="s">
        <v>233</v>
      </c>
      <c r="AU2080" s="153" t="s">
        <v>92</v>
      </c>
      <c r="AV2080" s="13" t="s">
        <v>232</v>
      </c>
      <c r="AW2080" s="13" t="s">
        <v>31</v>
      </c>
      <c r="AX2080" s="13" t="s">
        <v>90</v>
      </c>
      <c r="AY2080" s="153" t="s">
        <v>225</v>
      </c>
    </row>
    <row r="2081" spans="2:65" s="1" customFormat="1" ht="24.15" customHeight="1">
      <c r="B2081" s="31"/>
      <c r="C2081" s="131" t="s">
        <v>1134</v>
      </c>
      <c r="D2081" s="131" t="s">
        <v>227</v>
      </c>
      <c r="E2081" s="132" t="s">
        <v>4266</v>
      </c>
      <c r="F2081" s="133" t="s">
        <v>4267</v>
      </c>
      <c r="G2081" s="134" t="s">
        <v>230</v>
      </c>
      <c r="H2081" s="135">
        <v>5.88</v>
      </c>
      <c r="I2081" s="136"/>
      <c r="J2081" s="137">
        <f>ROUND(I2081*H2081,2)</f>
        <v>0</v>
      </c>
      <c r="K2081" s="133" t="s">
        <v>231</v>
      </c>
      <c r="L2081" s="31"/>
      <c r="M2081" s="138" t="s">
        <v>1</v>
      </c>
      <c r="N2081" s="139" t="s">
        <v>47</v>
      </c>
      <c r="P2081" s="140">
        <f>O2081*H2081</f>
        <v>0</v>
      </c>
      <c r="Q2081" s="140">
        <v>0</v>
      </c>
      <c r="R2081" s="140">
        <f>Q2081*H2081</f>
        <v>0</v>
      </c>
      <c r="S2081" s="140">
        <v>0</v>
      </c>
      <c r="T2081" s="141">
        <f>S2081*H2081</f>
        <v>0</v>
      </c>
      <c r="AR2081" s="142" t="s">
        <v>265</v>
      </c>
      <c r="AT2081" s="142" t="s">
        <v>227</v>
      </c>
      <c r="AU2081" s="142" t="s">
        <v>92</v>
      </c>
      <c r="AY2081" s="16" t="s">
        <v>225</v>
      </c>
      <c r="BE2081" s="143">
        <f>IF(N2081="základní",J2081,0)</f>
        <v>0</v>
      </c>
      <c r="BF2081" s="143">
        <f>IF(N2081="snížená",J2081,0)</f>
        <v>0</v>
      </c>
      <c r="BG2081" s="143">
        <f>IF(N2081="zákl. přenesená",J2081,0)</f>
        <v>0</v>
      </c>
      <c r="BH2081" s="143">
        <f>IF(N2081="sníž. přenesená",J2081,0)</f>
        <v>0</v>
      </c>
      <c r="BI2081" s="143">
        <f>IF(N2081="nulová",J2081,0)</f>
        <v>0</v>
      </c>
      <c r="BJ2081" s="16" t="s">
        <v>90</v>
      </c>
      <c r="BK2081" s="143">
        <f>ROUND(I2081*H2081,2)</f>
        <v>0</v>
      </c>
      <c r="BL2081" s="16" t="s">
        <v>265</v>
      </c>
      <c r="BM2081" s="142" t="s">
        <v>3788</v>
      </c>
    </row>
    <row r="2082" spans="2:65" s="12" customFormat="1" ht="10.199999999999999">
      <c r="B2082" s="144"/>
      <c r="D2082" s="145" t="s">
        <v>233</v>
      </c>
      <c r="E2082" s="146" t="s">
        <v>1</v>
      </c>
      <c r="F2082" s="147" t="s">
        <v>4268</v>
      </c>
      <c r="H2082" s="148">
        <v>5.88</v>
      </c>
      <c r="I2082" s="149"/>
      <c r="L2082" s="144"/>
      <c r="M2082" s="150"/>
      <c r="T2082" s="151"/>
      <c r="AT2082" s="146" t="s">
        <v>233</v>
      </c>
      <c r="AU2082" s="146" t="s">
        <v>92</v>
      </c>
      <c r="AV2082" s="12" t="s">
        <v>92</v>
      </c>
      <c r="AW2082" s="12" t="s">
        <v>31</v>
      </c>
      <c r="AX2082" s="12" t="s">
        <v>82</v>
      </c>
      <c r="AY2082" s="146" t="s">
        <v>225</v>
      </c>
    </row>
    <row r="2083" spans="2:65" s="13" customFormat="1" ht="10.199999999999999">
      <c r="B2083" s="152"/>
      <c r="D2083" s="145" t="s">
        <v>233</v>
      </c>
      <c r="E2083" s="153" t="s">
        <v>1</v>
      </c>
      <c r="F2083" s="154" t="s">
        <v>235</v>
      </c>
      <c r="H2083" s="155">
        <v>5.88</v>
      </c>
      <c r="I2083" s="156"/>
      <c r="L2083" s="152"/>
      <c r="M2083" s="157"/>
      <c r="T2083" s="158"/>
      <c r="AT2083" s="153" t="s">
        <v>233</v>
      </c>
      <c r="AU2083" s="153" t="s">
        <v>92</v>
      </c>
      <c r="AV2083" s="13" t="s">
        <v>232</v>
      </c>
      <c r="AW2083" s="13" t="s">
        <v>31</v>
      </c>
      <c r="AX2083" s="13" t="s">
        <v>90</v>
      </c>
      <c r="AY2083" s="153" t="s">
        <v>225</v>
      </c>
    </row>
    <row r="2084" spans="2:65" s="1" customFormat="1" ht="33" customHeight="1">
      <c r="B2084" s="31"/>
      <c r="C2084" s="131" t="s">
        <v>1176</v>
      </c>
      <c r="D2084" s="131" t="s">
        <v>227</v>
      </c>
      <c r="E2084" s="132" t="s">
        <v>4269</v>
      </c>
      <c r="F2084" s="133" t="s">
        <v>4270</v>
      </c>
      <c r="G2084" s="134" t="s">
        <v>357</v>
      </c>
      <c r="H2084" s="135">
        <v>147.30000000000001</v>
      </c>
      <c r="I2084" s="136"/>
      <c r="J2084" s="137">
        <f>ROUND(I2084*H2084,2)</f>
        <v>0</v>
      </c>
      <c r="K2084" s="133" t="s">
        <v>347</v>
      </c>
      <c r="L2084" s="31"/>
      <c r="M2084" s="138" t="s">
        <v>1</v>
      </c>
      <c r="N2084" s="139" t="s">
        <v>47</v>
      </c>
      <c r="P2084" s="140">
        <f>O2084*H2084</f>
        <v>0</v>
      </c>
      <c r="Q2084" s="140">
        <v>0</v>
      </c>
      <c r="R2084" s="140">
        <f>Q2084*H2084</f>
        <v>0</v>
      </c>
      <c r="S2084" s="140">
        <v>0</v>
      </c>
      <c r="T2084" s="141">
        <f>S2084*H2084</f>
        <v>0</v>
      </c>
      <c r="AR2084" s="142" t="s">
        <v>265</v>
      </c>
      <c r="AT2084" s="142" t="s">
        <v>227</v>
      </c>
      <c r="AU2084" s="142" t="s">
        <v>92</v>
      </c>
      <c r="AY2084" s="16" t="s">
        <v>225</v>
      </c>
      <c r="BE2084" s="143">
        <f>IF(N2084="základní",J2084,0)</f>
        <v>0</v>
      </c>
      <c r="BF2084" s="143">
        <f>IF(N2084="snížená",J2084,0)</f>
        <v>0</v>
      </c>
      <c r="BG2084" s="143">
        <f>IF(N2084="zákl. přenesená",J2084,0)</f>
        <v>0</v>
      </c>
      <c r="BH2084" s="143">
        <f>IF(N2084="sníž. přenesená",J2084,0)</f>
        <v>0</v>
      </c>
      <c r="BI2084" s="143">
        <f>IF(N2084="nulová",J2084,0)</f>
        <v>0</v>
      </c>
      <c r="BJ2084" s="16" t="s">
        <v>90</v>
      </c>
      <c r="BK2084" s="143">
        <f>ROUND(I2084*H2084,2)</f>
        <v>0</v>
      </c>
      <c r="BL2084" s="16" t="s">
        <v>265</v>
      </c>
      <c r="BM2084" s="142" t="s">
        <v>3795</v>
      </c>
    </row>
    <row r="2085" spans="2:65" s="12" customFormat="1" ht="20.399999999999999">
      <c r="B2085" s="144"/>
      <c r="D2085" s="145" t="s">
        <v>233</v>
      </c>
      <c r="E2085" s="146" t="s">
        <v>1</v>
      </c>
      <c r="F2085" s="147" t="s">
        <v>4271</v>
      </c>
      <c r="H2085" s="148">
        <v>57.35</v>
      </c>
      <c r="I2085" s="149"/>
      <c r="L2085" s="144"/>
      <c r="M2085" s="150"/>
      <c r="T2085" s="151"/>
      <c r="AT2085" s="146" t="s">
        <v>233</v>
      </c>
      <c r="AU2085" s="146" t="s">
        <v>92</v>
      </c>
      <c r="AV2085" s="12" t="s">
        <v>92</v>
      </c>
      <c r="AW2085" s="12" t="s">
        <v>31</v>
      </c>
      <c r="AX2085" s="12" t="s">
        <v>82</v>
      </c>
      <c r="AY2085" s="146" t="s">
        <v>225</v>
      </c>
    </row>
    <row r="2086" spans="2:65" s="12" customFormat="1" ht="10.199999999999999">
      <c r="B2086" s="144"/>
      <c r="D2086" s="145" t="s">
        <v>233</v>
      </c>
      <c r="E2086" s="146" t="s">
        <v>1</v>
      </c>
      <c r="F2086" s="147" t="s">
        <v>4272</v>
      </c>
      <c r="H2086" s="148">
        <v>-6.9</v>
      </c>
      <c r="I2086" s="149"/>
      <c r="L2086" s="144"/>
      <c r="M2086" s="150"/>
      <c r="T2086" s="151"/>
      <c r="AT2086" s="146" t="s">
        <v>233</v>
      </c>
      <c r="AU2086" s="146" t="s">
        <v>92</v>
      </c>
      <c r="AV2086" s="12" t="s">
        <v>92</v>
      </c>
      <c r="AW2086" s="12" t="s">
        <v>31</v>
      </c>
      <c r="AX2086" s="12" t="s">
        <v>82</v>
      </c>
      <c r="AY2086" s="146" t="s">
        <v>225</v>
      </c>
    </row>
    <row r="2087" spans="2:65" s="12" customFormat="1" ht="20.399999999999999">
      <c r="B2087" s="144"/>
      <c r="D2087" s="145" t="s">
        <v>233</v>
      </c>
      <c r="E2087" s="146" t="s">
        <v>1</v>
      </c>
      <c r="F2087" s="147" t="s">
        <v>4273</v>
      </c>
      <c r="H2087" s="148">
        <v>48.45</v>
      </c>
      <c r="I2087" s="149"/>
      <c r="L2087" s="144"/>
      <c r="M2087" s="150"/>
      <c r="T2087" s="151"/>
      <c r="AT2087" s="146" t="s">
        <v>233</v>
      </c>
      <c r="AU2087" s="146" t="s">
        <v>92</v>
      </c>
      <c r="AV2087" s="12" t="s">
        <v>92</v>
      </c>
      <c r="AW2087" s="12" t="s">
        <v>31</v>
      </c>
      <c r="AX2087" s="12" t="s">
        <v>82</v>
      </c>
      <c r="AY2087" s="146" t="s">
        <v>225</v>
      </c>
    </row>
    <row r="2088" spans="2:65" s="12" customFormat="1" ht="10.199999999999999">
      <c r="B2088" s="144"/>
      <c r="D2088" s="145" t="s">
        <v>233</v>
      </c>
      <c r="E2088" s="146" t="s">
        <v>1</v>
      </c>
      <c r="F2088" s="147" t="s">
        <v>4274</v>
      </c>
      <c r="H2088" s="148">
        <v>-4.4000000000000004</v>
      </c>
      <c r="I2088" s="149"/>
      <c r="L2088" s="144"/>
      <c r="M2088" s="150"/>
      <c r="T2088" s="151"/>
      <c r="AT2088" s="146" t="s">
        <v>233</v>
      </c>
      <c r="AU2088" s="146" t="s">
        <v>92</v>
      </c>
      <c r="AV2088" s="12" t="s">
        <v>92</v>
      </c>
      <c r="AW2088" s="12" t="s">
        <v>31</v>
      </c>
      <c r="AX2088" s="12" t="s">
        <v>82</v>
      </c>
      <c r="AY2088" s="146" t="s">
        <v>225</v>
      </c>
    </row>
    <row r="2089" spans="2:65" s="12" customFormat="1" ht="20.399999999999999">
      <c r="B2089" s="144"/>
      <c r="D2089" s="145" t="s">
        <v>233</v>
      </c>
      <c r="E2089" s="146" t="s">
        <v>1</v>
      </c>
      <c r="F2089" s="147" t="s">
        <v>4275</v>
      </c>
      <c r="H2089" s="148">
        <v>58.7</v>
      </c>
      <c r="I2089" s="149"/>
      <c r="L2089" s="144"/>
      <c r="M2089" s="150"/>
      <c r="T2089" s="151"/>
      <c r="AT2089" s="146" t="s">
        <v>233</v>
      </c>
      <c r="AU2089" s="146" t="s">
        <v>92</v>
      </c>
      <c r="AV2089" s="12" t="s">
        <v>92</v>
      </c>
      <c r="AW2089" s="12" t="s">
        <v>31</v>
      </c>
      <c r="AX2089" s="12" t="s">
        <v>82</v>
      </c>
      <c r="AY2089" s="146" t="s">
        <v>225</v>
      </c>
    </row>
    <row r="2090" spans="2:65" s="12" customFormat="1" ht="10.199999999999999">
      <c r="B2090" s="144"/>
      <c r="D2090" s="145" t="s">
        <v>233</v>
      </c>
      <c r="E2090" s="146" t="s">
        <v>1</v>
      </c>
      <c r="F2090" s="147" t="s">
        <v>4276</v>
      </c>
      <c r="H2090" s="148">
        <v>-5.9</v>
      </c>
      <c r="I2090" s="149"/>
      <c r="L2090" s="144"/>
      <c r="M2090" s="150"/>
      <c r="T2090" s="151"/>
      <c r="AT2090" s="146" t="s">
        <v>233</v>
      </c>
      <c r="AU2090" s="146" t="s">
        <v>92</v>
      </c>
      <c r="AV2090" s="12" t="s">
        <v>92</v>
      </c>
      <c r="AW2090" s="12" t="s">
        <v>31</v>
      </c>
      <c r="AX2090" s="12" t="s">
        <v>82</v>
      </c>
      <c r="AY2090" s="146" t="s">
        <v>225</v>
      </c>
    </row>
    <row r="2091" spans="2:65" s="13" customFormat="1" ht="10.199999999999999">
      <c r="B2091" s="152"/>
      <c r="D2091" s="145" t="s">
        <v>233</v>
      </c>
      <c r="E2091" s="153" t="s">
        <v>1</v>
      </c>
      <c r="F2091" s="154" t="s">
        <v>235</v>
      </c>
      <c r="H2091" s="155">
        <v>147.30000000000001</v>
      </c>
      <c r="I2091" s="156"/>
      <c r="L2091" s="152"/>
      <c r="M2091" s="157"/>
      <c r="T2091" s="158"/>
      <c r="AT2091" s="153" t="s">
        <v>233</v>
      </c>
      <c r="AU2091" s="153" t="s">
        <v>92</v>
      </c>
      <c r="AV2091" s="13" t="s">
        <v>232</v>
      </c>
      <c r="AW2091" s="13" t="s">
        <v>31</v>
      </c>
      <c r="AX2091" s="13" t="s">
        <v>90</v>
      </c>
      <c r="AY2091" s="153" t="s">
        <v>225</v>
      </c>
    </row>
    <row r="2092" spans="2:65" s="1" customFormat="1" ht="16.5" customHeight="1">
      <c r="B2092" s="31"/>
      <c r="C2092" s="159" t="s">
        <v>4277</v>
      </c>
      <c r="D2092" s="159" t="s">
        <v>292</v>
      </c>
      <c r="E2092" s="160" t="s">
        <v>4278</v>
      </c>
      <c r="F2092" s="161" t="s">
        <v>4279</v>
      </c>
      <c r="G2092" s="162" t="s">
        <v>357</v>
      </c>
      <c r="H2092" s="163">
        <v>162.03</v>
      </c>
      <c r="I2092" s="164"/>
      <c r="J2092" s="165">
        <f>ROUND(I2092*H2092,2)</f>
        <v>0</v>
      </c>
      <c r="K2092" s="161" t="s">
        <v>231</v>
      </c>
      <c r="L2092" s="166"/>
      <c r="M2092" s="167" t="s">
        <v>1</v>
      </c>
      <c r="N2092" s="168" t="s">
        <v>47</v>
      </c>
      <c r="P2092" s="140">
        <f>O2092*H2092</f>
        <v>0</v>
      </c>
      <c r="Q2092" s="140">
        <v>0</v>
      </c>
      <c r="R2092" s="140">
        <f>Q2092*H2092</f>
        <v>0</v>
      </c>
      <c r="S2092" s="140">
        <v>0</v>
      </c>
      <c r="T2092" s="141">
        <f>S2092*H2092</f>
        <v>0</v>
      </c>
      <c r="AR2092" s="142" t="s">
        <v>307</v>
      </c>
      <c r="AT2092" s="142" t="s">
        <v>292</v>
      </c>
      <c r="AU2092" s="142" t="s">
        <v>92</v>
      </c>
      <c r="AY2092" s="16" t="s">
        <v>225</v>
      </c>
      <c r="BE2092" s="143">
        <f>IF(N2092="základní",J2092,0)</f>
        <v>0</v>
      </c>
      <c r="BF2092" s="143">
        <f>IF(N2092="snížená",J2092,0)</f>
        <v>0</v>
      </c>
      <c r="BG2092" s="143">
        <f>IF(N2092="zákl. přenesená",J2092,0)</f>
        <v>0</v>
      </c>
      <c r="BH2092" s="143">
        <f>IF(N2092="sníž. přenesená",J2092,0)</f>
        <v>0</v>
      </c>
      <c r="BI2092" s="143">
        <f>IF(N2092="nulová",J2092,0)</f>
        <v>0</v>
      </c>
      <c r="BJ2092" s="16" t="s">
        <v>90</v>
      </c>
      <c r="BK2092" s="143">
        <f>ROUND(I2092*H2092,2)</f>
        <v>0</v>
      </c>
      <c r="BL2092" s="16" t="s">
        <v>265</v>
      </c>
      <c r="BM2092" s="142" t="s">
        <v>3803</v>
      </c>
    </row>
    <row r="2093" spans="2:65" s="12" customFormat="1" ht="10.199999999999999">
      <c r="B2093" s="144"/>
      <c r="D2093" s="145" t="s">
        <v>233</v>
      </c>
      <c r="E2093" s="146" t="s">
        <v>1</v>
      </c>
      <c r="F2093" s="147" t="s">
        <v>4280</v>
      </c>
      <c r="H2093" s="148">
        <v>162.03</v>
      </c>
      <c r="I2093" s="149"/>
      <c r="L2093" s="144"/>
      <c r="M2093" s="150"/>
      <c r="T2093" s="151"/>
      <c r="AT2093" s="146" t="s">
        <v>233</v>
      </c>
      <c r="AU2093" s="146" t="s">
        <v>92</v>
      </c>
      <c r="AV2093" s="12" t="s">
        <v>92</v>
      </c>
      <c r="AW2093" s="12" t="s">
        <v>31</v>
      </c>
      <c r="AX2093" s="12" t="s">
        <v>82</v>
      </c>
      <c r="AY2093" s="146" t="s">
        <v>225</v>
      </c>
    </row>
    <row r="2094" spans="2:65" s="13" customFormat="1" ht="10.199999999999999">
      <c r="B2094" s="152"/>
      <c r="D2094" s="145" t="s">
        <v>233</v>
      </c>
      <c r="E2094" s="153" t="s">
        <v>1</v>
      </c>
      <c r="F2094" s="154" t="s">
        <v>235</v>
      </c>
      <c r="H2094" s="155">
        <v>162.03</v>
      </c>
      <c r="I2094" s="156"/>
      <c r="L2094" s="152"/>
      <c r="M2094" s="157"/>
      <c r="T2094" s="158"/>
      <c r="AT2094" s="153" t="s">
        <v>233</v>
      </c>
      <c r="AU2094" s="153" t="s">
        <v>92</v>
      </c>
      <c r="AV2094" s="13" t="s">
        <v>232</v>
      </c>
      <c r="AW2094" s="13" t="s">
        <v>31</v>
      </c>
      <c r="AX2094" s="13" t="s">
        <v>90</v>
      </c>
      <c r="AY2094" s="153" t="s">
        <v>225</v>
      </c>
    </row>
    <row r="2095" spans="2:65" s="1" customFormat="1" ht="37.799999999999997" customHeight="1">
      <c r="B2095" s="31"/>
      <c r="C2095" s="131" t="s">
        <v>4281</v>
      </c>
      <c r="D2095" s="131" t="s">
        <v>227</v>
      </c>
      <c r="E2095" s="132" t="s">
        <v>4282</v>
      </c>
      <c r="F2095" s="133" t="s">
        <v>4283</v>
      </c>
      <c r="G2095" s="134" t="s">
        <v>230</v>
      </c>
      <c r="H2095" s="135">
        <v>238.102</v>
      </c>
      <c r="I2095" s="136"/>
      <c r="J2095" s="137">
        <f>ROUND(I2095*H2095,2)</f>
        <v>0</v>
      </c>
      <c r="K2095" s="133" t="s">
        <v>231</v>
      </c>
      <c r="L2095" s="31"/>
      <c r="M2095" s="138" t="s">
        <v>1</v>
      </c>
      <c r="N2095" s="139" t="s">
        <v>47</v>
      </c>
      <c r="P2095" s="140">
        <f>O2095*H2095</f>
        <v>0</v>
      </c>
      <c r="Q2095" s="140">
        <v>0</v>
      </c>
      <c r="R2095" s="140">
        <f>Q2095*H2095</f>
        <v>0</v>
      </c>
      <c r="S2095" s="140">
        <v>0</v>
      </c>
      <c r="T2095" s="141">
        <f>S2095*H2095</f>
        <v>0</v>
      </c>
      <c r="AR2095" s="142" t="s">
        <v>265</v>
      </c>
      <c r="AT2095" s="142" t="s">
        <v>227</v>
      </c>
      <c r="AU2095" s="142" t="s">
        <v>92</v>
      </c>
      <c r="AY2095" s="16" t="s">
        <v>225</v>
      </c>
      <c r="BE2095" s="143">
        <f>IF(N2095="základní",J2095,0)</f>
        <v>0</v>
      </c>
      <c r="BF2095" s="143">
        <f>IF(N2095="snížená",J2095,0)</f>
        <v>0</v>
      </c>
      <c r="BG2095" s="143">
        <f>IF(N2095="zákl. přenesená",J2095,0)</f>
        <v>0</v>
      </c>
      <c r="BH2095" s="143">
        <f>IF(N2095="sníž. přenesená",J2095,0)</f>
        <v>0</v>
      </c>
      <c r="BI2095" s="143">
        <f>IF(N2095="nulová",J2095,0)</f>
        <v>0</v>
      </c>
      <c r="BJ2095" s="16" t="s">
        <v>90</v>
      </c>
      <c r="BK2095" s="143">
        <f>ROUND(I2095*H2095,2)</f>
        <v>0</v>
      </c>
      <c r="BL2095" s="16" t="s">
        <v>265</v>
      </c>
      <c r="BM2095" s="142" t="s">
        <v>3811</v>
      </c>
    </row>
    <row r="2096" spans="2:65" s="12" customFormat="1" ht="30.6">
      <c r="B2096" s="144"/>
      <c r="D2096" s="145" t="s">
        <v>233</v>
      </c>
      <c r="E2096" s="146" t="s">
        <v>1</v>
      </c>
      <c r="F2096" s="147" t="s">
        <v>4263</v>
      </c>
      <c r="H2096" s="148">
        <v>78.313999999999993</v>
      </c>
      <c r="I2096" s="149"/>
      <c r="L2096" s="144"/>
      <c r="M2096" s="150"/>
      <c r="T2096" s="151"/>
      <c r="AT2096" s="146" t="s">
        <v>233</v>
      </c>
      <c r="AU2096" s="146" t="s">
        <v>92</v>
      </c>
      <c r="AV2096" s="12" t="s">
        <v>92</v>
      </c>
      <c r="AW2096" s="12" t="s">
        <v>31</v>
      </c>
      <c r="AX2096" s="12" t="s">
        <v>82</v>
      </c>
      <c r="AY2096" s="146" t="s">
        <v>225</v>
      </c>
    </row>
    <row r="2097" spans="2:65" s="12" customFormat="1" ht="30.6">
      <c r="B2097" s="144"/>
      <c r="D2097" s="145" t="s">
        <v>233</v>
      </c>
      <c r="E2097" s="146" t="s">
        <v>1</v>
      </c>
      <c r="F2097" s="147" t="s">
        <v>4264</v>
      </c>
      <c r="H2097" s="148">
        <v>79.918999999999997</v>
      </c>
      <c r="I2097" s="149"/>
      <c r="L2097" s="144"/>
      <c r="M2097" s="150"/>
      <c r="T2097" s="151"/>
      <c r="AT2097" s="146" t="s">
        <v>233</v>
      </c>
      <c r="AU2097" s="146" t="s">
        <v>92</v>
      </c>
      <c r="AV2097" s="12" t="s">
        <v>92</v>
      </c>
      <c r="AW2097" s="12" t="s">
        <v>31</v>
      </c>
      <c r="AX2097" s="12" t="s">
        <v>82</v>
      </c>
      <c r="AY2097" s="146" t="s">
        <v>225</v>
      </c>
    </row>
    <row r="2098" spans="2:65" s="12" customFormat="1" ht="30.6">
      <c r="B2098" s="144"/>
      <c r="D2098" s="145" t="s">
        <v>233</v>
      </c>
      <c r="E2098" s="146" t="s">
        <v>1</v>
      </c>
      <c r="F2098" s="147" t="s">
        <v>4265</v>
      </c>
      <c r="H2098" s="148">
        <v>79.869</v>
      </c>
      <c r="I2098" s="149"/>
      <c r="L2098" s="144"/>
      <c r="M2098" s="150"/>
      <c r="T2098" s="151"/>
      <c r="AT2098" s="146" t="s">
        <v>233</v>
      </c>
      <c r="AU2098" s="146" t="s">
        <v>92</v>
      </c>
      <c r="AV2098" s="12" t="s">
        <v>92</v>
      </c>
      <c r="AW2098" s="12" t="s">
        <v>31</v>
      </c>
      <c r="AX2098" s="12" t="s">
        <v>82</v>
      </c>
      <c r="AY2098" s="146" t="s">
        <v>225</v>
      </c>
    </row>
    <row r="2099" spans="2:65" s="13" customFormat="1" ht="10.199999999999999">
      <c r="B2099" s="152"/>
      <c r="D2099" s="145" t="s">
        <v>233</v>
      </c>
      <c r="E2099" s="153" t="s">
        <v>1</v>
      </c>
      <c r="F2099" s="154" t="s">
        <v>235</v>
      </c>
      <c r="H2099" s="155">
        <v>238.102</v>
      </c>
      <c r="I2099" s="156"/>
      <c r="L2099" s="152"/>
      <c r="M2099" s="157"/>
      <c r="T2099" s="158"/>
      <c r="AT2099" s="153" t="s">
        <v>233</v>
      </c>
      <c r="AU2099" s="153" t="s">
        <v>92</v>
      </c>
      <c r="AV2099" s="13" t="s">
        <v>232</v>
      </c>
      <c r="AW2099" s="13" t="s">
        <v>31</v>
      </c>
      <c r="AX2099" s="13" t="s">
        <v>90</v>
      </c>
      <c r="AY2099" s="153" t="s">
        <v>225</v>
      </c>
    </row>
    <row r="2100" spans="2:65" s="1" customFormat="1" ht="44.25" customHeight="1">
      <c r="B2100" s="31"/>
      <c r="C2100" s="159" t="s">
        <v>4284</v>
      </c>
      <c r="D2100" s="159" t="s">
        <v>292</v>
      </c>
      <c r="E2100" s="160" t="s">
        <v>4124</v>
      </c>
      <c r="F2100" s="161" t="s">
        <v>4125</v>
      </c>
      <c r="G2100" s="162" t="s">
        <v>230</v>
      </c>
      <c r="H2100" s="163">
        <v>273.81700000000001</v>
      </c>
      <c r="I2100" s="164"/>
      <c r="J2100" s="165">
        <f>ROUND(I2100*H2100,2)</f>
        <v>0</v>
      </c>
      <c r="K2100" s="161" t="s">
        <v>231</v>
      </c>
      <c r="L2100" s="166"/>
      <c r="M2100" s="167" t="s">
        <v>1</v>
      </c>
      <c r="N2100" s="168" t="s">
        <v>47</v>
      </c>
      <c r="P2100" s="140">
        <f>O2100*H2100</f>
        <v>0</v>
      </c>
      <c r="Q2100" s="140">
        <v>0</v>
      </c>
      <c r="R2100" s="140">
        <f>Q2100*H2100</f>
        <v>0</v>
      </c>
      <c r="S2100" s="140">
        <v>0</v>
      </c>
      <c r="T2100" s="141">
        <f>S2100*H2100</f>
        <v>0</v>
      </c>
      <c r="AR2100" s="142" t="s">
        <v>307</v>
      </c>
      <c r="AT2100" s="142" t="s">
        <v>292</v>
      </c>
      <c r="AU2100" s="142" t="s">
        <v>92</v>
      </c>
      <c r="AY2100" s="16" t="s">
        <v>225</v>
      </c>
      <c r="BE2100" s="143">
        <f>IF(N2100="základní",J2100,0)</f>
        <v>0</v>
      </c>
      <c r="BF2100" s="143">
        <f>IF(N2100="snížená",J2100,0)</f>
        <v>0</v>
      </c>
      <c r="BG2100" s="143">
        <f>IF(N2100="zákl. přenesená",J2100,0)</f>
        <v>0</v>
      </c>
      <c r="BH2100" s="143">
        <f>IF(N2100="sníž. přenesená",J2100,0)</f>
        <v>0</v>
      </c>
      <c r="BI2100" s="143">
        <f>IF(N2100="nulová",J2100,0)</f>
        <v>0</v>
      </c>
      <c r="BJ2100" s="16" t="s">
        <v>90</v>
      </c>
      <c r="BK2100" s="143">
        <f>ROUND(I2100*H2100,2)</f>
        <v>0</v>
      </c>
      <c r="BL2100" s="16" t="s">
        <v>265</v>
      </c>
      <c r="BM2100" s="142" t="s">
        <v>3819</v>
      </c>
    </row>
    <row r="2101" spans="2:65" s="12" customFormat="1" ht="10.199999999999999">
      <c r="B2101" s="144"/>
      <c r="D2101" s="145" t="s">
        <v>233</v>
      </c>
      <c r="E2101" s="146" t="s">
        <v>1</v>
      </c>
      <c r="F2101" s="147" t="s">
        <v>4285</v>
      </c>
      <c r="H2101" s="148">
        <v>273.81700000000001</v>
      </c>
      <c r="I2101" s="149"/>
      <c r="L2101" s="144"/>
      <c r="M2101" s="150"/>
      <c r="T2101" s="151"/>
      <c r="AT2101" s="146" t="s">
        <v>233</v>
      </c>
      <c r="AU2101" s="146" t="s">
        <v>92</v>
      </c>
      <c r="AV2101" s="12" t="s">
        <v>92</v>
      </c>
      <c r="AW2101" s="12" t="s">
        <v>31</v>
      </c>
      <c r="AX2101" s="12" t="s">
        <v>82</v>
      </c>
      <c r="AY2101" s="146" t="s">
        <v>225</v>
      </c>
    </row>
    <row r="2102" spans="2:65" s="13" customFormat="1" ht="10.199999999999999">
      <c r="B2102" s="152"/>
      <c r="D2102" s="145" t="s">
        <v>233</v>
      </c>
      <c r="E2102" s="153" t="s">
        <v>1</v>
      </c>
      <c r="F2102" s="154" t="s">
        <v>235</v>
      </c>
      <c r="H2102" s="155">
        <v>273.81700000000001</v>
      </c>
      <c r="I2102" s="156"/>
      <c r="L2102" s="152"/>
      <c r="M2102" s="157"/>
      <c r="T2102" s="158"/>
      <c r="AT2102" s="153" t="s">
        <v>233</v>
      </c>
      <c r="AU2102" s="153" t="s">
        <v>92</v>
      </c>
      <c r="AV2102" s="13" t="s">
        <v>232</v>
      </c>
      <c r="AW2102" s="13" t="s">
        <v>31</v>
      </c>
      <c r="AX2102" s="13" t="s">
        <v>90</v>
      </c>
      <c r="AY2102" s="153" t="s">
        <v>225</v>
      </c>
    </row>
    <row r="2103" spans="2:65" s="1" customFormat="1" ht="37.799999999999997" customHeight="1">
      <c r="B2103" s="31"/>
      <c r="C2103" s="131" t="s">
        <v>4286</v>
      </c>
      <c r="D2103" s="131" t="s">
        <v>227</v>
      </c>
      <c r="E2103" s="132" t="s">
        <v>4287</v>
      </c>
      <c r="F2103" s="133" t="s">
        <v>4288</v>
      </c>
      <c r="G2103" s="134" t="s">
        <v>230</v>
      </c>
      <c r="H2103" s="135">
        <v>238.102</v>
      </c>
      <c r="I2103" s="136"/>
      <c r="J2103" s="137">
        <f>ROUND(I2103*H2103,2)</f>
        <v>0</v>
      </c>
      <c r="K2103" s="133" t="s">
        <v>231</v>
      </c>
      <c r="L2103" s="31"/>
      <c r="M2103" s="138" t="s">
        <v>1</v>
      </c>
      <c r="N2103" s="139" t="s">
        <v>47</v>
      </c>
      <c r="P2103" s="140">
        <f>O2103*H2103</f>
        <v>0</v>
      </c>
      <c r="Q2103" s="140">
        <v>0</v>
      </c>
      <c r="R2103" s="140">
        <f>Q2103*H2103</f>
        <v>0</v>
      </c>
      <c r="S2103" s="140">
        <v>0</v>
      </c>
      <c r="T2103" s="141">
        <f>S2103*H2103</f>
        <v>0</v>
      </c>
      <c r="AR2103" s="142" t="s">
        <v>265</v>
      </c>
      <c r="AT2103" s="142" t="s">
        <v>227</v>
      </c>
      <c r="AU2103" s="142" t="s">
        <v>92</v>
      </c>
      <c r="AY2103" s="16" t="s">
        <v>225</v>
      </c>
      <c r="BE2103" s="143">
        <f>IF(N2103="základní",J2103,0)</f>
        <v>0</v>
      </c>
      <c r="BF2103" s="143">
        <f>IF(N2103="snížená",J2103,0)</f>
        <v>0</v>
      </c>
      <c r="BG2103" s="143">
        <f>IF(N2103="zákl. přenesená",J2103,0)</f>
        <v>0</v>
      </c>
      <c r="BH2103" s="143">
        <f>IF(N2103="sníž. přenesená",J2103,0)</f>
        <v>0</v>
      </c>
      <c r="BI2103" s="143">
        <f>IF(N2103="nulová",J2103,0)</f>
        <v>0</v>
      </c>
      <c r="BJ2103" s="16" t="s">
        <v>90</v>
      </c>
      <c r="BK2103" s="143">
        <f>ROUND(I2103*H2103,2)</f>
        <v>0</v>
      </c>
      <c r="BL2103" s="16" t="s">
        <v>265</v>
      </c>
      <c r="BM2103" s="142" t="s">
        <v>3825</v>
      </c>
    </row>
    <row r="2104" spans="2:65" s="1" customFormat="1" ht="55.5" customHeight="1">
      <c r="B2104" s="31"/>
      <c r="C2104" s="131" t="s">
        <v>4289</v>
      </c>
      <c r="D2104" s="131" t="s">
        <v>227</v>
      </c>
      <c r="E2104" s="132" t="s">
        <v>4290</v>
      </c>
      <c r="F2104" s="133" t="s">
        <v>4291</v>
      </c>
      <c r="G2104" s="134" t="s">
        <v>277</v>
      </c>
      <c r="H2104" s="135">
        <v>8.3179999999999996</v>
      </c>
      <c r="I2104" s="136"/>
      <c r="J2104" s="137">
        <f>ROUND(I2104*H2104,2)</f>
        <v>0</v>
      </c>
      <c r="K2104" s="133" t="s">
        <v>231</v>
      </c>
      <c r="L2104" s="31"/>
      <c r="M2104" s="138" t="s">
        <v>1</v>
      </c>
      <c r="N2104" s="139" t="s">
        <v>47</v>
      </c>
      <c r="P2104" s="140">
        <f>O2104*H2104</f>
        <v>0</v>
      </c>
      <c r="Q2104" s="140">
        <v>0</v>
      </c>
      <c r="R2104" s="140">
        <f>Q2104*H2104</f>
        <v>0</v>
      </c>
      <c r="S2104" s="140">
        <v>0</v>
      </c>
      <c r="T2104" s="141">
        <f>S2104*H2104</f>
        <v>0</v>
      </c>
      <c r="AR2104" s="142" t="s">
        <v>265</v>
      </c>
      <c r="AT2104" s="142" t="s">
        <v>227</v>
      </c>
      <c r="AU2104" s="142" t="s">
        <v>92</v>
      </c>
      <c r="AY2104" s="16" t="s">
        <v>225</v>
      </c>
      <c r="BE2104" s="143">
        <f>IF(N2104="základní",J2104,0)</f>
        <v>0</v>
      </c>
      <c r="BF2104" s="143">
        <f>IF(N2104="snížená",J2104,0)</f>
        <v>0</v>
      </c>
      <c r="BG2104" s="143">
        <f>IF(N2104="zákl. přenesená",J2104,0)</f>
        <v>0</v>
      </c>
      <c r="BH2104" s="143">
        <f>IF(N2104="sníž. přenesená",J2104,0)</f>
        <v>0</v>
      </c>
      <c r="BI2104" s="143">
        <f>IF(N2104="nulová",J2104,0)</f>
        <v>0</v>
      </c>
      <c r="BJ2104" s="16" t="s">
        <v>90</v>
      </c>
      <c r="BK2104" s="143">
        <f>ROUND(I2104*H2104,2)</f>
        <v>0</v>
      </c>
      <c r="BL2104" s="16" t="s">
        <v>265</v>
      </c>
      <c r="BM2104" s="142" t="s">
        <v>3834</v>
      </c>
    </row>
    <row r="2105" spans="2:65" s="11" customFormat="1" ht="22.8" customHeight="1">
      <c r="B2105" s="119"/>
      <c r="D2105" s="120" t="s">
        <v>81</v>
      </c>
      <c r="E2105" s="129" t="s">
        <v>3461</v>
      </c>
      <c r="F2105" s="129" t="s">
        <v>4292</v>
      </c>
      <c r="I2105" s="122"/>
      <c r="J2105" s="130">
        <f>BK2105</f>
        <v>0</v>
      </c>
      <c r="L2105" s="119"/>
      <c r="M2105" s="124"/>
      <c r="P2105" s="125">
        <f>SUM(P2106:P2133)</f>
        <v>0</v>
      </c>
      <c r="R2105" s="125">
        <f>SUM(R2106:R2133)</f>
        <v>0</v>
      </c>
      <c r="T2105" s="126">
        <f>SUM(T2106:T2133)</f>
        <v>0</v>
      </c>
      <c r="AR2105" s="120" t="s">
        <v>92</v>
      </c>
      <c r="AT2105" s="127" t="s">
        <v>81</v>
      </c>
      <c r="AU2105" s="127" t="s">
        <v>90</v>
      </c>
      <c r="AY2105" s="120" t="s">
        <v>225</v>
      </c>
      <c r="BK2105" s="128">
        <f>SUM(BK2106:BK2133)</f>
        <v>0</v>
      </c>
    </row>
    <row r="2106" spans="2:65" s="1" customFormat="1" ht="24.15" customHeight="1">
      <c r="B2106" s="31"/>
      <c r="C2106" s="131" t="s">
        <v>4293</v>
      </c>
      <c r="D2106" s="131" t="s">
        <v>227</v>
      </c>
      <c r="E2106" s="132" t="s">
        <v>4294</v>
      </c>
      <c r="F2106" s="133" t="s">
        <v>4295</v>
      </c>
      <c r="G2106" s="134" t="s">
        <v>230</v>
      </c>
      <c r="H2106" s="135">
        <v>468.7</v>
      </c>
      <c r="I2106" s="136"/>
      <c r="J2106" s="137">
        <f>ROUND(I2106*H2106,2)</f>
        <v>0</v>
      </c>
      <c r="K2106" s="133" t="s">
        <v>231</v>
      </c>
      <c r="L2106" s="31"/>
      <c r="M2106" s="138" t="s">
        <v>1</v>
      </c>
      <c r="N2106" s="139" t="s">
        <v>47</v>
      </c>
      <c r="P2106" s="140">
        <f>O2106*H2106</f>
        <v>0</v>
      </c>
      <c r="Q2106" s="140">
        <v>0</v>
      </c>
      <c r="R2106" s="140">
        <f>Q2106*H2106</f>
        <v>0</v>
      </c>
      <c r="S2106" s="140">
        <v>0</v>
      </c>
      <c r="T2106" s="141">
        <f>S2106*H2106</f>
        <v>0</v>
      </c>
      <c r="AR2106" s="142" t="s">
        <v>265</v>
      </c>
      <c r="AT2106" s="142" t="s">
        <v>227</v>
      </c>
      <c r="AU2106" s="142" t="s">
        <v>92</v>
      </c>
      <c r="AY2106" s="16" t="s">
        <v>225</v>
      </c>
      <c r="BE2106" s="143">
        <f>IF(N2106="základní",J2106,0)</f>
        <v>0</v>
      </c>
      <c r="BF2106" s="143">
        <f>IF(N2106="snížená",J2106,0)</f>
        <v>0</v>
      </c>
      <c r="BG2106" s="143">
        <f>IF(N2106="zákl. přenesená",J2106,0)</f>
        <v>0</v>
      </c>
      <c r="BH2106" s="143">
        <f>IF(N2106="sníž. přenesená",J2106,0)</f>
        <v>0</v>
      </c>
      <c r="BI2106" s="143">
        <f>IF(N2106="nulová",J2106,0)</f>
        <v>0</v>
      </c>
      <c r="BJ2106" s="16" t="s">
        <v>90</v>
      </c>
      <c r="BK2106" s="143">
        <f>ROUND(I2106*H2106,2)</f>
        <v>0</v>
      </c>
      <c r="BL2106" s="16" t="s">
        <v>265</v>
      </c>
      <c r="BM2106" s="142" t="s">
        <v>3840</v>
      </c>
    </row>
    <row r="2107" spans="2:65" s="12" customFormat="1" ht="10.199999999999999">
      <c r="B2107" s="144"/>
      <c r="D2107" s="145" t="s">
        <v>233</v>
      </c>
      <c r="E2107" s="146" t="s">
        <v>1</v>
      </c>
      <c r="F2107" s="147" t="s">
        <v>4296</v>
      </c>
      <c r="H2107" s="148">
        <v>32.5</v>
      </c>
      <c r="I2107" s="149"/>
      <c r="L2107" s="144"/>
      <c r="M2107" s="150"/>
      <c r="T2107" s="151"/>
      <c r="AT2107" s="146" t="s">
        <v>233</v>
      </c>
      <c r="AU2107" s="146" t="s">
        <v>92</v>
      </c>
      <c r="AV2107" s="12" t="s">
        <v>92</v>
      </c>
      <c r="AW2107" s="12" t="s">
        <v>31</v>
      </c>
      <c r="AX2107" s="12" t="s">
        <v>82</v>
      </c>
      <c r="AY2107" s="146" t="s">
        <v>225</v>
      </c>
    </row>
    <row r="2108" spans="2:65" s="12" customFormat="1" ht="10.199999999999999">
      <c r="B2108" s="144"/>
      <c r="D2108" s="145" t="s">
        <v>233</v>
      </c>
      <c r="E2108" s="146" t="s">
        <v>1</v>
      </c>
      <c r="F2108" s="147" t="s">
        <v>4297</v>
      </c>
      <c r="H2108" s="148">
        <v>436.2</v>
      </c>
      <c r="I2108" s="149"/>
      <c r="L2108" s="144"/>
      <c r="M2108" s="150"/>
      <c r="T2108" s="151"/>
      <c r="AT2108" s="146" t="s">
        <v>233</v>
      </c>
      <c r="AU2108" s="146" t="s">
        <v>92</v>
      </c>
      <c r="AV2108" s="12" t="s">
        <v>92</v>
      </c>
      <c r="AW2108" s="12" t="s">
        <v>31</v>
      </c>
      <c r="AX2108" s="12" t="s">
        <v>82</v>
      </c>
      <c r="AY2108" s="146" t="s">
        <v>225</v>
      </c>
    </row>
    <row r="2109" spans="2:65" s="13" customFormat="1" ht="10.199999999999999">
      <c r="B2109" s="152"/>
      <c r="D2109" s="145" t="s">
        <v>233</v>
      </c>
      <c r="E2109" s="153" t="s">
        <v>1</v>
      </c>
      <c r="F2109" s="154" t="s">
        <v>235</v>
      </c>
      <c r="H2109" s="155">
        <v>468.7</v>
      </c>
      <c r="I2109" s="156"/>
      <c r="L2109" s="152"/>
      <c r="M2109" s="157"/>
      <c r="T2109" s="158"/>
      <c r="AT2109" s="153" t="s">
        <v>233</v>
      </c>
      <c r="AU2109" s="153" t="s">
        <v>92</v>
      </c>
      <c r="AV2109" s="13" t="s">
        <v>232</v>
      </c>
      <c r="AW2109" s="13" t="s">
        <v>31</v>
      </c>
      <c r="AX2109" s="13" t="s">
        <v>90</v>
      </c>
      <c r="AY2109" s="153" t="s">
        <v>225</v>
      </c>
    </row>
    <row r="2110" spans="2:65" s="1" customFormat="1" ht="16.5" customHeight="1">
      <c r="B2110" s="31"/>
      <c r="C2110" s="159" t="s">
        <v>4298</v>
      </c>
      <c r="D2110" s="159" t="s">
        <v>292</v>
      </c>
      <c r="E2110" s="160" t="s">
        <v>4299</v>
      </c>
      <c r="F2110" s="161" t="s">
        <v>4300</v>
      </c>
      <c r="G2110" s="162" t="s">
        <v>230</v>
      </c>
      <c r="H2110" s="163">
        <v>492.13499999999999</v>
      </c>
      <c r="I2110" s="164"/>
      <c r="J2110" s="165">
        <f>ROUND(I2110*H2110,2)</f>
        <v>0</v>
      </c>
      <c r="K2110" s="161" t="s">
        <v>231</v>
      </c>
      <c r="L2110" s="166"/>
      <c r="M2110" s="167" t="s">
        <v>1</v>
      </c>
      <c r="N2110" s="168" t="s">
        <v>47</v>
      </c>
      <c r="P2110" s="140">
        <f>O2110*H2110</f>
        <v>0</v>
      </c>
      <c r="Q2110" s="140">
        <v>0</v>
      </c>
      <c r="R2110" s="140">
        <f>Q2110*H2110</f>
        <v>0</v>
      </c>
      <c r="S2110" s="140">
        <v>0</v>
      </c>
      <c r="T2110" s="141">
        <f>S2110*H2110</f>
        <v>0</v>
      </c>
      <c r="AR2110" s="142" t="s">
        <v>307</v>
      </c>
      <c r="AT2110" s="142" t="s">
        <v>292</v>
      </c>
      <c r="AU2110" s="142" t="s">
        <v>92</v>
      </c>
      <c r="AY2110" s="16" t="s">
        <v>225</v>
      </c>
      <c r="BE2110" s="143">
        <f>IF(N2110="základní",J2110,0)</f>
        <v>0</v>
      </c>
      <c r="BF2110" s="143">
        <f>IF(N2110="snížená",J2110,0)</f>
        <v>0</v>
      </c>
      <c r="BG2110" s="143">
        <f>IF(N2110="zákl. přenesená",J2110,0)</f>
        <v>0</v>
      </c>
      <c r="BH2110" s="143">
        <f>IF(N2110="sníž. přenesená",J2110,0)</f>
        <v>0</v>
      </c>
      <c r="BI2110" s="143">
        <f>IF(N2110="nulová",J2110,0)</f>
        <v>0</v>
      </c>
      <c r="BJ2110" s="16" t="s">
        <v>90</v>
      </c>
      <c r="BK2110" s="143">
        <f>ROUND(I2110*H2110,2)</f>
        <v>0</v>
      </c>
      <c r="BL2110" s="16" t="s">
        <v>265</v>
      </c>
      <c r="BM2110" s="142" t="s">
        <v>3847</v>
      </c>
    </row>
    <row r="2111" spans="2:65" s="12" customFormat="1" ht="10.199999999999999">
      <c r="B2111" s="144"/>
      <c r="D2111" s="145" t="s">
        <v>233</v>
      </c>
      <c r="E2111" s="146" t="s">
        <v>1</v>
      </c>
      <c r="F2111" s="147" t="s">
        <v>4301</v>
      </c>
      <c r="H2111" s="148">
        <v>492.13499999999999</v>
      </c>
      <c r="I2111" s="149"/>
      <c r="L2111" s="144"/>
      <c r="M2111" s="150"/>
      <c r="T2111" s="151"/>
      <c r="AT2111" s="146" t="s">
        <v>233</v>
      </c>
      <c r="AU2111" s="146" t="s">
        <v>92</v>
      </c>
      <c r="AV2111" s="12" t="s">
        <v>92</v>
      </c>
      <c r="AW2111" s="12" t="s">
        <v>31</v>
      </c>
      <c r="AX2111" s="12" t="s">
        <v>82</v>
      </c>
      <c r="AY2111" s="146" t="s">
        <v>225</v>
      </c>
    </row>
    <row r="2112" spans="2:65" s="13" customFormat="1" ht="10.199999999999999">
      <c r="B2112" s="152"/>
      <c r="D2112" s="145" t="s">
        <v>233</v>
      </c>
      <c r="E2112" s="153" t="s">
        <v>1</v>
      </c>
      <c r="F2112" s="154" t="s">
        <v>235</v>
      </c>
      <c r="H2112" s="155">
        <v>492.13499999999999</v>
      </c>
      <c r="I2112" s="156"/>
      <c r="L2112" s="152"/>
      <c r="M2112" s="157"/>
      <c r="T2112" s="158"/>
      <c r="AT2112" s="153" t="s">
        <v>233</v>
      </c>
      <c r="AU2112" s="153" t="s">
        <v>92</v>
      </c>
      <c r="AV2112" s="13" t="s">
        <v>232</v>
      </c>
      <c r="AW2112" s="13" t="s">
        <v>31</v>
      </c>
      <c r="AX2112" s="13" t="s">
        <v>90</v>
      </c>
      <c r="AY2112" s="153" t="s">
        <v>225</v>
      </c>
    </row>
    <row r="2113" spans="2:65" s="1" customFormat="1" ht="44.25" customHeight="1">
      <c r="B2113" s="31"/>
      <c r="C2113" s="131" t="s">
        <v>4302</v>
      </c>
      <c r="D2113" s="131" t="s">
        <v>227</v>
      </c>
      <c r="E2113" s="132" t="s">
        <v>4303</v>
      </c>
      <c r="F2113" s="133" t="s">
        <v>4304</v>
      </c>
      <c r="G2113" s="134" t="s">
        <v>230</v>
      </c>
      <c r="H2113" s="135">
        <v>208.422</v>
      </c>
      <c r="I2113" s="136"/>
      <c r="J2113" s="137">
        <f>ROUND(I2113*H2113,2)</f>
        <v>0</v>
      </c>
      <c r="K2113" s="133" t="s">
        <v>231</v>
      </c>
      <c r="L2113" s="31"/>
      <c r="M2113" s="138" t="s">
        <v>1</v>
      </c>
      <c r="N2113" s="139" t="s">
        <v>47</v>
      </c>
      <c r="P2113" s="140">
        <f>O2113*H2113</f>
        <v>0</v>
      </c>
      <c r="Q2113" s="140">
        <v>0</v>
      </c>
      <c r="R2113" s="140">
        <f>Q2113*H2113</f>
        <v>0</v>
      </c>
      <c r="S2113" s="140">
        <v>0</v>
      </c>
      <c r="T2113" s="141">
        <f>S2113*H2113</f>
        <v>0</v>
      </c>
      <c r="AR2113" s="142" t="s">
        <v>265</v>
      </c>
      <c r="AT2113" s="142" t="s">
        <v>227</v>
      </c>
      <c r="AU2113" s="142" t="s">
        <v>92</v>
      </c>
      <c r="AY2113" s="16" t="s">
        <v>225</v>
      </c>
      <c r="BE2113" s="143">
        <f>IF(N2113="základní",J2113,0)</f>
        <v>0</v>
      </c>
      <c r="BF2113" s="143">
        <f>IF(N2113="snížená",J2113,0)</f>
        <v>0</v>
      </c>
      <c r="BG2113" s="143">
        <f>IF(N2113="zákl. přenesená",J2113,0)</f>
        <v>0</v>
      </c>
      <c r="BH2113" s="143">
        <f>IF(N2113="sníž. přenesená",J2113,0)</f>
        <v>0</v>
      </c>
      <c r="BI2113" s="143">
        <f>IF(N2113="nulová",J2113,0)</f>
        <v>0</v>
      </c>
      <c r="BJ2113" s="16" t="s">
        <v>90</v>
      </c>
      <c r="BK2113" s="143">
        <f>ROUND(I2113*H2113,2)</f>
        <v>0</v>
      </c>
      <c r="BL2113" s="16" t="s">
        <v>265</v>
      </c>
      <c r="BM2113" s="142" t="s">
        <v>3853</v>
      </c>
    </row>
    <row r="2114" spans="2:65" s="12" customFormat="1" ht="20.399999999999999">
      <c r="B2114" s="144"/>
      <c r="D2114" s="145" t="s">
        <v>233</v>
      </c>
      <c r="E2114" s="146" t="s">
        <v>1</v>
      </c>
      <c r="F2114" s="147" t="s">
        <v>4305</v>
      </c>
      <c r="H2114" s="148">
        <v>47.265000000000001</v>
      </c>
      <c r="I2114" s="149"/>
      <c r="L2114" s="144"/>
      <c r="M2114" s="150"/>
      <c r="T2114" s="151"/>
      <c r="AT2114" s="146" t="s">
        <v>233</v>
      </c>
      <c r="AU2114" s="146" t="s">
        <v>92</v>
      </c>
      <c r="AV2114" s="12" t="s">
        <v>92</v>
      </c>
      <c r="AW2114" s="12" t="s">
        <v>31</v>
      </c>
      <c r="AX2114" s="12" t="s">
        <v>82</v>
      </c>
      <c r="AY2114" s="146" t="s">
        <v>225</v>
      </c>
    </row>
    <row r="2115" spans="2:65" s="12" customFormat="1" ht="20.399999999999999">
      <c r="B2115" s="144"/>
      <c r="D2115" s="145" t="s">
        <v>233</v>
      </c>
      <c r="E2115" s="146" t="s">
        <v>1</v>
      </c>
      <c r="F2115" s="147" t="s">
        <v>4306</v>
      </c>
      <c r="H2115" s="148">
        <v>26.279</v>
      </c>
      <c r="I2115" s="149"/>
      <c r="L2115" s="144"/>
      <c r="M2115" s="150"/>
      <c r="T2115" s="151"/>
      <c r="AT2115" s="146" t="s">
        <v>233</v>
      </c>
      <c r="AU2115" s="146" t="s">
        <v>92</v>
      </c>
      <c r="AV2115" s="12" t="s">
        <v>92</v>
      </c>
      <c r="AW2115" s="12" t="s">
        <v>31</v>
      </c>
      <c r="AX2115" s="12" t="s">
        <v>82</v>
      </c>
      <c r="AY2115" s="146" t="s">
        <v>225</v>
      </c>
    </row>
    <row r="2116" spans="2:65" s="12" customFormat="1" ht="30.6">
      <c r="B2116" s="144"/>
      <c r="D2116" s="145" t="s">
        <v>233</v>
      </c>
      <c r="E2116" s="146" t="s">
        <v>1</v>
      </c>
      <c r="F2116" s="147" t="s">
        <v>4307</v>
      </c>
      <c r="H2116" s="148">
        <v>129.727</v>
      </c>
      <c r="I2116" s="149"/>
      <c r="L2116" s="144"/>
      <c r="M2116" s="150"/>
      <c r="T2116" s="151"/>
      <c r="AT2116" s="146" t="s">
        <v>233</v>
      </c>
      <c r="AU2116" s="146" t="s">
        <v>92</v>
      </c>
      <c r="AV2116" s="12" t="s">
        <v>92</v>
      </c>
      <c r="AW2116" s="12" t="s">
        <v>31</v>
      </c>
      <c r="AX2116" s="12" t="s">
        <v>82</v>
      </c>
      <c r="AY2116" s="146" t="s">
        <v>225</v>
      </c>
    </row>
    <row r="2117" spans="2:65" s="12" customFormat="1" ht="10.199999999999999">
      <c r="B2117" s="144"/>
      <c r="D2117" s="145" t="s">
        <v>233</v>
      </c>
      <c r="E2117" s="146" t="s">
        <v>1</v>
      </c>
      <c r="F2117" s="147" t="s">
        <v>4308</v>
      </c>
      <c r="H2117" s="148">
        <v>5.1509999999999998</v>
      </c>
      <c r="I2117" s="149"/>
      <c r="L2117" s="144"/>
      <c r="M2117" s="150"/>
      <c r="T2117" s="151"/>
      <c r="AT2117" s="146" t="s">
        <v>233</v>
      </c>
      <c r="AU2117" s="146" t="s">
        <v>92</v>
      </c>
      <c r="AV2117" s="12" t="s">
        <v>92</v>
      </c>
      <c r="AW2117" s="12" t="s">
        <v>31</v>
      </c>
      <c r="AX2117" s="12" t="s">
        <v>82</v>
      </c>
      <c r="AY2117" s="146" t="s">
        <v>225</v>
      </c>
    </row>
    <row r="2118" spans="2:65" s="13" customFormat="1" ht="10.199999999999999">
      <c r="B2118" s="152"/>
      <c r="D2118" s="145" t="s">
        <v>233</v>
      </c>
      <c r="E2118" s="153" t="s">
        <v>1</v>
      </c>
      <c r="F2118" s="154" t="s">
        <v>235</v>
      </c>
      <c r="H2118" s="155">
        <v>208.422</v>
      </c>
      <c r="I2118" s="156"/>
      <c r="L2118" s="152"/>
      <c r="M2118" s="157"/>
      <c r="T2118" s="158"/>
      <c r="AT2118" s="153" t="s">
        <v>233</v>
      </c>
      <c r="AU2118" s="153" t="s">
        <v>92</v>
      </c>
      <c r="AV2118" s="13" t="s">
        <v>232</v>
      </c>
      <c r="AW2118" s="13" t="s">
        <v>31</v>
      </c>
      <c r="AX2118" s="13" t="s">
        <v>90</v>
      </c>
      <c r="AY2118" s="153" t="s">
        <v>225</v>
      </c>
    </row>
    <row r="2119" spans="2:65" s="1" customFormat="1" ht="16.5" customHeight="1">
      <c r="B2119" s="31"/>
      <c r="C2119" s="159" t="s">
        <v>4309</v>
      </c>
      <c r="D2119" s="159" t="s">
        <v>292</v>
      </c>
      <c r="E2119" s="160" t="s">
        <v>4299</v>
      </c>
      <c r="F2119" s="161" t="s">
        <v>4300</v>
      </c>
      <c r="G2119" s="162" t="s">
        <v>230</v>
      </c>
      <c r="H2119" s="163">
        <v>218.84299999999999</v>
      </c>
      <c r="I2119" s="164"/>
      <c r="J2119" s="165">
        <f>ROUND(I2119*H2119,2)</f>
        <v>0</v>
      </c>
      <c r="K2119" s="161" t="s">
        <v>231</v>
      </c>
      <c r="L2119" s="166"/>
      <c r="M2119" s="167" t="s">
        <v>1</v>
      </c>
      <c r="N2119" s="168" t="s">
        <v>47</v>
      </c>
      <c r="P2119" s="140">
        <f>O2119*H2119</f>
        <v>0</v>
      </c>
      <c r="Q2119" s="140">
        <v>0</v>
      </c>
      <c r="R2119" s="140">
        <f>Q2119*H2119</f>
        <v>0</v>
      </c>
      <c r="S2119" s="140">
        <v>0</v>
      </c>
      <c r="T2119" s="141">
        <f>S2119*H2119</f>
        <v>0</v>
      </c>
      <c r="AR2119" s="142" t="s">
        <v>307</v>
      </c>
      <c r="AT2119" s="142" t="s">
        <v>292</v>
      </c>
      <c r="AU2119" s="142" t="s">
        <v>92</v>
      </c>
      <c r="AY2119" s="16" t="s">
        <v>225</v>
      </c>
      <c r="BE2119" s="143">
        <f>IF(N2119="základní",J2119,0)</f>
        <v>0</v>
      </c>
      <c r="BF2119" s="143">
        <f>IF(N2119="snížená",J2119,0)</f>
        <v>0</v>
      </c>
      <c r="BG2119" s="143">
        <f>IF(N2119="zákl. přenesená",J2119,0)</f>
        <v>0</v>
      </c>
      <c r="BH2119" s="143">
        <f>IF(N2119="sníž. přenesená",J2119,0)</f>
        <v>0</v>
      </c>
      <c r="BI2119" s="143">
        <f>IF(N2119="nulová",J2119,0)</f>
        <v>0</v>
      </c>
      <c r="BJ2119" s="16" t="s">
        <v>90</v>
      </c>
      <c r="BK2119" s="143">
        <f>ROUND(I2119*H2119,2)</f>
        <v>0</v>
      </c>
      <c r="BL2119" s="16" t="s">
        <v>265</v>
      </c>
      <c r="BM2119" s="142" t="s">
        <v>3860</v>
      </c>
    </row>
    <row r="2120" spans="2:65" s="12" customFormat="1" ht="10.199999999999999">
      <c r="B2120" s="144"/>
      <c r="D2120" s="145" t="s">
        <v>233</v>
      </c>
      <c r="E2120" s="146" t="s">
        <v>1</v>
      </c>
      <c r="F2120" s="147" t="s">
        <v>4310</v>
      </c>
      <c r="H2120" s="148">
        <v>218.84299999999999</v>
      </c>
      <c r="I2120" s="149"/>
      <c r="L2120" s="144"/>
      <c r="M2120" s="150"/>
      <c r="T2120" s="151"/>
      <c r="AT2120" s="146" t="s">
        <v>233</v>
      </c>
      <c r="AU2120" s="146" t="s">
        <v>92</v>
      </c>
      <c r="AV2120" s="12" t="s">
        <v>92</v>
      </c>
      <c r="AW2120" s="12" t="s">
        <v>31</v>
      </c>
      <c r="AX2120" s="12" t="s">
        <v>82</v>
      </c>
      <c r="AY2120" s="146" t="s">
        <v>225</v>
      </c>
    </row>
    <row r="2121" spans="2:65" s="13" customFormat="1" ht="10.199999999999999">
      <c r="B2121" s="152"/>
      <c r="D2121" s="145" t="s">
        <v>233</v>
      </c>
      <c r="E2121" s="153" t="s">
        <v>1</v>
      </c>
      <c r="F2121" s="154" t="s">
        <v>235</v>
      </c>
      <c r="H2121" s="155">
        <v>218.84299999999999</v>
      </c>
      <c r="I2121" s="156"/>
      <c r="L2121" s="152"/>
      <c r="M2121" s="157"/>
      <c r="T2121" s="158"/>
      <c r="AT2121" s="153" t="s">
        <v>233</v>
      </c>
      <c r="AU2121" s="153" t="s">
        <v>92</v>
      </c>
      <c r="AV2121" s="13" t="s">
        <v>232</v>
      </c>
      <c r="AW2121" s="13" t="s">
        <v>31</v>
      </c>
      <c r="AX2121" s="13" t="s">
        <v>90</v>
      </c>
      <c r="AY2121" s="153" t="s">
        <v>225</v>
      </c>
    </row>
    <row r="2122" spans="2:65" s="1" customFormat="1" ht="33" customHeight="1">
      <c r="B2122" s="31"/>
      <c r="C2122" s="131" t="s">
        <v>4311</v>
      </c>
      <c r="D2122" s="131" t="s">
        <v>227</v>
      </c>
      <c r="E2122" s="132" t="s">
        <v>4312</v>
      </c>
      <c r="F2122" s="133" t="s">
        <v>4313</v>
      </c>
      <c r="G2122" s="134" t="s">
        <v>230</v>
      </c>
      <c r="H2122" s="135">
        <v>756.41499999999996</v>
      </c>
      <c r="I2122" s="136"/>
      <c r="J2122" s="137">
        <f>ROUND(I2122*H2122,2)</f>
        <v>0</v>
      </c>
      <c r="K2122" s="133" t="s">
        <v>231</v>
      </c>
      <c r="L2122" s="31"/>
      <c r="M2122" s="138" t="s">
        <v>1</v>
      </c>
      <c r="N2122" s="139" t="s">
        <v>47</v>
      </c>
      <c r="P2122" s="140">
        <f>O2122*H2122</f>
        <v>0</v>
      </c>
      <c r="Q2122" s="140">
        <v>0</v>
      </c>
      <c r="R2122" s="140">
        <f>Q2122*H2122</f>
        <v>0</v>
      </c>
      <c r="S2122" s="140">
        <v>0</v>
      </c>
      <c r="T2122" s="141">
        <f>S2122*H2122</f>
        <v>0</v>
      </c>
      <c r="AR2122" s="142" t="s">
        <v>265</v>
      </c>
      <c r="AT2122" s="142" t="s">
        <v>227</v>
      </c>
      <c r="AU2122" s="142" t="s">
        <v>92</v>
      </c>
      <c r="AY2122" s="16" t="s">
        <v>225</v>
      </c>
      <c r="BE2122" s="143">
        <f>IF(N2122="základní",J2122,0)</f>
        <v>0</v>
      </c>
      <c r="BF2122" s="143">
        <f>IF(N2122="snížená",J2122,0)</f>
        <v>0</v>
      </c>
      <c r="BG2122" s="143">
        <f>IF(N2122="zákl. přenesená",J2122,0)</f>
        <v>0</v>
      </c>
      <c r="BH2122" s="143">
        <f>IF(N2122="sníž. přenesená",J2122,0)</f>
        <v>0</v>
      </c>
      <c r="BI2122" s="143">
        <f>IF(N2122="nulová",J2122,0)</f>
        <v>0</v>
      </c>
      <c r="BJ2122" s="16" t="s">
        <v>90</v>
      </c>
      <c r="BK2122" s="143">
        <f>ROUND(I2122*H2122,2)</f>
        <v>0</v>
      </c>
      <c r="BL2122" s="16" t="s">
        <v>265</v>
      </c>
      <c r="BM2122" s="142" t="s">
        <v>3868</v>
      </c>
    </row>
    <row r="2123" spans="2:65" s="12" customFormat="1" ht="10.199999999999999">
      <c r="B2123" s="144"/>
      <c r="D2123" s="145" t="s">
        <v>233</v>
      </c>
      <c r="E2123" s="146" t="s">
        <v>1</v>
      </c>
      <c r="F2123" s="147" t="s">
        <v>4314</v>
      </c>
      <c r="H2123" s="148">
        <v>42.134999999999998</v>
      </c>
      <c r="I2123" s="149"/>
      <c r="L2123" s="144"/>
      <c r="M2123" s="150"/>
      <c r="T2123" s="151"/>
      <c r="AT2123" s="146" t="s">
        <v>233</v>
      </c>
      <c r="AU2123" s="146" t="s">
        <v>92</v>
      </c>
      <c r="AV2123" s="12" t="s">
        <v>92</v>
      </c>
      <c r="AW2123" s="12" t="s">
        <v>31</v>
      </c>
      <c r="AX2123" s="12" t="s">
        <v>82</v>
      </c>
      <c r="AY2123" s="146" t="s">
        <v>225</v>
      </c>
    </row>
    <row r="2124" spans="2:65" s="12" customFormat="1" ht="20.399999999999999">
      <c r="B2124" s="144"/>
      <c r="D2124" s="145" t="s">
        <v>233</v>
      </c>
      <c r="E2124" s="146" t="s">
        <v>1</v>
      </c>
      <c r="F2124" s="147" t="s">
        <v>4315</v>
      </c>
      <c r="H2124" s="148">
        <v>82.62</v>
      </c>
      <c r="I2124" s="149"/>
      <c r="L2124" s="144"/>
      <c r="M2124" s="150"/>
      <c r="T2124" s="151"/>
      <c r="AT2124" s="146" t="s">
        <v>233</v>
      </c>
      <c r="AU2124" s="146" t="s">
        <v>92</v>
      </c>
      <c r="AV2124" s="12" t="s">
        <v>92</v>
      </c>
      <c r="AW2124" s="12" t="s">
        <v>31</v>
      </c>
      <c r="AX2124" s="12" t="s">
        <v>82</v>
      </c>
      <c r="AY2124" s="146" t="s">
        <v>225</v>
      </c>
    </row>
    <row r="2125" spans="2:65" s="12" customFormat="1" ht="20.399999999999999">
      <c r="B2125" s="144"/>
      <c r="D2125" s="145" t="s">
        <v>233</v>
      </c>
      <c r="E2125" s="146" t="s">
        <v>1</v>
      </c>
      <c r="F2125" s="147" t="s">
        <v>4316</v>
      </c>
      <c r="H2125" s="148">
        <v>328.95</v>
      </c>
      <c r="I2125" s="149"/>
      <c r="L2125" s="144"/>
      <c r="M2125" s="150"/>
      <c r="T2125" s="151"/>
      <c r="AT2125" s="146" t="s">
        <v>233</v>
      </c>
      <c r="AU2125" s="146" t="s">
        <v>92</v>
      </c>
      <c r="AV2125" s="12" t="s">
        <v>92</v>
      </c>
      <c r="AW2125" s="12" t="s">
        <v>31</v>
      </c>
      <c r="AX2125" s="12" t="s">
        <v>82</v>
      </c>
      <c r="AY2125" s="146" t="s">
        <v>225</v>
      </c>
    </row>
    <row r="2126" spans="2:65" s="12" customFormat="1" ht="10.199999999999999">
      <c r="B2126" s="144"/>
      <c r="D2126" s="145" t="s">
        <v>233</v>
      </c>
      <c r="E2126" s="146" t="s">
        <v>1</v>
      </c>
      <c r="F2126" s="147" t="s">
        <v>4317</v>
      </c>
      <c r="H2126" s="148">
        <v>38.94</v>
      </c>
      <c r="I2126" s="149"/>
      <c r="L2126" s="144"/>
      <c r="M2126" s="150"/>
      <c r="T2126" s="151"/>
      <c r="AT2126" s="146" t="s">
        <v>233</v>
      </c>
      <c r="AU2126" s="146" t="s">
        <v>92</v>
      </c>
      <c r="AV2126" s="12" t="s">
        <v>92</v>
      </c>
      <c r="AW2126" s="12" t="s">
        <v>31</v>
      </c>
      <c r="AX2126" s="12" t="s">
        <v>82</v>
      </c>
      <c r="AY2126" s="146" t="s">
        <v>225</v>
      </c>
    </row>
    <row r="2127" spans="2:65" s="12" customFormat="1" ht="10.199999999999999">
      <c r="B2127" s="144"/>
      <c r="D2127" s="145" t="s">
        <v>233</v>
      </c>
      <c r="E2127" s="146" t="s">
        <v>1</v>
      </c>
      <c r="F2127" s="147" t="s">
        <v>4318</v>
      </c>
      <c r="H2127" s="148">
        <v>-54.677999999999997</v>
      </c>
      <c r="I2127" s="149"/>
      <c r="L2127" s="144"/>
      <c r="M2127" s="150"/>
      <c r="T2127" s="151"/>
      <c r="AT2127" s="146" t="s">
        <v>233</v>
      </c>
      <c r="AU2127" s="146" t="s">
        <v>92</v>
      </c>
      <c r="AV2127" s="12" t="s">
        <v>92</v>
      </c>
      <c r="AW2127" s="12" t="s">
        <v>31</v>
      </c>
      <c r="AX2127" s="12" t="s">
        <v>82</v>
      </c>
      <c r="AY2127" s="146" t="s">
        <v>225</v>
      </c>
    </row>
    <row r="2128" spans="2:65" s="12" customFormat="1" ht="20.399999999999999">
      <c r="B2128" s="144"/>
      <c r="D2128" s="145" t="s">
        <v>233</v>
      </c>
      <c r="E2128" s="146" t="s">
        <v>1</v>
      </c>
      <c r="F2128" s="147" t="s">
        <v>4319</v>
      </c>
      <c r="H2128" s="148">
        <v>255.285</v>
      </c>
      <c r="I2128" s="149"/>
      <c r="L2128" s="144"/>
      <c r="M2128" s="150"/>
      <c r="T2128" s="151"/>
      <c r="AT2128" s="146" t="s">
        <v>233</v>
      </c>
      <c r="AU2128" s="146" t="s">
        <v>92</v>
      </c>
      <c r="AV2128" s="12" t="s">
        <v>92</v>
      </c>
      <c r="AW2128" s="12" t="s">
        <v>31</v>
      </c>
      <c r="AX2128" s="12" t="s">
        <v>82</v>
      </c>
      <c r="AY2128" s="146" t="s">
        <v>225</v>
      </c>
    </row>
    <row r="2129" spans="2:65" s="12" customFormat="1" ht="10.199999999999999">
      <c r="B2129" s="144"/>
      <c r="D2129" s="145" t="s">
        <v>233</v>
      </c>
      <c r="E2129" s="146" t="s">
        <v>1</v>
      </c>
      <c r="F2129" s="147" t="s">
        <v>4320</v>
      </c>
      <c r="H2129" s="148">
        <v>63.162999999999997</v>
      </c>
      <c r="I2129" s="149"/>
      <c r="L2129" s="144"/>
      <c r="M2129" s="150"/>
      <c r="T2129" s="151"/>
      <c r="AT2129" s="146" t="s">
        <v>233</v>
      </c>
      <c r="AU2129" s="146" t="s">
        <v>92</v>
      </c>
      <c r="AV2129" s="12" t="s">
        <v>92</v>
      </c>
      <c r="AW2129" s="12" t="s">
        <v>31</v>
      </c>
      <c r="AX2129" s="12" t="s">
        <v>82</v>
      </c>
      <c r="AY2129" s="146" t="s">
        <v>225</v>
      </c>
    </row>
    <row r="2130" spans="2:65" s="13" customFormat="1" ht="10.199999999999999">
      <c r="B2130" s="152"/>
      <c r="D2130" s="145" t="s">
        <v>233</v>
      </c>
      <c r="E2130" s="153" t="s">
        <v>1</v>
      </c>
      <c r="F2130" s="154" t="s">
        <v>235</v>
      </c>
      <c r="H2130" s="155">
        <v>756.41499999999996</v>
      </c>
      <c r="I2130" s="156"/>
      <c r="L2130" s="152"/>
      <c r="M2130" s="157"/>
      <c r="T2130" s="158"/>
      <c r="AT2130" s="153" t="s">
        <v>233</v>
      </c>
      <c r="AU2130" s="153" t="s">
        <v>92</v>
      </c>
      <c r="AV2130" s="13" t="s">
        <v>232</v>
      </c>
      <c r="AW2130" s="13" t="s">
        <v>31</v>
      </c>
      <c r="AX2130" s="13" t="s">
        <v>90</v>
      </c>
      <c r="AY2130" s="153" t="s">
        <v>225</v>
      </c>
    </row>
    <row r="2131" spans="2:65" s="1" customFormat="1" ht="37.799999999999997" customHeight="1">
      <c r="B2131" s="31"/>
      <c r="C2131" s="131" t="s">
        <v>4321</v>
      </c>
      <c r="D2131" s="131" t="s">
        <v>227</v>
      </c>
      <c r="E2131" s="132" t="s">
        <v>4322</v>
      </c>
      <c r="F2131" s="133" t="s">
        <v>4323</v>
      </c>
      <c r="G2131" s="134" t="s">
        <v>230</v>
      </c>
      <c r="H2131" s="135">
        <v>1826.989</v>
      </c>
      <c r="I2131" s="136"/>
      <c r="J2131" s="137">
        <f>ROUND(I2131*H2131,2)</f>
        <v>0</v>
      </c>
      <c r="K2131" s="133" t="s">
        <v>231</v>
      </c>
      <c r="L2131" s="31"/>
      <c r="M2131" s="138" t="s">
        <v>1</v>
      </c>
      <c r="N2131" s="139" t="s">
        <v>47</v>
      </c>
      <c r="P2131" s="140">
        <f>O2131*H2131</f>
        <v>0</v>
      </c>
      <c r="Q2131" s="140">
        <v>0</v>
      </c>
      <c r="R2131" s="140">
        <f>Q2131*H2131</f>
        <v>0</v>
      </c>
      <c r="S2131" s="140">
        <v>0</v>
      </c>
      <c r="T2131" s="141">
        <f>S2131*H2131</f>
        <v>0</v>
      </c>
      <c r="AR2131" s="142" t="s">
        <v>265</v>
      </c>
      <c r="AT2131" s="142" t="s">
        <v>227</v>
      </c>
      <c r="AU2131" s="142" t="s">
        <v>92</v>
      </c>
      <c r="AY2131" s="16" t="s">
        <v>225</v>
      </c>
      <c r="BE2131" s="143">
        <f>IF(N2131="základní",J2131,0)</f>
        <v>0</v>
      </c>
      <c r="BF2131" s="143">
        <f>IF(N2131="snížená",J2131,0)</f>
        <v>0</v>
      </c>
      <c r="BG2131" s="143">
        <f>IF(N2131="zákl. přenesená",J2131,0)</f>
        <v>0</v>
      </c>
      <c r="BH2131" s="143">
        <f>IF(N2131="sníž. přenesená",J2131,0)</f>
        <v>0</v>
      </c>
      <c r="BI2131" s="143">
        <f>IF(N2131="nulová",J2131,0)</f>
        <v>0</v>
      </c>
      <c r="BJ2131" s="16" t="s">
        <v>90</v>
      </c>
      <c r="BK2131" s="143">
        <f>ROUND(I2131*H2131,2)</f>
        <v>0</v>
      </c>
      <c r="BL2131" s="16" t="s">
        <v>265</v>
      </c>
      <c r="BM2131" s="142" t="s">
        <v>3876</v>
      </c>
    </row>
    <row r="2132" spans="2:65" s="12" customFormat="1" ht="10.199999999999999">
      <c r="B2132" s="144"/>
      <c r="D2132" s="145" t="s">
        <v>233</v>
      </c>
      <c r="E2132" s="146" t="s">
        <v>1</v>
      </c>
      <c r="F2132" s="147" t="s">
        <v>4324</v>
      </c>
      <c r="H2132" s="148">
        <v>1826.989</v>
      </c>
      <c r="I2132" s="149"/>
      <c r="L2132" s="144"/>
      <c r="M2132" s="150"/>
      <c r="T2132" s="151"/>
      <c r="AT2132" s="146" t="s">
        <v>233</v>
      </c>
      <c r="AU2132" s="146" t="s">
        <v>92</v>
      </c>
      <c r="AV2132" s="12" t="s">
        <v>92</v>
      </c>
      <c r="AW2132" s="12" t="s">
        <v>31</v>
      </c>
      <c r="AX2132" s="12" t="s">
        <v>82</v>
      </c>
      <c r="AY2132" s="146" t="s">
        <v>225</v>
      </c>
    </row>
    <row r="2133" spans="2:65" s="13" customFormat="1" ht="10.199999999999999">
      <c r="B2133" s="152"/>
      <c r="D2133" s="145" t="s">
        <v>233</v>
      </c>
      <c r="E2133" s="153" t="s">
        <v>1</v>
      </c>
      <c r="F2133" s="154" t="s">
        <v>235</v>
      </c>
      <c r="H2133" s="155">
        <v>1826.989</v>
      </c>
      <c r="I2133" s="156"/>
      <c r="L2133" s="152"/>
      <c r="M2133" s="157"/>
      <c r="T2133" s="158"/>
      <c r="AT2133" s="153" t="s">
        <v>233</v>
      </c>
      <c r="AU2133" s="153" t="s">
        <v>92</v>
      </c>
      <c r="AV2133" s="13" t="s">
        <v>232</v>
      </c>
      <c r="AW2133" s="13" t="s">
        <v>31</v>
      </c>
      <c r="AX2133" s="13" t="s">
        <v>90</v>
      </c>
      <c r="AY2133" s="153" t="s">
        <v>225</v>
      </c>
    </row>
    <row r="2134" spans="2:65" s="11" customFormat="1" ht="22.8" customHeight="1">
      <c r="B2134" s="119"/>
      <c r="D2134" s="120" t="s">
        <v>81</v>
      </c>
      <c r="E2134" s="129" t="s">
        <v>3469</v>
      </c>
      <c r="F2134" s="129" t="s">
        <v>4325</v>
      </c>
      <c r="I2134" s="122"/>
      <c r="J2134" s="130">
        <f>BK2134</f>
        <v>0</v>
      </c>
      <c r="L2134" s="119"/>
      <c r="M2134" s="124"/>
      <c r="P2134" s="125">
        <f>P2135</f>
        <v>0</v>
      </c>
      <c r="R2134" s="125">
        <f>R2135</f>
        <v>0</v>
      </c>
      <c r="T2134" s="126">
        <f>T2135</f>
        <v>0</v>
      </c>
      <c r="AR2134" s="120" t="s">
        <v>92</v>
      </c>
      <c r="AT2134" s="127" t="s">
        <v>81</v>
      </c>
      <c r="AU2134" s="127" t="s">
        <v>90</v>
      </c>
      <c r="AY2134" s="120" t="s">
        <v>225</v>
      </c>
      <c r="BK2134" s="128">
        <f>BK2135</f>
        <v>0</v>
      </c>
    </row>
    <row r="2135" spans="2:65" s="1" customFormat="1" ht="55.5" customHeight="1">
      <c r="B2135" s="31"/>
      <c r="C2135" s="131" t="s">
        <v>4326</v>
      </c>
      <c r="D2135" s="131" t="s">
        <v>227</v>
      </c>
      <c r="E2135" s="132" t="s">
        <v>4327</v>
      </c>
      <c r="F2135" s="133" t="s">
        <v>4328</v>
      </c>
      <c r="G2135" s="134" t="s">
        <v>638</v>
      </c>
      <c r="H2135" s="135">
        <v>1</v>
      </c>
      <c r="I2135" s="136"/>
      <c r="J2135" s="137">
        <f>ROUND(I2135*H2135,2)</f>
        <v>0</v>
      </c>
      <c r="K2135" s="133" t="s">
        <v>1</v>
      </c>
      <c r="L2135" s="31"/>
      <c r="M2135" s="138" t="s">
        <v>1</v>
      </c>
      <c r="N2135" s="139" t="s">
        <v>47</v>
      </c>
      <c r="P2135" s="140">
        <f>O2135*H2135</f>
        <v>0</v>
      </c>
      <c r="Q2135" s="140">
        <v>0</v>
      </c>
      <c r="R2135" s="140">
        <f>Q2135*H2135</f>
        <v>0</v>
      </c>
      <c r="S2135" s="140">
        <v>0</v>
      </c>
      <c r="T2135" s="141">
        <f>S2135*H2135</f>
        <v>0</v>
      </c>
      <c r="AR2135" s="142" t="s">
        <v>265</v>
      </c>
      <c r="AT2135" s="142" t="s">
        <v>227</v>
      </c>
      <c r="AU2135" s="142" t="s">
        <v>92</v>
      </c>
      <c r="AY2135" s="16" t="s">
        <v>225</v>
      </c>
      <c r="BE2135" s="143">
        <f>IF(N2135="základní",J2135,0)</f>
        <v>0</v>
      </c>
      <c r="BF2135" s="143">
        <f>IF(N2135="snížená",J2135,0)</f>
        <v>0</v>
      </c>
      <c r="BG2135" s="143">
        <f>IF(N2135="zákl. přenesená",J2135,0)</f>
        <v>0</v>
      </c>
      <c r="BH2135" s="143">
        <f>IF(N2135="sníž. přenesená",J2135,0)</f>
        <v>0</v>
      </c>
      <c r="BI2135" s="143">
        <f>IF(N2135="nulová",J2135,0)</f>
        <v>0</v>
      </c>
      <c r="BJ2135" s="16" t="s">
        <v>90</v>
      </c>
      <c r="BK2135" s="143">
        <f>ROUND(I2135*H2135,2)</f>
        <v>0</v>
      </c>
      <c r="BL2135" s="16" t="s">
        <v>265</v>
      </c>
      <c r="BM2135" s="142" t="s">
        <v>3882</v>
      </c>
    </row>
    <row r="2136" spans="2:65" s="11" customFormat="1" ht="25.95" customHeight="1">
      <c r="B2136" s="119"/>
      <c r="D2136" s="120" t="s">
        <v>81</v>
      </c>
      <c r="E2136" s="121" t="s">
        <v>1882</v>
      </c>
      <c r="F2136" s="121" t="s">
        <v>1883</v>
      </c>
      <c r="I2136" s="122"/>
      <c r="J2136" s="123">
        <f>BK2136</f>
        <v>0</v>
      </c>
      <c r="L2136" s="119"/>
      <c r="M2136" s="124"/>
      <c r="P2136" s="125">
        <f>P2137+P2140</f>
        <v>0</v>
      </c>
      <c r="R2136" s="125">
        <f>R2137+R2140</f>
        <v>0</v>
      </c>
      <c r="T2136" s="126">
        <f>T2137+T2140</f>
        <v>0</v>
      </c>
      <c r="AR2136" s="120" t="s">
        <v>250</v>
      </c>
      <c r="AT2136" s="127" t="s">
        <v>81</v>
      </c>
      <c r="AU2136" s="127" t="s">
        <v>82</v>
      </c>
      <c r="AY2136" s="120" t="s">
        <v>225</v>
      </c>
      <c r="BK2136" s="128">
        <f>BK2137+BK2140</f>
        <v>0</v>
      </c>
    </row>
    <row r="2137" spans="2:65" s="11" customFormat="1" ht="22.8" customHeight="1">
      <c r="B2137" s="119"/>
      <c r="D2137" s="120" t="s">
        <v>81</v>
      </c>
      <c r="E2137" s="129" t="s">
        <v>4329</v>
      </c>
      <c r="F2137" s="129" t="s">
        <v>4330</v>
      </c>
      <c r="I2137" s="122"/>
      <c r="J2137" s="130">
        <f>BK2137</f>
        <v>0</v>
      </c>
      <c r="L2137" s="119"/>
      <c r="M2137" s="124"/>
      <c r="P2137" s="125">
        <f>SUM(P2138:P2139)</f>
        <v>0</v>
      </c>
      <c r="R2137" s="125">
        <f>SUM(R2138:R2139)</f>
        <v>0</v>
      </c>
      <c r="T2137" s="126">
        <f>SUM(T2138:T2139)</f>
        <v>0</v>
      </c>
      <c r="AR2137" s="120" t="s">
        <v>250</v>
      </c>
      <c r="AT2137" s="127" t="s">
        <v>81</v>
      </c>
      <c r="AU2137" s="127" t="s">
        <v>90</v>
      </c>
      <c r="AY2137" s="120" t="s">
        <v>225</v>
      </c>
      <c r="BK2137" s="128">
        <f>SUM(BK2138:BK2139)</f>
        <v>0</v>
      </c>
    </row>
    <row r="2138" spans="2:65" s="1" customFormat="1" ht="16.5" customHeight="1">
      <c r="B2138" s="31"/>
      <c r="C2138" s="131" t="s">
        <v>4331</v>
      </c>
      <c r="D2138" s="131" t="s">
        <v>227</v>
      </c>
      <c r="E2138" s="132" t="s">
        <v>4332</v>
      </c>
      <c r="F2138" s="133" t="s">
        <v>4330</v>
      </c>
      <c r="G2138" s="134" t="s">
        <v>1846</v>
      </c>
      <c r="H2138" s="178"/>
      <c r="I2138" s="136"/>
      <c r="J2138" s="137">
        <f>ROUND(I2138*H2138,2)</f>
        <v>0</v>
      </c>
      <c r="K2138" s="133" t="s">
        <v>231</v>
      </c>
      <c r="L2138" s="31"/>
      <c r="M2138" s="138" t="s">
        <v>1</v>
      </c>
      <c r="N2138" s="139" t="s">
        <v>47</v>
      </c>
      <c r="P2138" s="140">
        <f>O2138*H2138</f>
        <v>0</v>
      </c>
      <c r="Q2138" s="140">
        <v>0</v>
      </c>
      <c r="R2138" s="140">
        <f>Q2138*H2138</f>
        <v>0</v>
      </c>
      <c r="S2138" s="140">
        <v>0</v>
      </c>
      <c r="T2138" s="141">
        <f>S2138*H2138</f>
        <v>0</v>
      </c>
      <c r="AR2138" s="142" t="s">
        <v>232</v>
      </c>
      <c r="AT2138" s="142" t="s">
        <v>227</v>
      </c>
      <c r="AU2138" s="142" t="s">
        <v>92</v>
      </c>
      <c r="AY2138" s="16" t="s">
        <v>225</v>
      </c>
      <c r="BE2138" s="143">
        <f>IF(N2138="základní",J2138,0)</f>
        <v>0</v>
      </c>
      <c r="BF2138" s="143">
        <f>IF(N2138="snížená",J2138,0)</f>
        <v>0</v>
      </c>
      <c r="BG2138" s="143">
        <f>IF(N2138="zákl. přenesená",J2138,0)</f>
        <v>0</v>
      </c>
      <c r="BH2138" s="143">
        <f>IF(N2138="sníž. přenesená",J2138,0)</f>
        <v>0</v>
      </c>
      <c r="BI2138" s="143">
        <f>IF(N2138="nulová",J2138,0)</f>
        <v>0</v>
      </c>
      <c r="BJ2138" s="16" t="s">
        <v>90</v>
      </c>
      <c r="BK2138" s="143">
        <f>ROUND(I2138*H2138,2)</f>
        <v>0</v>
      </c>
      <c r="BL2138" s="16" t="s">
        <v>232</v>
      </c>
      <c r="BM2138" s="142" t="s">
        <v>3888</v>
      </c>
    </row>
    <row r="2139" spans="2:65" s="1" customFormat="1" ht="16.5" customHeight="1">
      <c r="B2139" s="31"/>
      <c r="C2139" s="131" t="s">
        <v>4333</v>
      </c>
      <c r="D2139" s="131" t="s">
        <v>227</v>
      </c>
      <c r="E2139" s="132" t="s">
        <v>4334</v>
      </c>
      <c r="F2139" s="133" t="s">
        <v>4335</v>
      </c>
      <c r="G2139" s="134" t="s">
        <v>638</v>
      </c>
      <c r="H2139" s="135">
        <v>1</v>
      </c>
      <c r="I2139" s="136"/>
      <c r="J2139" s="137">
        <f>ROUND(I2139*H2139,2)</f>
        <v>0</v>
      </c>
      <c r="K2139" s="133" t="s">
        <v>231</v>
      </c>
      <c r="L2139" s="31"/>
      <c r="M2139" s="138" t="s">
        <v>1</v>
      </c>
      <c r="N2139" s="139" t="s">
        <v>47</v>
      </c>
      <c r="P2139" s="140">
        <f>O2139*H2139</f>
        <v>0</v>
      </c>
      <c r="Q2139" s="140">
        <v>0</v>
      </c>
      <c r="R2139" s="140">
        <f>Q2139*H2139</f>
        <v>0</v>
      </c>
      <c r="S2139" s="140">
        <v>0</v>
      </c>
      <c r="T2139" s="141">
        <f>S2139*H2139</f>
        <v>0</v>
      </c>
      <c r="AR2139" s="142" t="s">
        <v>232</v>
      </c>
      <c r="AT2139" s="142" t="s">
        <v>227</v>
      </c>
      <c r="AU2139" s="142" t="s">
        <v>92</v>
      </c>
      <c r="AY2139" s="16" t="s">
        <v>225</v>
      </c>
      <c r="BE2139" s="143">
        <f>IF(N2139="základní",J2139,0)</f>
        <v>0</v>
      </c>
      <c r="BF2139" s="143">
        <f>IF(N2139="snížená",J2139,0)</f>
        <v>0</v>
      </c>
      <c r="BG2139" s="143">
        <f>IF(N2139="zákl. přenesená",J2139,0)</f>
        <v>0</v>
      </c>
      <c r="BH2139" s="143">
        <f>IF(N2139="sníž. přenesená",J2139,0)</f>
        <v>0</v>
      </c>
      <c r="BI2139" s="143">
        <f>IF(N2139="nulová",J2139,0)</f>
        <v>0</v>
      </c>
      <c r="BJ2139" s="16" t="s">
        <v>90</v>
      </c>
      <c r="BK2139" s="143">
        <f>ROUND(I2139*H2139,2)</f>
        <v>0</v>
      </c>
      <c r="BL2139" s="16" t="s">
        <v>232</v>
      </c>
      <c r="BM2139" s="142" t="s">
        <v>3894</v>
      </c>
    </row>
    <row r="2140" spans="2:65" s="11" customFormat="1" ht="22.8" customHeight="1">
      <c r="B2140" s="119"/>
      <c r="D2140" s="120" t="s">
        <v>81</v>
      </c>
      <c r="E2140" s="129" t="s">
        <v>4336</v>
      </c>
      <c r="F2140" s="129" t="s">
        <v>4337</v>
      </c>
      <c r="I2140" s="122"/>
      <c r="J2140" s="130">
        <f>BK2140</f>
        <v>0</v>
      </c>
      <c r="L2140" s="119"/>
      <c r="M2140" s="124"/>
      <c r="P2140" s="125">
        <f>SUM(P2141:P2144)</f>
        <v>0</v>
      </c>
      <c r="R2140" s="125">
        <f>SUM(R2141:R2144)</f>
        <v>0</v>
      </c>
      <c r="T2140" s="126">
        <f>SUM(T2141:T2144)</f>
        <v>0</v>
      </c>
      <c r="AR2140" s="120" t="s">
        <v>250</v>
      </c>
      <c r="AT2140" s="127" t="s">
        <v>81</v>
      </c>
      <c r="AU2140" s="127" t="s">
        <v>90</v>
      </c>
      <c r="AY2140" s="120" t="s">
        <v>225</v>
      </c>
      <c r="BK2140" s="128">
        <f>SUM(BK2141:BK2144)</f>
        <v>0</v>
      </c>
    </row>
    <row r="2141" spans="2:65" s="1" customFormat="1" ht="16.5" customHeight="1">
      <c r="B2141" s="31"/>
      <c r="C2141" s="131" t="s">
        <v>4338</v>
      </c>
      <c r="D2141" s="131" t="s">
        <v>227</v>
      </c>
      <c r="E2141" s="132" t="s">
        <v>4339</v>
      </c>
      <c r="F2141" s="133" t="s">
        <v>4340</v>
      </c>
      <c r="G2141" s="134" t="s">
        <v>638</v>
      </c>
      <c r="H2141" s="135">
        <v>1</v>
      </c>
      <c r="I2141" s="136"/>
      <c r="J2141" s="137">
        <f>ROUND(I2141*H2141,2)</f>
        <v>0</v>
      </c>
      <c r="K2141" s="133" t="s">
        <v>1</v>
      </c>
      <c r="L2141" s="31"/>
      <c r="M2141" s="138" t="s">
        <v>1</v>
      </c>
      <c r="N2141" s="139" t="s">
        <v>47</v>
      </c>
      <c r="P2141" s="140">
        <f>O2141*H2141</f>
        <v>0</v>
      </c>
      <c r="Q2141" s="140">
        <v>0</v>
      </c>
      <c r="R2141" s="140">
        <f>Q2141*H2141</f>
        <v>0</v>
      </c>
      <c r="S2141" s="140">
        <v>0</v>
      </c>
      <c r="T2141" s="141">
        <f>S2141*H2141</f>
        <v>0</v>
      </c>
      <c r="AR2141" s="142" t="s">
        <v>232</v>
      </c>
      <c r="AT2141" s="142" t="s">
        <v>227</v>
      </c>
      <c r="AU2141" s="142" t="s">
        <v>92</v>
      </c>
      <c r="AY2141" s="16" t="s">
        <v>225</v>
      </c>
      <c r="BE2141" s="143">
        <f>IF(N2141="základní",J2141,0)</f>
        <v>0</v>
      </c>
      <c r="BF2141" s="143">
        <f>IF(N2141="snížená",J2141,0)</f>
        <v>0</v>
      </c>
      <c r="BG2141" s="143">
        <f>IF(N2141="zákl. přenesená",J2141,0)</f>
        <v>0</v>
      </c>
      <c r="BH2141" s="143">
        <f>IF(N2141="sníž. přenesená",J2141,0)</f>
        <v>0</v>
      </c>
      <c r="BI2141" s="143">
        <f>IF(N2141="nulová",J2141,0)</f>
        <v>0</v>
      </c>
      <c r="BJ2141" s="16" t="s">
        <v>90</v>
      </c>
      <c r="BK2141" s="143">
        <f>ROUND(I2141*H2141,2)</f>
        <v>0</v>
      </c>
      <c r="BL2141" s="16" t="s">
        <v>232</v>
      </c>
      <c r="BM2141" s="142" t="s">
        <v>3900</v>
      </c>
    </row>
    <row r="2142" spans="2:65" s="1" customFormat="1" ht="16.5" customHeight="1">
      <c r="B2142" s="31"/>
      <c r="C2142" s="131" t="s">
        <v>4341</v>
      </c>
      <c r="D2142" s="131" t="s">
        <v>227</v>
      </c>
      <c r="E2142" s="132" t="s">
        <v>4342</v>
      </c>
      <c r="F2142" s="133" t="s">
        <v>4343</v>
      </c>
      <c r="G2142" s="134" t="s">
        <v>638</v>
      </c>
      <c r="H2142" s="135">
        <v>1</v>
      </c>
      <c r="I2142" s="136"/>
      <c r="J2142" s="137">
        <f>ROUND(I2142*H2142,2)</f>
        <v>0</v>
      </c>
      <c r="K2142" s="133" t="s">
        <v>1</v>
      </c>
      <c r="L2142" s="31"/>
      <c r="M2142" s="138" t="s">
        <v>1</v>
      </c>
      <c r="N2142" s="139" t="s">
        <v>47</v>
      </c>
      <c r="P2142" s="140">
        <f>O2142*H2142</f>
        <v>0</v>
      </c>
      <c r="Q2142" s="140">
        <v>0</v>
      </c>
      <c r="R2142" s="140">
        <f>Q2142*H2142</f>
        <v>0</v>
      </c>
      <c r="S2142" s="140">
        <v>0</v>
      </c>
      <c r="T2142" s="141">
        <f>S2142*H2142</f>
        <v>0</v>
      </c>
      <c r="AR2142" s="142" t="s">
        <v>232</v>
      </c>
      <c r="AT2142" s="142" t="s">
        <v>227</v>
      </c>
      <c r="AU2142" s="142" t="s">
        <v>92</v>
      </c>
      <c r="AY2142" s="16" t="s">
        <v>225</v>
      </c>
      <c r="BE2142" s="143">
        <f>IF(N2142="základní",J2142,0)</f>
        <v>0</v>
      </c>
      <c r="BF2142" s="143">
        <f>IF(N2142="snížená",J2142,0)</f>
        <v>0</v>
      </c>
      <c r="BG2142" s="143">
        <f>IF(N2142="zákl. přenesená",J2142,0)</f>
        <v>0</v>
      </c>
      <c r="BH2142" s="143">
        <f>IF(N2142="sníž. přenesená",J2142,0)</f>
        <v>0</v>
      </c>
      <c r="BI2142" s="143">
        <f>IF(N2142="nulová",J2142,0)</f>
        <v>0</v>
      </c>
      <c r="BJ2142" s="16" t="s">
        <v>90</v>
      </c>
      <c r="BK2142" s="143">
        <f>ROUND(I2142*H2142,2)</f>
        <v>0</v>
      </c>
      <c r="BL2142" s="16" t="s">
        <v>232</v>
      </c>
      <c r="BM2142" s="142" t="s">
        <v>3906</v>
      </c>
    </row>
    <row r="2143" spans="2:65" s="1" customFormat="1" ht="16.5" customHeight="1">
      <c r="B2143" s="31"/>
      <c r="C2143" s="131" t="s">
        <v>4344</v>
      </c>
      <c r="D2143" s="131" t="s">
        <v>227</v>
      </c>
      <c r="E2143" s="132" t="s">
        <v>4345</v>
      </c>
      <c r="F2143" s="133" t="s">
        <v>4346</v>
      </c>
      <c r="G2143" s="134" t="s">
        <v>1846</v>
      </c>
      <c r="H2143" s="178"/>
      <c r="I2143" s="136"/>
      <c r="J2143" s="137">
        <f>ROUND(I2143*H2143,2)</f>
        <v>0</v>
      </c>
      <c r="K2143" s="133" t="s">
        <v>231</v>
      </c>
      <c r="L2143" s="31"/>
      <c r="M2143" s="138" t="s">
        <v>1</v>
      </c>
      <c r="N2143" s="139" t="s">
        <v>47</v>
      </c>
      <c r="P2143" s="140">
        <f>O2143*H2143</f>
        <v>0</v>
      </c>
      <c r="Q2143" s="140">
        <v>0</v>
      </c>
      <c r="R2143" s="140">
        <f>Q2143*H2143</f>
        <v>0</v>
      </c>
      <c r="S2143" s="140">
        <v>0</v>
      </c>
      <c r="T2143" s="141">
        <f>S2143*H2143</f>
        <v>0</v>
      </c>
      <c r="AR2143" s="142" t="s">
        <v>232</v>
      </c>
      <c r="AT2143" s="142" t="s">
        <v>227</v>
      </c>
      <c r="AU2143" s="142" t="s">
        <v>92</v>
      </c>
      <c r="AY2143" s="16" t="s">
        <v>225</v>
      </c>
      <c r="BE2143" s="143">
        <f>IF(N2143="základní",J2143,0)</f>
        <v>0</v>
      </c>
      <c r="BF2143" s="143">
        <f>IF(N2143="snížená",J2143,0)</f>
        <v>0</v>
      </c>
      <c r="BG2143" s="143">
        <f>IF(N2143="zákl. přenesená",J2143,0)</f>
        <v>0</v>
      </c>
      <c r="BH2143" s="143">
        <f>IF(N2143="sníž. přenesená",J2143,0)</f>
        <v>0</v>
      </c>
      <c r="BI2143" s="143">
        <f>IF(N2143="nulová",J2143,0)</f>
        <v>0</v>
      </c>
      <c r="BJ2143" s="16" t="s">
        <v>90</v>
      </c>
      <c r="BK2143" s="143">
        <f>ROUND(I2143*H2143,2)</f>
        <v>0</v>
      </c>
      <c r="BL2143" s="16" t="s">
        <v>232</v>
      </c>
      <c r="BM2143" s="142" t="s">
        <v>3912</v>
      </c>
    </row>
    <row r="2144" spans="2:65" s="1" customFormat="1" ht="16.5" customHeight="1">
      <c r="B2144" s="31"/>
      <c r="C2144" s="131" t="s">
        <v>4347</v>
      </c>
      <c r="D2144" s="131" t="s">
        <v>227</v>
      </c>
      <c r="E2144" s="132" t="s">
        <v>4348</v>
      </c>
      <c r="F2144" s="133" t="s">
        <v>4349</v>
      </c>
      <c r="G2144" s="134" t="s">
        <v>1846</v>
      </c>
      <c r="H2144" s="178"/>
      <c r="I2144" s="136"/>
      <c r="J2144" s="137">
        <f>ROUND(I2144*H2144,2)</f>
        <v>0</v>
      </c>
      <c r="K2144" s="133" t="s">
        <v>231</v>
      </c>
      <c r="L2144" s="31"/>
      <c r="M2144" s="179" t="s">
        <v>1</v>
      </c>
      <c r="N2144" s="180" t="s">
        <v>47</v>
      </c>
      <c r="O2144" s="181"/>
      <c r="P2144" s="182">
        <f>O2144*H2144</f>
        <v>0</v>
      </c>
      <c r="Q2144" s="182">
        <v>0</v>
      </c>
      <c r="R2144" s="182">
        <f>Q2144*H2144</f>
        <v>0</v>
      </c>
      <c r="S2144" s="182">
        <v>0</v>
      </c>
      <c r="T2144" s="183">
        <f>S2144*H2144</f>
        <v>0</v>
      </c>
      <c r="AR2144" s="142" t="s">
        <v>232</v>
      </c>
      <c r="AT2144" s="142" t="s">
        <v>227</v>
      </c>
      <c r="AU2144" s="142" t="s">
        <v>92</v>
      </c>
      <c r="AY2144" s="16" t="s">
        <v>225</v>
      </c>
      <c r="BE2144" s="143">
        <f>IF(N2144="základní",J2144,0)</f>
        <v>0</v>
      </c>
      <c r="BF2144" s="143">
        <f>IF(N2144="snížená",J2144,0)</f>
        <v>0</v>
      </c>
      <c r="BG2144" s="143">
        <f>IF(N2144="zákl. přenesená",J2144,0)</f>
        <v>0</v>
      </c>
      <c r="BH2144" s="143">
        <f>IF(N2144="sníž. přenesená",J2144,0)</f>
        <v>0</v>
      </c>
      <c r="BI2144" s="143">
        <f>IF(N2144="nulová",J2144,0)</f>
        <v>0</v>
      </c>
      <c r="BJ2144" s="16" t="s">
        <v>90</v>
      </c>
      <c r="BK2144" s="143">
        <f>ROUND(I2144*H2144,2)</f>
        <v>0</v>
      </c>
      <c r="BL2144" s="16" t="s">
        <v>232</v>
      </c>
      <c r="BM2144" s="142" t="s">
        <v>3918</v>
      </c>
    </row>
    <row r="2145" spans="2:12" s="1" customFormat="1" ht="6.9" customHeight="1">
      <c r="B2145" s="43"/>
      <c r="C2145" s="44"/>
      <c r="D2145" s="44"/>
      <c r="E2145" s="44"/>
      <c r="F2145" s="44"/>
      <c r="G2145" s="44"/>
      <c r="H2145" s="44"/>
      <c r="I2145" s="44"/>
      <c r="J2145" s="44"/>
      <c r="K2145" s="44"/>
      <c r="L2145" s="31"/>
    </row>
  </sheetData>
  <sheetProtection algorithmName="SHA-512" hashValue="JzdKWKvN5ljdNQZze/OGiQ3BrUZsmEXYPl42NcfWUxRxhGI1JTyaQ5u8ng4vzkUbCbRMV+DFcoI+5tPCn2Ui5Q==" saltValue="mBC3/w31uUDl3vsLSQESnkjTzH1a0o2H/r8pHvR0vKDr8/NKrJTsE6nzqruciFtS1XnmndcLruY+m7iJSJWC2g==" spinCount="100000" sheet="1" objects="1" scenarios="1" formatColumns="0" formatRows="0" autoFilter="0"/>
  <autoFilter ref="C199:K2144" xr:uid="{00000000-0009-0000-0000-000001000000}"/>
  <mergeCells count="9">
    <mergeCell ref="E87:H87"/>
    <mergeCell ref="E190:H190"/>
    <mergeCell ref="E192:H192"/>
    <mergeCell ref="L2:V2"/>
    <mergeCell ref="E7:H7"/>
    <mergeCell ref="E9:H9"/>
    <mergeCell ref="E18:H18"/>
    <mergeCell ref="E27:H27"/>
    <mergeCell ref="E85:H85"/>
  </mergeCells>
  <printOptions horizontalCentered="1"/>
  <pageMargins left="0.7" right="0.7" top="0.75" bottom="0.75" header="0.3" footer="0.3"/>
  <pageSetup paperSize="9" scale="70" fitToHeight="10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30"/>
  <sheetViews>
    <sheetView showGridLines="0" workbookViewId="0">
      <selection activeCell="AN7" sqref="AN7"/>
    </sheetView>
  </sheetViews>
  <sheetFormatPr defaultRowHeight="13.8"/>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8"/>
      <c r="M2" s="198"/>
      <c r="N2" s="198"/>
      <c r="O2" s="198"/>
      <c r="P2" s="198"/>
      <c r="Q2" s="198"/>
      <c r="R2" s="198"/>
      <c r="S2" s="198"/>
      <c r="T2" s="198"/>
      <c r="U2" s="198"/>
      <c r="V2" s="198"/>
      <c r="AT2" s="16" t="s">
        <v>95</v>
      </c>
    </row>
    <row r="3" spans="2:46" ht="6.9" customHeight="1">
      <c r="B3" s="17"/>
      <c r="C3" s="18"/>
      <c r="D3" s="18"/>
      <c r="E3" s="18"/>
      <c r="F3" s="18"/>
      <c r="G3" s="18"/>
      <c r="H3" s="18"/>
      <c r="I3" s="18"/>
      <c r="J3" s="18"/>
      <c r="K3" s="18"/>
      <c r="L3" s="19"/>
      <c r="AT3" s="16" t="s">
        <v>92</v>
      </c>
    </row>
    <row r="4" spans="2:46" ht="24.9" customHeight="1">
      <c r="B4" s="19"/>
      <c r="D4" s="20" t="s">
        <v>120</v>
      </c>
      <c r="L4" s="19"/>
      <c r="M4" s="87" t="s">
        <v>10</v>
      </c>
      <c r="AT4" s="16" t="s">
        <v>4</v>
      </c>
    </row>
    <row r="5" spans="2:46" ht="6.9" customHeight="1">
      <c r="B5" s="19"/>
      <c r="L5" s="19"/>
    </row>
    <row r="6" spans="2:46" ht="12" customHeight="1">
      <c r="B6" s="19"/>
      <c r="D6" s="26" t="s">
        <v>16</v>
      </c>
      <c r="L6" s="19"/>
    </row>
    <row r="7" spans="2:46" ht="26.25" customHeight="1">
      <c r="B7" s="19"/>
      <c r="E7" s="225" t="str">
        <f>'Rekapitulace stavby'!K6</f>
        <v>REKONSTRUKCE KMOCHOVA DOMU, KUTNOHORSKÁ ULICE ČP. 50 - KOMPLET S ROZPOČTY PROFESÍ</v>
      </c>
      <c r="F7" s="226"/>
      <c r="G7" s="226"/>
      <c r="H7" s="226"/>
      <c r="L7" s="19"/>
    </row>
    <row r="8" spans="2:46" s="1" customFormat="1" ht="12" customHeight="1">
      <c r="B8" s="31"/>
      <c r="D8" s="26" t="s">
        <v>121</v>
      </c>
      <c r="L8" s="31"/>
    </row>
    <row r="9" spans="2:46" s="1" customFormat="1" ht="16.5" customHeight="1">
      <c r="B9" s="31"/>
      <c r="E9" s="191" t="s">
        <v>4350</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Vyplň údaj</v>
      </c>
      <c r="L12" s="31"/>
    </row>
    <row r="13" spans="2:46" s="1" customFormat="1" ht="10.8" customHeight="1">
      <c r="B13" s="31"/>
      <c r="L13" s="31"/>
    </row>
    <row r="14" spans="2:46" s="1" customFormat="1" ht="12" customHeight="1">
      <c r="B14" s="31"/>
      <c r="D14" s="26" t="s">
        <v>23</v>
      </c>
      <c r="I14" s="26" t="s">
        <v>24</v>
      </c>
      <c r="J14" s="24" t="s">
        <v>25</v>
      </c>
      <c r="L14" s="31"/>
    </row>
    <row r="15" spans="2:46" s="1" customFormat="1" ht="18" customHeight="1">
      <c r="B15" s="31"/>
      <c r="E15" s="24" t="s">
        <v>26</v>
      </c>
      <c r="I15" s="26" t="s">
        <v>27</v>
      </c>
      <c r="J15" s="24" t="s">
        <v>28</v>
      </c>
      <c r="L15" s="31"/>
    </row>
    <row r="16" spans="2:46" s="1" customFormat="1" ht="6.9" customHeight="1">
      <c r="B16" s="31"/>
      <c r="L16" s="31"/>
    </row>
    <row r="17" spans="2:12" s="1" customFormat="1" ht="12" customHeight="1">
      <c r="B17" s="31"/>
      <c r="D17" s="26" t="s">
        <v>29</v>
      </c>
      <c r="I17" s="26" t="s">
        <v>24</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6.9" customHeight="1">
      <c r="B19" s="31"/>
      <c r="L19" s="31"/>
    </row>
    <row r="20" spans="2:12" s="1" customFormat="1" ht="12" customHeight="1">
      <c r="B20" s="31"/>
      <c r="D20" s="26" t="s">
        <v>32</v>
      </c>
      <c r="I20" s="26" t="s">
        <v>24</v>
      </c>
      <c r="J20" s="24" t="s">
        <v>33</v>
      </c>
      <c r="L20" s="31"/>
    </row>
    <row r="21" spans="2:12" s="1" customFormat="1" ht="18" customHeight="1">
      <c r="B21" s="31"/>
      <c r="E21" s="24" t="s">
        <v>34</v>
      </c>
      <c r="I21" s="26" t="s">
        <v>27</v>
      </c>
      <c r="J21" s="24" t="s">
        <v>35</v>
      </c>
      <c r="L21" s="31"/>
    </row>
    <row r="22" spans="2:12" s="1" customFormat="1" ht="6.9" customHeight="1">
      <c r="B22" s="31"/>
      <c r="L22" s="31"/>
    </row>
    <row r="23" spans="2:12" s="1" customFormat="1" ht="12" customHeight="1">
      <c r="B23" s="31"/>
      <c r="D23" s="26" t="s">
        <v>36</v>
      </c>
      <c r="I23" s="26" t="s">
        <v>24</v>
      </c>
      <c r="J23" s="24" t="s">
        <v>37</v>
      </c>
      <c r="L23" s="31"/>
    </row>
    <row r="24" spans="2:12" s="1" customFormat="1" ht="18" customHeight="1">
      <c r="B24" s="31"/>
      <c r="E24" s="24" t="s">
        <v>38</v>
      </c>
      <c r="I24" s="26" t="s">
        <v>27</v>
      </c>
      <c r="J24" s="24" t="s">
        <v>39</v>
      </c>
      <c r="L24" s="31"/>
    </row>
    <row r="25" spans="2:12" s="1" customFormat="1" ht="6.9" customHeight="1">
      <c r="B25" s="31"/>
      <c r="L25" s="31"/>
    </row>
    <row r="26" spans="2:12" s="1" customFormat="1" ht="12" customHeight="1">
      <c r="B26" s="31"/>
      <c r="D26" s="26" t="s">
        <v>40</v>
      </c>
      <c r="L26" s="31"/>
    </row>
    <row r="27" spans="2:12" s="7" customFormat="1" ht="71.25" customHeight="1">
      <c r="B27" s="88"/>
      <c r="E27" s="202" t="s">
        <v>41</v>
      </c>
      <c r="F27" s="202"/>
      <c r="G27" s="202"/>
      <c r="H27" s="202"/>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42</v>
      </c>
      <c r="J30" s="65">
        <f>ROUND(J129, 2)</f>
        <v>0</v>
      </c>
      <c r="L30" s="31"/>
    </row>
    <row r="31" spans="2:12" s="1" customFormat="1" ht="6.9" customHeight="1">
      <c r="B31" s="31"/>
      <c r="D31" s="52"/>
      <c r="E31" s="52"/>
      <c r="F31" s="52"/>
      <c r="G31" s="52"/>
      <c r="H31" s="52"/>
      <c r="I31" s="52"/>
      <c r="J31" s="52"/>
      <c r="K31" s="52"/>
      <c r="L31" s="31"/>
    </row>
    <row r="32" spans="2:12" s="1" customFormat="1" ht="14.4" customHeight="1">
      <c r="B32" s="31"/>
      <c r="F32" s="34" t="s">
        <v>44</v>
      </c>
      <c r="I32" s="34" t="s">
        <v>43</v>
      </c>
      <c r="J32" s="34" t="s">
        <v>45</v>
      </c>
      <c r="L32" s="31"/>
    </row>
    <row r="33" spans="2:12" s="1" customFormat="1" ht="14.4" customHeight="1">
      <c r="B33" s="31"/>
      <c r="D33" s="54" t="s">
        <v>46</v>
      </c>
      <c r="E33" s="26" t="s">
        <v>47</v>
      </c>
      <c r="F33" s="90">
        <f>ROUND((SUM(BE129:BE229)),  2)</f>
        <v>0</v>
      </c>
      <c r="I33" s="91">
        <v>0.21</v>
      </c>
      <c r="J33" s="90">
        <f>ROUND(((SUM(BE129:BE229))*I33),  2)</f>
        <v>0</v>
      </c>
      <c r="L33" s="31"/>
    </row>
    <row r="34" spans="2:12" s="1" customFormat="1" ht="14.4" customHeight="1">
      <c r="B34" s="31"/>
      <c r="E34" s="26" t="s">
        <v>48</v>
      </c>
      <c r="F34" s="90">
        <f>ROUND((SUM(BF129:BF229)),  2)</f>
        <v>0</v>
      </c>
      <c r="I34" s="91">
        <v>0.12</v>
      </c>
      <c r="J34" s="90">
        <f>ROUND(((SUM(BF129:BF229))*I34),  2)</f>
        <v>0</v>
      </c>
      <c r="L34" s="31"/>
    </row>
    <row r="35" spans="2:12" s="1" customFormat="1" ht="14.4" hidden="1" customHeight="1">
      <c r="B35" s="31"/>
      <c r="E35" s="26" t="s">
        <v>49</v>
      </c>
      <c r="F35" s="90">
        <f>ROUND((SUM(BG129:BG229)),  2)</f>
        <v>0</v>
      </c>
      <c r="I35" s="91">
        <v>0.21</v>
      </c>
      <c r="J35" s="90">
        <f>0</f>
        <v>0</v>
      </c>
      <c r="L35" s="31"/>
    </row>
    <row r="36" spans="2:12" s="1" customFormat="1" ht="14.4" hidden="1" customHeight="1">
      <c r="B36" s="31"/>
      <c r="E36" s="26" t="s">
        <v>50</v>
      </c>
      <c r="F36" s="90">
        <f>ROUND((SUM(BH129:BH229)),  2)</f>
        <v>0</v>
      </c>
      <c r="I36" s="91">
        <v>0.12</v>
      </c>
      <c r="J36" s="90">
        <f>0</f>
        <v>0</v>
      </c>
      <c r="L36" s="31"/>
    </row>
    <row r="37" spans="2:12" s="1" customFormat="1" ht="14.4" hidden="1" customHeight="1">
      <c r="B37" s="31"/>
      <c r="E37" s="26" t="s">
        <v>51</v>
      </c>
      <c r="F37" s="90">
        <f>ROUND((SUM(BI129:BI229)),  2)</f>
        <v>0</v>
      </c>
      <c r="I37" s="91">
        <v>0</v>
      </c>
      <c r="J37" s="90">
        <f>0</f>
        <v>0</v>
      </c>
      <c r="L37" s="31"/>
    </row>
    <row r="38" spans="2:12" s="1" customFormat="1" ht="6.9" customHeight="1">
      <c r="B38" s="31"/>
      <c r="L38" s="31"/>
    </row>
    <row r="39" spans="2:12" s="1" customFormat="1" ht="25.35" customHeight="1">
      <c r="B39" s="31"/>
      <c r="C39" s="92"/>
      <c r="D39" s="93" t="s">
        <v>52</v>
      </c>
      <c r="E39" s="56"/>
      <c r="F39" s="56"/>
      <c r="G39" s="94" t="s">
        <v>53</v>
      </c>
      <c r="H39" s="95" t="s">
        <v>54</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55</v>
      </c>
      <c r="E50" s="41"/>
      <c r="F50" s="41"/>
      <c r="G50" s="40" t="s">
        <v>56</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57</v>
      </c>
      <c r="E61" s="33"/>
      <c r="F61" s="98" t="s">
        <v>58</v>
      </c>
      <c r="G61" s="42" t="s">
        <v>57</v>
      </c>
      <c r="H61" s="33"/>
      <c r="I61" s="33"/>
      <c r="J61" s="99" t="s">
        <v>58</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59</v>
      </c>
      <c r="E65" s="41"/>
      <c r="F65" s="41"/>
      <c r="G65" s="40" t="s">
        <v>60</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57</v>
      </c>
      <c r="E76" s="33"/>
      <c r="F76" s="98" t="s">
        <v>58</v>
      </c>
      <c r="G76" s="42" t="s">
        <v>57</v>
      </c>
      <c r="H76" s="33"/>
      <c r="I76" s="33"/>
      <c r="J76" s="99" t="s">
        <v>58</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123</v>
      </c>
      <c r="L82" s="31"/>
    </row>
    <row r="83" spans="2:47" s="1" customFormat="1" ht="6.9" customHeight="1">
      <c r="B83" s="31"/>
      <c r="L83" s="31"/>
    </row>
    <row r="84" spans="2:47" s="1" customFormat="1" ht="12" customHeight="1">
      <c r="B84" s="31"/>
      <c r="C84" s="26" t="s">
        <v>16</v>
      </c>
      <c r="L84" s="31"/>
    </row>
    <row r="85" spans="2:47" s="1" customFormat="1" ht="26.25" customHeight="1">
      <c r="B85" s="31"/>
      <c r="E85" s="225" t="str">
        <f>E7</f>
        <v>REKONSTRUKCE KMOCHOVA DOMU, KUTNOHORSKÁ ULICE ČP. 50 - KOMPLET S ROZPOČTY PROFESÍ</v>
      </c>
      <c r="F85" s="226"/>
      <c r="G85" s="226"/>
      <c r="H85" s="226"/>
      <c r="L85" s="31"/>
    </row>
    <row r="86" spans="2:47" s="1" customFormat="1" ht="12" customHeight="1">
      <c r="B86" s="31"/>
      <c r="C86" s="26" t="s">
        <v>121</v>
      </c>
      <c r="L86" s="31"/>
    </row>
    <row r="87" spans="2:47" s="1" customFormat="1" ht="16.5" customHeight="1">
      <c r="B87" s="31"/>
      <c r="E87" s="191" t="str">
        <f>E9</f>
        <v>24039b - SO - 02 Přístřešek na popelnice, sklad</v>
      </c>
      <c r="F87" s="227"/>
      <c r="G87" s="227"/>
      <c r="H87" s="227"/>
      <c r="L87" s="31"/>
    </row>
    <row r="88" spans="2:47" s="1" customFormat="1" ht="6.9" customHeight="1">
      <c r="B88" s="31"/>
      <c r="L88" s="31"/>
    </row>
    <row r="89" spans="2:47" s="1" customFormat="1" ht="12" customHeight="1">
      <c r="B89" s="31"/>
      <c r="C89" s="26" t="s">
        <v>20</v>
      </c>
      <c r="F89" s="24" t="str">
        <f>F12</f>
        <v>Kolín IV, Kutnohorská 50</v>
      </c>
      <c r="I89" s="26" t="s">
        <v>22</v>
      </c>
      <c r="J89" s="51" t="str">
        <f>IF(J12="","",J12)</f>
        <v>Vyplň údaj</v>
      </c>
      <c r="L89" s="31"/>
    </row>
    <row r="90" spans="2:47" s="1" customFormat="1" ht="6.9" customHeight="1">
      <c r="B90" s="31"/>
      <c r="L90" s="31"/>
    </row>
    <row r="91" spans="2:47" s="1" customFormat="1" ht="40.049999999999997" customHeight="1">
      <c r="B91" s="31"/>
      <c r="C91" s="26" t="s">
        <v>23</v>
      </c>
      <c r="F91" s="24" t="str">
        <f>E15</f>
        <v>Město Kolín, Karlovo nám. 78, Kolín I</v>
      </c>
      <c r="I91" s="26" t="s">
        <v>32</v>
      </c>
      <c r="J91" s="29" t="str">
        <f>E21</f>
        <v>AZ PROJECT spol. s r.o., Plynárenská 830, Kolín IV</v>
      </c>
      <c r="L91" s="31"/>
    </row>
    <row r="92" spans="2:47" s="1" customFormat="1" ht="15.15" customHeight="1">
      <c r="B92" s="31"/>
      <c r="C92" s="26" t="s">
        <v>29</v>
      </c>
      <c r="F92" s="24" t="str">
        <f>IF(E18="","",E18)</f>
        <v>Vyplň údaj</v>
      </c>
      <c r="I92" s="26" t="s">
        <v>36</v>
      </c>
      <c r="J92" s="29" t="str">
        <f>E24</f>
        <v>Ing. Luboš Michalec</v>
      </c>
      <c r="L92" s="31"/>
    </row>
    <row r="93" spans="2:47" s="1" customFormat="1" ht="10.35" customHeight="1">
      <c r="B93" s="31"/>
      <c r="L93" s="31"/>
    </row>
    <row r="94" spans="2:47" s="1" customFormat="1" ht="29.25" customHeight="1">
      <c r="B94" s="31"/>
      <c r="C94" s="100" t="s">
        <v>124</v>
      </c>
      <c r="D94" s="92"/>
      <c r="E94" s="92"/>
      <c r="F94" s="92"/>
      <c r="G94" s="92"/>
      <c r="H94" s="92"/>
      <c r="I94" s="92"/>
      <c r="J94" s="101" t="s">
        <v>125</v>
      </c>
      <c r="K94" s="92"/>
      <c r="L94" s="31"/>
    </row>
    <row r="95" spans="2:47" s="1" customFormat="1" ht="10.35" customHeight="1">
      <c r="B95" s="31"/>
      <c r="L95" s="31"/>
    </row>
    <row r="96" spans="2:47" s="1" customFormat="1" ht="22.8" customHeight="1">
      <c r="B96" s="31"/>
      <c r="C96" s="102" t="s">
        <v>126</v>
      </c>
      <c r="J96" s="65">
        <f>J129</f>
        <v>0</v>
      </c>
      <c r="L96" s="31"/>
      <c r="AU96" s="16" t="s">
        <v>127</v>
      </c>
    </row>
    <row r="97" spans="2:12" s="8" customFormat="1" ht="24.9" customHeight="1">
      <c r="B97" s="103"/>
      <c r="D97" s="104" t="s">
        <v>128</v>
      </c>
      <c r="E97" s="105"/>
      <c r="F97" s="105"/>
      <c r="G97" s="105"/>
      <c r="H97" s="105"/>
      <c r="I97" s="105"/>
      <c r="J97" s="106">
        <f>J130</f>
        <v>0</v>
      </c>
      <c r="L97" s="103"/>
    </row>
    <row r="98" spans="2:12" s="9" customFormat="1" ht="19.95" customHeight="1">
      <c r="B98" s="107"/>
      <c r="D98" s="108" t="s">
        <v>129</v>
      </c>
      <c r="E98" s="109"/>
      <c r="F98" s="109"/>
      <c r="G98" s="109"/>
      <c r="H98" s="109"/>
      <c r="I98" s="109"/>
      <c r="J98" s="110">
        <f>J131</f>
        <v>0</v>
      </c>
      <c r="L98" s="107"/>
    </row>
    <row r="99" spans="2:12" s="9" customFormat="1" ht="19.95" customHeight="1">
      <c r="B99" s="107"/>
      <c r="D99" s="108" t="s">
        <v>130</v>
      </c>
      <c r="E99" s="109"/>
      <c r="F99" s="109"/>
      <c r="G99" s="109"/>
      <c r="H99" s="109"/>
      <c r="I99" s="109"/>
      <c r="J99" s="110">
        <f>J152</f>
        <v>0</v>
      </c>
      <c r="L99" s="107"/>
    </row>
    <row r="100" spans="2:12" s="9" customFormat="1" ht="19.95" customHeight="1">
      <c r="B100" s="107"/>
      <c r="D100" s="108" t="s">
        <v>131</v>
      </c>
      <c r="E100" s="109"/>
      <c r="F100" s="109"/>
      <c r="G100" s="109"/>
      <c r="H100" s="109"/>
      <c r="I100" s="109"/>
      <c r="J100" s="110">
        <f>J166</f>
        <v>0</v>
      </c>
      <c r="L100" s="107"/>
    </row>
    <row r="101" spans="2:12" s="9" customFormat="1" ht="19.95" customHeight="1">
      <c r="B101" s="107"/>
      <c r="D101" s="108" t="s">
        <v>132</v>
      </c>
      <c r="E101" s="109"/>
      <c r="F101" s="109"/>
      <c r="G101" s="109"/>
      <c r="H101" s="109"/>
      <c r="I101" s="109"/>
      <c r="J101" s="110">
        <f>J177</f>
        <v>0</v>
      </c>
      <c r="L101" s="107"/>
    </row>
    <row r="102" spans="2:12" s="9" customFormat="1" ht="19.95" customHeight="1">
      <c r="B102" s="107"/>
      <c r="D102" s="108" t="s">
        <v>134</v>
      </c>
      <c r="E102" s="109"/>
      <c r="F102" s="109"/>
      <c r="G102" s="109"/>
      <c r="H102" s="109"/>
      <c r="I102" s="109"/>
      <c r="J102" s="110">
        <f>J196</f>
        <v>0</v>
      </c>
      <c r="L102" s="107"/>
    </row>
    <row r="103" spans="2:12" s="9" customFormat="1" ht="19.95" customHeight="1">
      <c r="B103" s="107"/>
      <c r="D103" s="108" t="s">
        <v>137</v>
      </c>
      <c r="E103" s="109"/>
      <c r="F103" s="109"/>
      <c r="G103" s="109"/>
      <c r="H103" s="109"/>
      <c r="I103" s="109"/>
      <c r="J103" s="110">
        <f>J204</f>
        <v>0</v>
      </c>
      <c r="L103" s="107"/>
    </row>
    <row r="104" spans="2:12" s="8" customFormat="1" ht="24.9" customHeight="1">
      <c r="B104" s="103"/>
      <c r="D104" s="104" t="s">
        <v>138</v>
      </c>
      <c r="E104" s="105"/>
      <c r="F104" s="105"/>
      <c r="G104" s="105"/>
      <c r="H104" s="105"/>
      <c r="I104" s="105"/>
      <c r="J104" s="106">
        <f>J206</f>
        <v>0</v>
      </c>
      <c r="L104" s="103"/>
    </row>
    <row r="105" spans="2:12" s="9" customFormat="1" ht="19.95" customHeight="1">
      <c r="B105" s="107"/>
      <c r="D105" s="108" t="s">
        <v>140</v>
      </c>
      <c r="E105" s="109"/>
      <c r="F105" s="109"/>
      <c r="G105" s="109"/>
      <c r="H105" s="109"/>
      <c r="I105" s="109"/>
      <c r="J105" s="110">
        <f>J207</f>
        <v>0</v>
      </c>
      <c r="L105" s="107"/>
    </row>
    <row r="106" spans="2:12" s="9" customFormat="1" ht="19.95" customHeight="1">
      <c r="B106" s="107"/>
      <c r="D106" s="108" t="s">
        <v>196</v>
      </c>
      <c r="E106" s="109"/>
      <c r="F106" s="109"/>
      <c r="G106" s="109"/>
      <c r="H106" s="109"/>
      <c r="I106" s="109"/>
      <c r="J106" s="110">
        <f>J215</f>
        <v>0</v>
      </c>
      <c r="L106" s="107"/>
    </row>
    <row r="107" spans="2:12" s="8" customFormat="1" ht="24.9" customHeight="1">
      <c r="B107" s="103"/>
      <c r="D107" s="104" t="s">
        <v>207</v>
      </c>
      <c r="E107" s="105"/>
      <c r="F107" s="105"/>
      <c r="G107" s="105"/>
      <c r="H107" s="105"/>
      <c r="I107" s="105"/>
      <c r="J107" s="106">
        <f>J223</f>
        <v>0</v>
      </c>
      <c r="L107" s="103"/>
    </row>
    <row r="108" spans="2:12" s="9" customFormat="1" ht="19.95" customHeight="1">
      <c r="B108" s="107"/>
      <c r="D108" s="108" t="s">
        <v>208</v>
      </c>
      <c r="E108" s="109"/>
      <c r="F108" s="109"/>
      <c r="G108" s="109"/>
      <c r="H108" s="109"/>
      <c r="I108" s="109"/>
      <c r="J108" s="110">
        <f>J224</f>
        <v>0</v>
      </c>
      <c r="L108" s="107"/>
    </row>
    <row r="109" spans="2:12" s="9" customFormat="1" ht="19.95" customHeight="1">
      <c r="B109" s="107"/>
      <c r="D109" s="108" t="s">
        <v>209</v>
      </c>
      <c r="E109" s="109"/>
      <c r="F109" s="109"/>
      <c r="G109" s="109"/>
      <c r="H109" s="109"/>
      <c r="I109" s="109"/>
      <c r="J109" s="110">
        <f>J227</f>
        <v>0</v>
      </c>
      <c r="L109" s="107"/>
    </row>
    <row r="110" spans="2:12" s="1" customFormat="1" ht="21.75" customHeight="1">
      <c r="B110" s="31"/>
      <c r="L110" s="31"/>
    </row>
    <row r="111" spans="2:12" s="1" customFormat="1" ht="6.9" customHeight="1">
      <c r="B111" s="43"/>
      <c r="C111" s="44"/>
      <c r="D111" s="44"/>
      <c r="E111" s="44"/>
      <c r="F111" s="44"/>
      <c r="G111" s="44"/>
      <c r="H111" s="44"/>
      <c r="I111" s="44"/>
      <c r="J111" s="44"/>
      <c r="K111" s="44"/>
      <c r="L111" s="31"/>
    </row>
    <row r="115" spans="2:20" s="1" customFormat="1" ht="6.9" customHeight="1">
      <c r="B115" s="45"/>
      <c r="C115" s="46"/>
      <c r="D115" s="46"/>
      <c r="E115" s="46"/>
      <c r="F115" s="46"/>
      <c r="G115" s="46"/>
      <c r="H115" s="46"/>
      <c r="I115" s="46"/>
      <c r="J115" s="46"/>
      <c r="K115" s="46"/>
      <c r="L115" s="31"/>
    </row>
    <row r="116" spans="2:20" s="1" customFormat="1" ht="24.9" customHeight="1">
      <c r="B116" s="31"/>
      <c r="C116" s="20" t="s">
        <v>210</v>
      </c>
      <c r="L116" s="31"/>
    </row>
    <row r="117" spans="2:20" s="1" customFormat="1" ht="6.9" customHeight="1">
      <c r="B117" s="31"/>
      <c r="L117" s="31"/>
    </row>
    <row r="118" spans="2:20" s="1" customFormat="1" ht="12" customHeight="1">
      <c r="B118" s="31"/>
      <c r="C118" s="26" t="s">
        <v>16</v>
      </c>
      <c r="L118" s="31"/>
    </row>
    <row r="119" spans="2:20" s="1" customFormat="1" ht="26.25" customHeight="1">
      <c r="B119" s="31"/>
      <c r="E119" s="225" t="str">
        <f>E7</f>
        <v>REKONSTRUKCE KMOCHOVA DOMU, KUTNOHORSKÁ ULICE ČP. 50 - KOMPLET S ROZPOČTY PROFESÍ</v>
      </c>
      <c r="F119" s="226"/>
      <c r="G119" s="226"/>
      <c r="H119" s="226"/>
      <c r="L119" s="31"/>
    </row>
    <row r="120" spans="2:20" s="1" customFormat="1" ht="12" customHeight="1">
      <c r="B120" s="31"/>
      <c r="C120" s="26" t="s">
        <v>121</v>
      </c>
      <c r="L120" s="31"/>
    </row>
    <row r="121" spans="2:20" s="1" customFormat="1" ht="16.5" customHeight="1">
      <c r="B121" s="31"/>
      <c r="E121" s="191" t="str">
        <f>E9</f>
        <v>24039b - SO - 02 Přístřešek na popelnice, sklad</v>
      </c>
      <c r="F121" s="227"/>
      <c r="G121" s="227"/>
      <c r="H121" s="227"/>
      <c r="L121" s="31"/>
    </row>
    <row r="122" spans="2:20" s="1" customFormat="1" ht="6.9" customHeight="1">
      <c r="B122" s="31"/>
      <c r="L122" s="31"/>
    </row>
    <row r="123" spans="2:20" s="1" customFormat="1" ht="12" customHeight="1">
      <c r="B123" s="31"/>
      <c r="C123" s="26" t="s">
        <v>20</v>
      </c>
      <c r="F123" s="24" t="str">
        <f>F12</f>
        <v>Kolín IV, Kutnohorská 50</v>
      </c>
      <c r="I123" s="26" t="s">
        <v>22</v>
      </c>
      <c r="J123" s="51" t="str">
        <f>IF(J12="","",J12)</f>
        <v>Vyplň údaj</v>
      </c>
      <c r="L123" s="31"/>
    </row>
    <row r="124" spans="2:20" s="1" customFormat="1" ht="6.9" customHeight="1">
      <c r="B124" s="31"/>
      <c r="L124" s="31"/>
    </row>
    <row r="125" spans="2:20" s="1" customFormat="1" ht="40.049999999999997" customHeight="1">
      <c r="B125" s="31"/>
      <c r="C125" s="26" t="s">
        <v>23</v>
      </c>
      <c r="F125" s="24" t="str">
        <f>E15</f>
        <v>Město Kolín, Karlovo nám. 78, Kolín I</v>
      </c>
      <c r="I125" s="26" t="s">
        <v>32</v>
      </c>
      <c r="J125" s="29" t="str">
        <f>E21</f>
        <v>AZ PROJECT spol. s r.o., Plynárenská 830, Kolín IV</v>
      </c>
      <c r="L125" s="31"/>
    </row>
    <row r="126" spans="2:20" s="1" customFormat="1" ht="15.15" customHeight="1">
      <c r="B126" s="31"/>
      <c r="C126" s="26" t="s">
        <v>29</v>
      </c>
      <c r="F126" s="24" t="str">
        <f>IF(E18="","",E18)</f>
        <v>Vyplň údaj</v>
      </c>
      <c r="I126" s="26" t="s">
        <v>36</v>
      </c>
      <c r="J126" s="29" t="str">
        <f>E24</f>
        <v>Ing. Luboš Michalec</v>
      </c>
      <c r="L126" s="31"/>
    </row>
    <row r="127" spans="2:20" s="1" customFormat="1" ht="10.35" customHeight="1">
      <c r="B127" s="31"/>
      <c r="L127" s="31"/>
    </row>
    <row r="128" spans="2:20" s="10" customFormat="1" ht="29.25" customHeight="1">
      <c r="B128" s="111"/>
      <c r="C128" s="112" t="s">
        <v>211</v>
      </c>
      <c r="D128" s="113" t="s">
        <v>67</v>
      </c>
      <c r="E128" s="113" t="s">
        <v>63</v>
      </c>
      <c r="F128" s="113" t="s">
        <v>64</v>
      </c>
      <c r="G128" s="113" t="s">
        <v>212</v>
      </c>
      <c r="H128" s="113" t="s">
        <v>213</v>
      </c>
      <c r="I128" s="113" t="s">
        <v>214</v>
      </c>
      <c r="J128" s="113" t="s">
        <v>125</v>
      </c>
      <c r="K128" s="114" t="s">
        <v>215</v>
      </c>
      <c r="L128" s="111"/>
      <c r="M128" s="58" t="s">
        <v>1</v>
      </c>
      <c r="N128" s="59" t="s">
        <v>46</v>
      </c>
      <c r="O128" s="59" t="s">
        <v>216</v>
      </c>
      <c r="P128" s="59" t="s">
        <v>217</v>
      </c>
      <c r="Q128" s="59" t="s">
        <v>218</v>
      </c>
      <c r="R128" s="59" t="s">
        <v>219</v>
      </c>
      <c r="S128" s="59" t="s">
        <v>220</v>
      </c>
      <c r="T128" s="60" t="s">
        <v>221</v>
      </c>
    </row>
    <row r="129" spans="2:65" s="1" customFormat="1" ht="22.8" customHeight="1">
      <c r="B129" s="31"/>
      <c r="C129" s="63" t="s">
        <v>222</v>
      </c>
      <c r="J129" s="115">
        <f>BK129</f>
        <v>0</v>
      </c>
      <c r="L129" s="31"/>
      <c r="M129" s="61"/>
      <c r="N129" s="52"/>
      <c r="O129" s="52"/>
      <c r="P129" s="116">
        <f>P130+P206+P223</f>
        <v>0</v>
      </c>
      <c r="Q129" s="52"/>
      <c r="R129" s="116">
        <f>R130+R206+R223</f>
        <v>0</v>
      </c>
      <c r="S129" s="52"/>
      <c r="T129" s="117">
        <f>T130+T206+T223</f>
        <v>0</v>
      </c>
      <c r="AT129" s="16" t="s">
        <v>81</v>
      </c>
      <c r="AU129" s="16" t="s">
        <v>127</v>
      </c>
      <c r="BK129" s="118">
        <f>BK130+BK206+BK223</f>
        <v>0</v>
      </c>
    </row>
    <row r="130" spans="2:65" s="11" customFormat="1" ht="25.95" customHeight="1">
      <c r="B130" s="119"/>
      <c r="D130" s="120" t="s">
        <v>81</v>
      </c>
      <c r="E130" s="121" t="s">
        <v>223</v>
      </c>
      <c r="F130" s="121" t="s">
        <v>224</v>
      </c>
      <c r="I130" s="122"/>
      <c r="J130" s="123">
        <f>BK130</f>
        <v>0</v>
      </c>
      <c r="L130" s="119"/>
      <c r="M130" s="124"/>
      <c r="P130" s="125">
        <f>P131+P152+P166+P177+P196+P204</f>
        <v>0</v>
      </c>
      <c r="R130" s="125">
        <f>R131+R152+R166+R177+R196+R204</f>
        <v>0</v>
      </c>
      <c r="T130" s="126">
        <f>T131+T152+T166+T177+T196+T204</f>
        <v>0</v>
      </c>
      <c r="AR130" s="120" t="s">
        <v>90</v>
      </c>
      <c r="AT130" s="127" t="s">
        <v>81</v>
      </c>
      <c r="AU130" s="127" t="s">
        <v>82</v>
      </c>
      <c r="AY130" s="120" t="s">
        <v>225</v>
      </c>
      <c r="BK130" s="128">
        <f>BK131+BK152+BK166+BK177+BK196+BK204</f>
        <v>0</v>
      </c>
    </row>
    <row r="131" spans="2:65" s="11" customFormat="1" ht="22.8" customHeight="1">
      <c r="B131" s="119"/>
      <c r="D131" s="120" t="s">
        <v>81</v>
      </c>
      <c r="E131" s="129" t="s">
        <v>90</v>
      </c>
      <c r="F131" s="129" t="s">
        <v>226</v>
      </c>
      <c r="I131" s="122"/>
      <c r="J131" s="130">
        <f>BK131</f>
        <v>0</v>
      </c>
      <c r="L131" s="119"/>
      <c r="M131" s="124"/>
      <c r="P131" s="125">
        <f>SUM(P132:P151)</f>
        <v>0</v>
      </c>
      <c r="R131" s="125">
        <f>SUM(R132:R151)</f>
        <v>0</v>
      </c>
      <c r="T131" s="126">
        <f>SUM(T132:T151)</f>
        <v>0</v>
      </c>
      <c r="AR131" s="120" t="s">
        <v>90</v>
      </c>
      <c r="AT131" s="127" t="s">
        <v>81</v>
      </c>
      <c r="AU131" s="127" t="s">
        <v>90</v>
      </c>
      <c r="AY131" s="120" t="s">
        <v>225</v>
      </c>
      <c r="BK131" s="128">
        <f>SUM(BK132:BK151)</f>
        <v>0</v>
      </c>
    </row>
    <row r="132" spans="2:65" s="1" customFormat="1" ht="24.15" customHeight="1">
      <c r="B132" s="31"/>
      <c r="C132" s="131" t="s">
        <v>90</v>
      </c>
      <c r="D132" s="131" t="s">
        <v>227</v>
      </c>
      <c r="E132" s="132" t="s">
        <v>228</v>
      </c>
      <c r="F132" s="133" t="s">
        <v>229</v>
      </c>
      <c r="G132" s="134" t="s">
        <v>230</v>
      </c>
      <c r="H132" s="135">
        <v>4</v>
      </c>
      <c r="I132" s="136"/>
      <c r="J132" s="137">
        <f>ROUND(I132*H132,2)</f>
        <v>0</v>
      </c>
      <c r="K132" s="133" t="s">
        <v>347</v>
      </c>
      <c r="L132" s="31"/>
      <c r="M132" s="138" t="s">
        <v>1</v>
      </c>
      <c r="N132" s="139" t="s">
        <v>47</v>
      </c>
      <c r="P132" s="140">
        <f>O132*H132</f>
        <v>0</v>
      </c>
      <c r="Q132" s="140">
        <v>0</v>
      </c>
      <c r="R132" s="140">
        <f>Q132*H132</f>
        <v>0</v>
      </c>
      <c r="S132" s="140">
        <v>0</v>
      </c>
      <c r="T132" s="141">
        <f>S132*H132</f>
        <v>0</v>
      </c>
      <c r="AR132" s="142" t="s">
        <v>232</v>
      </c>
      <c r="AT132" s="142" t="s">
        <v>227</v>
      </c>
      <c r="AU132" s="142" t="s">
        <v>92</v>
      </c>
      <c r="AY132" s="16" t="s">
        <v>225</v>
      </c>
      <c r="BE132" s="143">
        <f>IF(N132="základní",J132,0)</f>
        <v>0</v>
      </c>
      <c r="BF132" s="143">
        <f>IF(N132="snížená",J132,0)</f>
        <v>0</v>
      </c>
      <c r="BG132" s="143">
        <f>IF(N132="zákl. přenesená",J132,0)</f>
        <v>0</v>
      </c>
      <c r="BH132" s="143">
        <f>IF(N132="sníž. přenesená",J132,0)</f>
        <v>0</v>
      </c>
      <c r="BI132" s="143">
        <f>IF(N132="nulová",J132,0)</f>
        <v>0</v>
      </c>
      <c r="BJ132" s="16" t="s">
        <v>90</v>
      </c>
      <c r="BK132" s="143">
        <f>ROUND(I132*H132,2)</f>
        <v>0</v>
      </c>
      <c r="BL132" s="16" t="s">
        <v>232</v>
      </c>
      <c r="BM132" s="142" t="s">
        <v>92</v>
      </c>
    </row>
    <row r="133" spans="2:65" s="12" customFormat="1" ht="10.199999999999999">
      <c r="B133" s="144"/>
      <c r="D133" s="145" t="s">
        <v>233</v>
      </c>
      <c r="E133" s="146" t="s">
        <v>1</v>
      </c>
      <c r="F133" s="147" t="s">
        <v>4351</v>
      </c>
      <c r="H133" s="148">
        <v>4</v>
      </c>
      <c r="I133" s="149"/>
      <c r="L133" s="144"/>
      <c r="M133" s="150"/>
      <c r="T133" s="151"/>
      <c r="AT133" s="146" t="s">
        <v>233</v>
      </c>
      <c r="AU133" s="146" t="s">
        <v>92</v>
      </c>
      <c r="AV133" s="12" t="s">
        <v>92</v>
      </c>
      <c r="AW133" s="12" t="s">
        <v>31</v>
      </c>
      <c r="AX133" s="12" t="s">
        <v>82</v>
      </c>
      <c r="AY133" s="146" t="s">
        <v>225</v>
      </c>
    </row>
    <row r="134" spans="2:65" s="13" customFormat="1" ht="10.199999999999999">
      <c r="B134" s="152"/>
      <c r="D134" s="145" t="s">
        <v>233</v>
      </c>
      <c r="E134" s="153" t="s">
        <v>1</v>
      </c>
      <c r="F134" s="154" t="s">
        <v>235</v>
      </c>
      <c r="H134" s="155">
        <v>4</v>
      </c>
      <c r="I134" s="156"/>
      <c r="L134" s="152"/>
      <c r="M134" s="157"/>
      <c r="T134" s="158"/>
      <c r="AT134" s="153" t="s">
        <v>233</v>
      </c>
      <c r="AU134" s="153" t="s">
        <v>92</v>
      </c>
      <c r="AV134" s="13" t="s">
        <v>232</v>
      </c>
      <c r="AW134" s="13" t="s">
        <v>31</v>
      </c>
      <c r="AX134" s="13" t="s">
        <v>90</v>
      </c>
      <c r="AY134" s="153" t="s">
        <v>225</v>
      </c>
    </row>
    <row r="135" spans="2:65" s="1" customFormat="1" ht="33" customHeight="1">
      <c r="B135" s="31"/>
      <c r="C135" s="131" t="s">
        <v>92</v>
      </c>
      <c r="D135" s="131" t="s">
        <v>227</v>
      </c>
      <c r="E135" s="132" t="s">
        <v>4352</v>
      </c>
      <c r="F135" s="133" t="s">
        <v>4353</v>
      </c>
      <c r="G135" s="134" t="s">
        <v>238</v>
      </c>
      <c r="H135" s="135">
        <v>1.2</v>
      </c>
      <c r="I135" s="136"/>
      <c r="J135" s="137">
        <f>ROUND(I135*H135,2)</f>
        <v>0</v>
      </c>
      <c r="K135" s="133" t="s">
        <v>347</v>
      </c>
      <c r="L135" s="31"/>
      <c r="M135" s="138" t="s">
        <v>1</v>
      </c>
      <c r="N135" s="139" t="s">
        <v>47</v>
      </c>
      <c r="P135" s="140">
        <f>O135*H135</f>
        <v>0</v>
      </c>
      <c r="Q135" s="140">
        <v>0</v>
      </c>
      <c r="R135" s="140">
        <f>Q135*H135</f>
        <v>0</v>
      </c>
      <c r="S135" s="140">
        <v>0</v>
      </c>
      <c r="T135" s="141">
        <f>S135*H135</f>
        <v>0</v>
      </c>
      <c r="AR135" s="142" t="s">
        <v>232</v>
      </c>
      <c r="AT135" s="142" t="s">
        <v>227</v>
      </c>
      <c r="AU135" s="142" t="s">
        <v>92</v>
      </c>
      <c r="AY135" s="16" t="s">
        <v>225</v>
      </c>
      <c r="BE135" s="143">
        <f>IF(N135="základní",J135,0)</f>
        <v>0</v>
      </c>
      <c r="BF135" s="143">
        <f>IF(N135="snížená",J135,0)</f>
        <v>0</v>
      </c>
      <c r="BG135" s="143">
        <f>IF(N135="zákl. přenesená",J135,0)</f>
        <v>0</v>
      </c>
      <c r="BH135" s="143">
        <f>IF(N135="sníž. přenesená",J135,0)</f>
        <v>0</v>
      </c>
      <c r="BI135" s="143">
        <f>IF(N135="nulová",J135,0)</f>
        <v>0</v>
      </c>
      <c r="BJ135" s="16" t="s">
        <v>90</v>
      </c>
      <c r="BK135" s="143">
        <f>ROUND(I135*H135,2)</f>
        <v>0</v>
      </c>
      <c r="BL135" s="16" t="s">
        <v>232</v>
      </c>
      <c r="BM135" s="142" t="s">
        <v>232</v>
      </c>
    </row>
    <row r="136" spans="2:65" s="12" customFormat="1" ht="10.199999999999999">
      <c r="B136" s="144"/>
      <c r="D136" s="145" t="s">
        <v>233</v>
      </c>
      <c r="E136" s="146" t="s">
        <v>1</v>
      </c>
      <c r="F136" s="147" t="s">
        <v>4354</v>
      </c>
      <c r="H136" s="148">
        <v>1.2</v>
      </c>
      <c r="I136" s="149"/>
      <c r="L136" s="144"/>
      <c r="M136" s="150"/>
      <c r="T136" s="151"/>
      <c r="AT136" s="146" t="s">
        <v>233</v>
      </c>
      <c r="AU136" s="146" t="s">
        <v>92</v>
      </c>
      <c r="AV136" s="12" t="s">
        <v>92</v>
      </c>
      <c r="AW136" s="12" t="s">
        <v>31</v>
      </c>
      <c r="AX136" s="12" t="s">
        <v>82</v>
      </c>
      <c r="AY136" s="146" t="s">
        <v>225</v>
      </c>
    </row>
    <row r="137" spans="2:65" s="13" customFormat="1" ht="10.199999999999999">
      <c r="B137" s="152"/>
      <c r="D137" s="145" t="s">
        <v>233</v>
      </c>
      <c r="E137" s="153" t="s">
        <v>1</v>
      </c>
      <c r="F137" s="154" t="s">
        <v>235</v>
      </c>
      <c r="H137" s="155">
        <v>1.2</v>
      </c>
      <c r="I137" s="156"/>
      <c r="L137" s="152"/>
      <c r="M137" s="157"/>
      <c r="T137" s="158"/>
      <c r="AT137" s="153" t="s">
        <v>233</v>
      </c>
      <c r="AU137" s="153" t="s">
        <v>92</v>
      </c>
      <c r="AV137" s="13" t="s">
        <v>232</v>
      </c>
      <c r="AW137" s="13" t="s">
        <v>31</v>
      </c>
      <c r="AX137" s="13" t="s">
        <v>90</v>
      </c>
      <c r="AY137" s="153" t="s">
        <v>225</v>
      </c>
    </row>
    <row r="138" spans="2:65" s="1" customFormat="1" ht="55.5" customHeight="1">
      <c r="B138" s="31"/>
      <c r="C138" s="131" t="s">
        <v>240</v>
      </c>
      <c r="D138" s="131" t="s">
        <v>227</v>
      </c>
      <c r="E138" s="132" t="s">
        <v>255</v>
      </c>
      <c r="F138" s="133" t="s">
        <v>256</v>
      </c>
      <c r="G138" s="134" t="s">
        <v>238</v>
      </c>
      <c r="H138" s="135">
        <v>3.2</v>
      </c>
      <c r="I138" s="136"/>
      <c r="J138" s="137">
        <f>ROUND(I138*H138,2)</f>
        <v>0</v>
      </c>
      <c r="K138" s="133" t="s">
        <v>231</v>
      </c>
      <c r="L138" s="31"/>
      <c r="M138" s="138" t="s">
        <v>1</v>
      </c>
      <c r="N138" s="139" t="s">
        <v>47</v>
      </c>
      <c r="P138" s="140">
        <f>O138*H138</f>
        <v>0</v>
      </c>
      <c r="Q138" s="140">
        <v>0</v>
      </c>
      <c r="R138" s="140">
        <f>Q138*H138</f>
        <v>0</v>
      </c>
      <c r="S138" s="140">
        <v>0</v>
      </c>
      <c r="T138" s="141">
        <f>S138*H138</f>
        <v>0</v>
      </c>
      <c r="AR138" s="142" t="s">
        <v>232</v>
      </c>
      <c r="AT138" s="142" t="s">
        <v>227</v>
      </c>
      <c r="AU138" s="142" t="s">
        <v>92</v>
      </c>
      <c r="AY138" s="16" t="s">
        <v>225</v>
      </c>
      <c r="BE138" s="143">
        <f>IF(N138="základní",J138,0)</f>
        <v>0</v>
      </c>
      <c r="BF138" s="143">
        <f>IF(N138="snížená",J138,0)</f>
        <v>0</v>
      </c>
      <c r="BG138" s="143">
        <f>IF(N138="zákl. přenesená",J138,0)</f>
        <v>0</v>
      </c>
      <c r="BH138" s="143">
        <f>IF(N138="sníž. přenesená",J138,0)</f>
        <v>0</v>
      </c>
      <c r="BI138" s="143">
        <f>IF(N138="nulová",J138,0)</f>
        <v>0</v>
      </c>
      <c r="BJ138" s="16" t="s">
        <v>90</v>
      </c>
      <c r="BK138" s="143">
        <f>ROUND(I138*H138,2)</f>
        <v>0</v>
      </c>
      <c r="BL138" s="16" t="s">
        <v>232</v>
      </c>
      <c r="BM138" s="142" t="s">
        <v>243</v>
      </c>
    </row>
    <row r="139" spans="2:65" s="12" customFormat="1" ht="10.199999999999999">
      <c r="B139" s="144"/>
      <c r="D139" s="145" t="s">
        <v>233</v>
      </c>
      <c r="E139" s="146" t="s">
        <v>1</v>
      </c>
      <c r="F139" s="147" t="s">
        <v>4355</v>
      </c>
      <c r="H139" s="148">
        <v>3.2</v>
      </c>
      <c r="I139" s="149"/>
      <c r="L139" s="144"/>
      <c r="M139" s="150"/>
      <c r="T139" s="151"/>
      <c r="AT139" s="146" t="s">
        <v>233</v>
      </c>
      <c r="AU139" s="146" t="s">
        <v>92</v>
      </c>
      <c r="AV139" s="12" t="s">
        <v>92</v>
      </c>
      <c r="AW139" s="12" t="s">
        <v>31</v>
      </c>
      <c r="AX139" s="12" t="s">
        <v>82</v>
      </c>
      <c r="AY139" s="146" t="s">
        <v>225</v>
      </c>
    </row>
    <row r="140" spans="2:65" s="13" customFormat="1" ht="10.199999999999999">
      <c r="B140" s="152"/>
      <c r="D140" s="145" t="s">
        <v>233</v>
      </c>
      <c r="E140" s="153" t="s">
        <v>1</v>
      </c>
      <c r="F140" s="154" t="s">
        <v>235</v>
      </c>
      <c r="H140" s="155">
        <v>3.2</v>
      </c>
      <c r="I140" s="156"/>
      <c r="L140" s="152"/>
      <c r="M140" s="157"/>
      <c r="T140" s="158"/>
      <c r="AT140" s="153" t="s">
        <v>233</v>
      </c>
      <c r="AU140" s="153" t="s">
        <v>92</v>
      </c>
      <c r="AV140" s="13" t="s">
        <v>232</v>
      </c>
      <c r="AW140" s="13" t="s">
        <v>31</v>
      </c>
      <c r="AX140" s="13" t="s">
        <v>90</v>
      </c>
      <c r="AY140" s="153" t="s">
        <v>225</v>
      </c>
    </row>
    <row r="141" spans="2:65" s="1" customFormat="1" ht="62.7" customHeight="1">
      <c r="B141" s="31"/>
      <c r="C141" s="131" t="s">
        <v>232</v>
      </c>
      <c r="D141" s="131" t="s">
        <v>227</v>
      </c>
      <c r="E141" s="132" t="s">
        <v>259</v>
      </c>
      <c r="F141" s="133" t="s">
        <v>260</v>
      </c>
      <c r="G141" s="134" t="s">
        <v>238</v>
      </c>
      <c r="H141" s="135">
        <v>6.4</v>
      </c>
      <c r="I141" s="136"/>
      <c r="J141" s="137">
        <f>ROUND(I141*H141,2)</f>
        <v>0</v>
      </c>
      <c r="K141" s="133" t="s">
        <v>231</v>
      </c>
      <c r="L141" s="31"/>
      <c r="M141" s="138" t="s">
        <v>1</v>
      </c>
      <c r="N141" s="139" t="s">
        <v>47</v>
      </c>
      <c r="P141" s="140">
        <f>O141*H141</f>
        <v>0</v>
      </c>
      <c r="Q141" s="140">
        <v>0</v>
      </c>
      <c r="R141" s="140">
        <f>Q141*H141</f>
        <v>0</v>
      </c>
      <c r="S141" s="140">
        <v>0</v>
      </c>
      <c r="T141" s="141">
        <f>S141*H141</f>
        <v>0</v>
      </c>
      <c r="AR141" s="142" t="s">
        <v>232</v>
      </c>
      <c r="AT141" s="142" t="s">
        <v>227</v>
      </c>
      <c r="AU141" s="142" t="s">
        <v>92</v>
      </c>
      <c r="AY141" s="16" t="s">
        <v>225</v>
      </c>
      <c r="BE141" s="143">
        <f>IF(N141="základní",J141,0)</f>
        <v>0</v>
      </c>
      <c r="BF141" s="143">
        <f>IF(N141="snížená",J141,0)</f>
        <v>0</v>
      </c>
      <c r="BG141" s="143">
        <f>IF(N141="zákl. přenesená",J141,0)</f>
        <v>0</v>
      </c>
      <c r="BH141" s="143">
        <f>IF(N141="sníž. přenesená",J141,0)</f>
        <v>0</v>
      </c>
      <c r="BI141" s="143">
        <f>IF(N141="nulová",J141,0)</f>
        <v>0</v>
      </c>
      <c r="BJ141" s="16" t="s">
        <v>90</v>
      </c>
      <c r="BK141" s="143">
        <f>ROUND(I141*H141,2)</f>
        <v>0</v>
      </c>
      <c r="BL141" s="16" t="s">
        <v>232</v>
      </c>
      <c r="BM141" s="142" t="s">
        <v>248</v>
      </c>
    </row>
    <row r="142" spans="2:65" s="12" customFormat="1" ht="10.199999999999999">
      <c r="B142" s="144"/>
      <c r="D142" s="145" t="s">
        <v>233</v>
      </c>
      <c r="E142" s="146" t="s">
        <v>1</v>
      </c>
      <c r="F142" s="147" t="s">
        <v>3818</v>
      </c>
      <c r="H142" s="148">
        <v>6.4</v>
      </c>
      <c r="I142" s="149"/>
      <c r="L142" s="144"/>
      <c r="M142" s="150"/>
      <c r="T142" s="151"/>
      <c r="AT142" s="146" t="s">
        <v>233</v>
      </c>
      <c r="AU142" s="146" t="s">
        <v>92</v>
      </c>
      <c r="AV142" s="12" t="s">
        <v>92</v>
      </c>
      <c r="AW142" s="12" t="s">
        <v>31</v>
      </c>
      <c r="AX142" s="12" t="s">
        <v>82</v>
      </c>
      <c r="AY142" s="146" t="s">
        <v>225</v>
      </c>
    </row>
    <row r="143" spans="2:65" s="13" customFormat="1" ht="10.199999999999999">
      <c r="B143" s="152"/>
      <c r="D143" s="145" t="s">
        <v>233</v>
      </c>
      <c r="E143" s="153" t="s">
        <v>1</v>
      </c>
      <c r="F143" s="154" t="s">
        <v>235</v>
      </c>
      <c r="H143" s="155">
        <v>6.4</v>
      </c>
      <c r="I143" s="156"/>
      <c r="L143" s="152"/>
      <c r="M143" s="157"/>
      <c r="T143" s="158"/>
      <c r="AT143" s="153" t="s">
        <v>233</v>
      </c>
      <c r="AU143" s="153" t="s">
        <v>92</v>
      </c>
      <c r="AV143" s="13" t="s">
        <v>232</v>
      </c>
      <c r="AW143" s="13" t="s">
        <v>31</v>
      </c>
      <c r="AX143" s="13" t="s">
        <v>90</v>
      </c>
      <c r="AY143" s="153" t="s">
        <v>225</v>
      </c>
    </row>
    <row r="144" spans="2:65" s="1" customFormat="1" ht="62.7" customHeight="1">
      <c r="B144" s="31"/>
      <c r="C144" s="131" t="s">
        <v>250</v>
      </c>
      <c r="D144" s="131" t="s">
        <v>227</v>
      </c>
      <c r="E144" s="132" t="s">
        <v>263</v>
      </c>
      <c r="F144" s="133" t="s">
        <v>264</v>
      </c>
      <c r="G144" s="134" t="s">
        <v>238</v>
      </c>
      <c r="H144" s="135">
        <v>3.2</v>
      </c>
      <c r="I144" s="136"/>
      <c r="J144" s="137">
        <f>ROUND(I144*H144,2)</f>
        <v>0</v>
      </c>
      <c r="K144" s="133" t="s">
        <v>231</v>
      </c>
      <c r="L144" s="31"/>
      <c r="M144" s="138" t="s">
        <v>1</v>
      </c>
      <c r="N144" s="139" t="s">
        <v>47</v>
      </c>
      <c r="P144" s="140">
        <f>O144*H144</f>
        <v>0</v>
      </c>
      <c r="Q144" s="140">
        <v>0</v>
      </c>
      <c r="R144" s="140">
        <f>Q144*H144</f>
        <v>0</v>
      </c>
      <c r="S144" s="140">
        <v>0</v>
      </c>
      <c r="T144" s="141">
        <f>S144*H144</f>
        <v>0</v>
      </c>
      <c r="AR144" s="142" t="s">
        <v>232</v>
      </c>
      <c r="AT144" s="142" t="s">
        <v>227</v>
      </c>
      <c r="AU144" s="142" t="s">
        <v>92</v>
      </c>
      <c r="AY144" s="16" t="s">
        <v>225</v>
      </c>
      <c r="BE144" s="143">
        <f>IF(N144="základní",J144,0)</f>
        <v>0</v>
      </c>
      <c r="BF144" s="143">
        <f>IF(N144="snížená",J144,0)</f>
        <v>0</v>
      </c>
      <c r="BG144" s="143">
        <f>IF(N144="zákl. přenesená",J144,0)</f>
        <v>0</v>
      </c>
      <c r="BH144" s="143">
        <f>IF(N144="sníž. přenesená",J144,0)</f>
        <v>0</v>
      </c>
      <c r="BI144" s="143">
        <f>IF(N144="nulová",J144,0)</f>
        <v>0</v>
      </c>
      <c r="BJ144" s="16" t="s">
        <v>90</v>
      </c>
      <c r="BK144" s="143">
        <f>ROUND(I144*H144,2)</f>
        <v>0</v>
      </c>
      <c r="BL144" s="16" t="s">
        <v>232</v>
      </c>
      <c r="BM144" s="142" t="s">
        <v>253</v>
      </c>
    </row>
    <row r="145" spans="2:65" s="1" customFormat="1" ht="66.75" customHeight="1">
      <c r="B145" s="31"/>
      <c r="C145" s="131" t="s">
        <v>243</v>
      </c>
      <c r="D145" s="131" t="s">
        <v>227</v>
      </c>
      <c r="E145" s="132" t="s">
        <v>267</v>
      </c>
      <c r="F145" s="133" t="s">
        <v>268</v>
      </c>
      <c r="G145" s="134" t="s">
        <v>238</v>
      </c>
      <c r="H145" s="135">
        <v>32</v>
      </c>
      <c r="I145" s="136"/>
      <c r="J145" s="137">
        <f>ROUND(I145*H145,2)</f>
        <v>0</v>
      </c>
      <c r="K145" s="133" t="s">
        <v>231</v>
      </c>
      <c r="L145" s="31"/>
      <c r="M145" s="138" t="s">
        <v>1</v>
      </c>
      <c r="N145" s="139" t="s">
        <v>47</v>
      </c>
      <c r="P145" s="140">
        <f>O145*H145</f>
        <v>0</v>
      </c>
      <c r="Q145" s="140">
        <v>0</v>
      </c>
      <c r="R145" s="140">
        <f>Q145*H145</f>
        <v>0</v>
      </c>
      <c r="S145" s="140">
        <v>0</v>
      </c>
      <c r="T145" s="141">
        <f>S145*H145</f>
        <v>0</v>
      </c>
      <c r="AR145" s="142" t="s">
        <v>232</v>
      </c>
      <c r="AT145" s="142" t="s">
        <v>227</v>
      </c>
      <c r="AU145" s="142" t="s">
        <v>92</v>
      </c>
      <c r="AY145" s="16" t="s">
        <v>225</v>
      </c>
      <c r="BE145" s="143">
        <f>IF(N145="základní",J145,0)</f>
        <v>0</v>
      </c>
      <c r="BF145" s="143">
        <f>IF(N145="snížená",J145,0)</f>
        <v>0</v>
      </c>
      <c r="BG145" s="143">
        <f>IF(N145="zákl. přenesená",J145,0)</f>
        <v>0</v>
      </c>
      <c r="BH145" s="143">
        <f>IF(N145="sníž. přenesená",J145,0)</f>
        <v>0</v>
      </c>
      <c r="BI145" s="143">
        <f>IF(N145="nulová",J145,0)</f>
        <v>0</v>
      </c>
      <c r="BJ145" s="16" t="s">
        <v>90</v>
      </c>
      <c r="BK145" s="143">
        <f>ROUND(I145*H145,2)</f>
        <v>0</v>
      </c>
      <c r="BL145" s="16" t="s">
        <v>232</v>
      </c>
      <c r="BM145" s="142" t="s">
        <v>8</v>
      </c>
    </row>
    <row r="146" spans="2:65" s="12" customFormat="1" ht="10.199999999999999">
      <c r="B146" s="144"/>
      <c r="D146" s="145" t="s">
        <v>233</v>
      </c>
      <c r="E146" s="146" t="s">
        <v>1</v>
      </c>
      <c r="F146" s="147" t="s">
        <v>4356</v>
      </c>
      <c r="H146" s="148">
        <v>32</v>
      </c>
      <c r="I146" s="149"/>
      <c r="L146" s="144"/>
      <c r="M146" s="150"/>
      <c r="T146" s="151"/>
      <c r="AT146" s="146" t="s">
        <v>233</v>
      </c>
      <c r="AU146" s="146" t="s">
        <v>92</v>
      </c>
      <c r="AV146" s="12" t="s">
        <v>92</v>
      </c>
      <c r="AW146" s="12" t="s">
        <v>31</v>
      </c>
      <c r="AX146" s="12" t="s">
        <v>82</v>
      </c>
      <c r="AY146" s="146" t="s">
        <v>225</v>
      </c>
    </row>
    <row r="147" spans="2:65" s="13" customFormat="1" ht="10.199999999999999">
      <c r="B147" s="152"/>
      <c r="D147" s="145" t="s">
        <v>233</v>
      </c>
      <c r="E147" s="153" t="s">
        <v>1</v>
      </c>
      <c r="F147" s="154" t="s">
        <v>235</v>
      </c>
      <c r="H147" s="155">
        <v>32</v>
      </c>
      <c r="I147" s="156"/>
      <c r="L147" s="152"/>
      <c r="M147" s="157"/>
      <c r="T147" s="158"/>
      <c r="AT147" s="153" t="s">
        <v>233</v>
      </c>
      <c r="AU147" s="153" t="s">
        <v>92</v>
      </c>
      <c r="AV147" s="13" t="s">
        <v>232</v>
      </c>
      <c r="AW147" s="13" t="s">
        <v>31</v>
      </c>
      <c r="AX147" s="13" t="s">
        <v>90</v>
      </c>
      <c r="AY147" s="153" t="s">
        <v>225</v>
      </c>
    </row>
    <row r="148" spans="2:65" s="1" customFormat="1" ht="44.25" customHeight="1">
      <c r="B148" s="31"/>
      <c r="C148" s="131" t="s">
        <v>258</v>
      </c>
      <c r="D148" s="131" t="s">
        <v>227</v>
      </c>
      <c r="E148" s="132" t="s">
        <v>271</v>
      </c>
      <c r="F148" s="133" t="s">
        <v>272</v>
      </c>
      <c r="G148" s="134" t="s">
        <v>238</v>
      </c>
      <c r="H148" s="135">
        <v>3.2</v>
      </c>
      <c r="I148" s="136"/>
      <c r="J148" s="137">
        <f>ROUND(I148*H148,2)</f>
        <v>0</v>
      </c>
      <c r="K148" s="133" t="s">
        <v>231</v>
      </c>
      <c r="L148" s="31"/>
      <c r="M148" s="138" t="s">
        <v>1</v>
      </c>
      <c r="N148" s="139" t="s">
        <v>47</v>
      </c>
      <c r="P148" s="140">
        <f>O148*H148</f>
        <v>0</v>
      </c>
      <c r="Q148" s="140">
        <v>0</v>
      </c>
      <c r="R148" s="140">
        <f>Q148*H148</f>
        <v>0</v>
      </c>
      <c r="S148" s="140">
        <v>0</v>
      </c>
      <c r="T148" s="141">
        <f>S148*H148</f>
        <v>0</v>
      </c>
      <c r="AR148" s="142" t="s">
        <v>232</v>
      </c>
      <c r="AT148" s="142" t="s">
        <v>227</v>
      </c>
      <c r="AU148" s="142" t="s">
        <v>92</v>
      </c>
      <c r="AY148" s="16" t="s">
        <v>225</v>
      </c>
      <c r="BE148" s="143">
        <f>IF(N148="základní",J148,0)</f>
        <v>0</v>
      </c>
      <c r="BF148" s="143">
        <f>IF(N148="snížená",J148,0)</f>
        <v>0</v>
      </c>
      <c r="BG148" s="143">
        <f>IF(N148="zákl. přenesená",J148,0)</f>
        <v>0</v>
      </c>
      <c r="BH148" s="143">
        <f>IF(N148="sníž. přenesená",J148,0)</f>
        <v>0</v>
      </c>
      <c r="BI148" s="143">
        <f>IF(N148="nulová",J148,0)</f>
        <v>0</v>
      </c>
      <c r="BJ148" s="16" t="s">
        <v>90</v>
      </c>
      <c r="BK148" s="143">
        <f>ROUND(I148*H148,2)</f>
        <v>0</v>
      </c>
      <c r="BL148" s="16" t="s">
        <v>232</v>
      </c>
      <c r="BM148" s="142" t="s">
        <v>261</v>
      </c>
    </row>
    <row r="149" spans="2:65" s="1" customFormat="1" ht="44.25" customHeight="1">
      <c r="B149" s="31"/>
      <c r="C149" s="131" t="s">
        <v>248</v>
      </c>
      <c r="D149" s="131" t="s">
        <v>227</v>
      </c>
      <c r="E149" s="132" t="s">
        <v>275</v>
      </c>
      <c r="F149" s="133" t="s">
        <v>276</v>
      </c>
      <c r="G149" s="134" t="s">
        <v>277</v>
      </c>
      <c r="H149" s="135">
        <v>4.8</v>
      </c>
      <c r="I149" s="136"/>
      <c r="J149" s="137">
        <f>ROUND(I149*H149,2)</f>
        <v>0</v>
      </c>
      <c r="K149" s="133" t="s">
        <v>231</v>
      </c>
      <c r="L149" s="31"/>
      <c r="M149" s="138" t="s">
        <v>1</v>
      </c>
      <c r="N149" s="139" t="s">
        <v>47</v>
      </c>
      <c r="P149" s="140">
        <f>O149*H149</f>
        <v>0</v>
      </c>
      <c r="Q149" s="140">
        <v>0</v>
      </c>
      <c r="R149" s="140">
        <f>Q149*H149</f>
        <v>0</v>
      </c>
      <c r="S149" s="140">
        <v>0</v>
      </c>
      <c r="T149" s="141">
        <f>S149*H149</f>
        <v>0</v>
      </c>
      <c r="AR149" s="142" t="s">
        <v>232</v>
      </c>
      <c r="AT149" s="142" t="s">
        <v>227</v>
      </c>
      <c r="AU149" s="142" t="s">
        <v>92</v>
      </c>
      <c r="AY149" s="16" t="s">
        <v>225</v>
      </c>
      <c r="BE149" s="143">
        <f>IF(N149="základní",J149,0)</f>
        <v>0</v>
      </c>
      <c r="BF149" s="143">
        <f>IF(N149="snížená",J149,0)</f>
        <v>0</v>
      </c>
      <c r="BG149" s="143">
        <f>IF(N149="zákl. přenesená",J149,0)</f>
        <v>0</v>
      </c>
      <c r="BH149" s="143">
        <f>IF(N149="sníž. přenesená",J149,0)</f>
        <v>0</v>
      </c>
      <c r="BI149" s="143">
        <f>IF(N149="nulová",J149,0)</f>
        <v>0</v>
      </c>
      <c r="BJ149" s="16" t="s">
        <v>90</v>
      </c>
      <c r="BK149" s="143">
        <f>ROUND(I149*H149,2)</f>
        <v>0</v>
      </c>
      <c r="BL149" s="16" t="s">
        <v>232</v>
      </c>
      <c r="BM149" s="142" t="s">
        <v>265</v>
      </c>
    </row>
    <row r="150" spans="2:65" s="12" customFormat="1" ht="10.199999999999999">
      <c r="B150" s="144"/>
      <c r="D150" s="145" t="s">
        <v>233</v>
      </c>
      <c r="E150" s="146" t="s">
        <v>1</v>
      </c>
      <c r="F150" s="147" t="s">
        <v>4357</v>
      </c>
      <c r="H150" s="148">
        <v>4.8</v>
      </c>
      <c r="I150" s="149"/>
      <c r="L150" s="144"/>
      <c r="M150" s="150"/>
      <c r="T150" s="151"/>
      <c r="AT150" s="146" t="s">
        <v>233</v>
      </c>
      <c r="AU150" s="146" t="s">
        <v>92</v>
      </c>
      <c r="AV150" s="12" t="s">
        <v>92</v>
      </c>
      <c r="AW150" s="12" t="s">
        <v>31</v>
      </c>
      <c r="AX150" s="12" t="s">
        <v>82</v>
      </c>
      <c r="AY150" s="146" t="s">
        <v>225</v>
      </c>
    </row>
    <row r="151" spans="2:65" s="13" customFormat="1" ht="10.199999999999999">
      <c r="B151" s="152"/>
      <c r="D151" s="145" t="s">
        <v>233</v>
      </c>
      <c r="E151" s="153" t="s">
        <v>1</v>
      </c>
      <c r="F151" s="154" t="s">
        <v>235</v>
      </c>
      <c r="H151" s="155">
        <v>4.8</v>
      </c>
      <c r="I151" s="156"/>
      <c r="L151" s="152"/>
      <c r="M151" s="157"/>
      <c r="T151" s="158"/>
      <c r="AT151" s="153" t="s">
        <v>233</v>
      </c>
      <c r="AU151" s="153" t="s">
        <v>92</v>
      </c>
      <c r="AV151" s="13" t="s">
        <v>232</v>
      </c>
      <c r="AW151" s="13" t="s">
        <v>31</v>
      </c>
      <c r="AX151" s="13" t="s">
        <v>90</v>
      </c>
      <c r="AY151" s="153" t="s">
        <v>225</v>
      </c>
    </row>
    <row r="152" spans="2:65" s="11" customFormat="1" ht="22.8" customHeight="1">
      <c r="B152" s="119"/>
      <c r="D152" s="120" t="s">
        <v>81</v>
      </c>
      <c r="E152" s="129" t="s">
        <v>92</v>
      </c>
      <c r="F152" s="129" t="s">
        <v>286</v>
      </c>
      <c r="I152" s="122"/>
      <c r="J152" s="130">
        <f>BK152</f>
        <v>0</v>
      </c>
      <c r="L152" s="119"/>
      <c r="M152" s="124"/>
      <c r="P152" s="125">
        <f>SUM(P153:P165)</f>
        <v>0</v>
      </c>
      <c r="R152" s="125">
        <f>SUM(R153:R165)</f>
        <v>0</v>
      </c>
      <c r="T152" s="126">
        <f>SUM(T153:T165)</f>
        <v>0</v>
      </c>
      <c r="AR152" s="120" t="s">
        <v>90</v>
      </c>
      <c r="AT152" s="127" t="s">
        <v>81</v>
      </c>
      <c r="AU152" s="127" t="s">
        <v>90</v>
      </c>
      <c r="AY152" s="120" t="s">
        <v>225</v>
      </c>
      <c r="BK152" s="128">
        <f>SUM(BK153:BK165)</f>
        <v>0</v>
      </c>
    </row>
    <row r="153" spans="2:65" s="1" customFormat="1" ht="37.799999999999997" customHeight="1">
      <c r="B153" s="31"/>
      <c r="C153" s="131" t="s">
        <v>266</v>
      </c>
      <c r="D153" s="131" t="s">
        <v>227</v>
      </c>
      <c r="E153" s="132" t="s">
        <v>4358</v>
      </c>
      <c r="F153" s="133" t="s">
        <v>4359</v>
      </c>
      <c r="G153" s="134" t="s">
        <v>238</v>
      </c>
      <c r="H153" s="135">
        <v>1.2</v>
      </c>
      <c r="I153" s="136"/>
      <c r="J153" s="137">
        <f>ROUND(I153*H153,2)</f>
        <v>0</v>
      </c>
      <c r="K153" s="133" t="s">
        <v>347</v>
      </c>
      <c r="L153" s="31"/>
      <c r="M153" s="138" t="s">
        <v>1</v>
      </c>
      <c r="N153" s="139" t="s">
        <v>47</v>
      </c>
      <c r="P153" s="140">
        <f>O153*H153</f>
        <v>0</v>
      </c>
      <c r="Q153" s="140">
        <v>0</v>
      </c>
      <c r="R153" s="140">
        <f>Q153*H153</f>
        <v>0</v>
      </c>
      <c r="S153" s="140">
        <v>0</v>
      </c>
      <c r="T153" s="141">
        <f>S153*H153</f>
        <v>0</v>
      </c>
      <c r="AR153" s="142" t="s">
        <v>232</v>
      </c>
      <c r="AT153" s="142" t="s">
        <v>227</v>
      </c>
      <c r="AU153" s="142" t="s">
        <v>92</v>
      </c>
      <c r="AY153" s="16" t="s">
        <v>225</v>
      </c>
      <c r="BE153" s="143">
        <f>IF(N153="základní",J153,0)</f>
        <v>0</v>
      </c>
      <c r="BF153" s="143">
        <f>IF(N153="snížená",J153,0)</f>
        <v>0</v>
      </c>
      <c r="BG153" s="143">
        <f>IF(N153="zákl. přenesená",J153,0)</f>
        <v>0</v>
      </c>
      <c r="BH153" s="143">
        <f>IF(N153="sníž. přenesená",J153,0)</f>
        <v>0</v>
      </c>
      <c r="BI153" s="143">
        <f>IF(N153="nulová",J153,0)</f>
        <v>0</v>
      </c>
      <c r="BJ153" s="16" t="s">
        <v>90</v>
      </c>
      <c r="BK153" s="143">
        <f>ROUND(I153*H153,2)</f>
        <v>0</v>
      </c>
      <c r="BL153" s="16" t="s">
        <v>232</v>
      </c>
      <c r="BM153" s="142" t="s">
        <v>269</v>
      </c>
    </row>
    <row r="154" spans="2:65" s="12" customFormat="1" ht="10.199999999999999">
      <c r="B154" s="144"/>
      <c r="D154" s="145" t="s">
        <v>233</v>
      </c>
      <c r="E154" s="146" t="s">
        <v>1</v>
      </c>
      <c r="F154" s="147" t="s">
        <v>4354</v>
      </c>
      <c r="H154" s="148">
        <v>1.2</v>
      </c>
      <c r="I154" s="149"/>
      <c r="L154" s="144"/>
      <c r="M154" s="150"/>
      <c r="T154" s="151"/>
      <c r="AT154" s="146" t="s">
        <v>233</v>
      </c>
      <c r="AU154" s="146" t="s">
        <v>92</v>
      </c>
      <c r="AV154" s="12" t="s">
        <v>92</v>
      </c>
      <c r="AW154" s="12" t="s">
        <v>31</v>
      </c>
      <c r="AX154" s="12" t="s">
        <v>82</v>
      </c>
      <c r="AY154" s="146" t="s">
        <v>225</v>
      </c>
    </row>
    <row r="155" spans="2:65" s="13" customFormat="1" ht="10.199999999999999">
      <c r="B155" s="152"/>
      <c r="D155" s="145" t="s">
        <v>233</v>
      </c>
      <c r="E155" s="153" t="s">
        <v>1</v>
      </c>
      <c r="F155" s="154" t="s">
        <v>235</v>
      </c>
      <c r="H155" s="155">
        <v>1.2</v>
      </c>
      <c r="I155" s="156"/>
      <c r="L155" s="152"/>
      <c r="M155" s="157"/>
      <c r="T155" s="158"/>
      <c r="AT155" s="153" t="s">
        <v>233</v>
      </c>
      <c r="AU155" s="153" t="s">
        <v>92</v>
      </c>
      <c r="AV155" s="13" t="s">
        <v>232</v>
      </c>
      <c r="AW155" s="13" t="s">
        <v>31</v>
      </c>
      <c r="AX155" s="13" t="s">
        <v>90</v>
      </c>
      <c r="AY155" s="153" t="s">
        <v>225</v>
      </c>
    </row>
    <row r="156" spans="2:65" s="1" customFormat="1" ht="24.15" customHeight="1">
      <c r="B156" s="31"/>
      <c r="C156" s="131" t="s">
        <v>253</v>
      </c>
      <c r="D156" s="131" t="s">
        <v>227</v>
      </c>
      <c r="E156" s="132" t="s">
        <v>305</v>
      </c>
      <c r="F156" s="133" t="s">
        <v>306</v>
      </c>
      <c r="G156" s="134" t="s">
        <v>238</v>
      </c>
      <c r="H156" s="135">
        <v>1.2</v>
      </c>
      <c r="I156" s="136"/>
      <c r="J156" s="137">
        <f>ROUND(I156*H156,2)</f>
        <v>0</v>
      </c>
      <c r="K156" s="133" t="s">
        <v>231</v>
      </c>
      <c r="L156" s="31"/>
      <c r="M156" s="138" t="s">
        <v>1</v>
      </c>
      <c r="N156" s="139" t="s">
        <v>47</v>
      </c>
      <c r="P156" s="140">
        <f>O156*H156</f>
        <v>0</v>
      </c>
      <c r="Q156" s="140">
        <v>0</v>
      </c>
      <c r="R156" s="140">
        <f>Q156*H156</f>
        <v>0</v>
      </c>
      <c r="S156" s="140">
        <v>0</v>
      </c>
      <c r="T156" s="141">
        <f>S156*H156</f>
        <v>0</v>
      </c>
      <c r="AR156" s="142" t="s">
        <v>232</v>
      </c>
      <c r="AT156" s="142" t="s">
        <v>227</v>
      </c>
      <c r="AU156" s="142" t="s">
        <v>92</v>
      </c>
      <c r="AY156" s="16" t="s">
        <v>225</v>
      </c>
      <c r="BE156" s="143">
        <f>IF(N156="základní",J156,0)</f>
        <v>0</v>
      </c>
      <c r="BF156" s="143">
        <f>IF(N156="snížená",J156,0)</f>
        <v>0</v>
      </c>
      <c r="BG156" s="143">
        <f>IF(N156="zákl. přenesená",J156,0)</f>
        <v>0</v>
      </c>
      <c r="BH156" s="143">
        <f>IF(N156="sníž. přenesená",J156,0)</f>
        <v>0</v>
      </c>
      <c r="BI156" s="143">
        <f>IF(N156="nulová",J156,0)</f>
        <v>0</v>
      </c>
      <c r="BJ156" s="16" t="s">
        <v>90</v>
      </c>
      <c r="BK156" s="143">
        <f>ROUND(I156*H156,2)</f>
        <v>0</v>
      </c>
      <c r="BL156" s="16" t="s">
        <v>232</v>
      </c>
      <c r="BM156" s="142" t="s">
        <v>273</v>
      </c>
    </row>
    <row r="157" spans="2:65" s="12" customFormat="1" ht="10.199999999999999">
      <c r="B157" s="144"/>
      <c r="D157" s="145" t="s">
        <v>233</v>
      </c>
      <c r="E157" s="146" t="s">
        <v>1</v>
      </c>
      <c r="F157" s="147" t="s">
        <v>4360</v>
      </c>
      <c r="H157" s="148">
        <v>1.2</v>
      </c>
      <c r="I157" s="149"/>
      <c r="L157" s="144"/>
      <c r="M157" s="150"/>
      <c r="T157" s="151"/>
      <c r="AT157" s="146" t="s">
        <v>233</v>
      </c>
      <c r="AU157" s="146" t="s">
        <v>92</v>
      </c>
      <c r="AV157" s="12" t="s">
        <v>92</v>
      </c>
      <c r="AW157" s="12" t="s">
        <v>31</v>
      </c>
      <c r="AX157" s="12" t="s">
        <v>82</v>
      </c>
      <c r="AY157" s="146" t="s">
        <v>225</v>
      </c>
    </row>
    <row r="158" spans="2:65" s="13" customFormat="1" ht="10.199999999999999">
      <c r="B158" s="152"/>
      <c r="D158" s="145" t="s">
        <v>233</v>
      </c>
      <c r="E158" s="153" t="s">
        <v>1</v>
      </c>
      <c r="F158" s="154" t="s">
        <v>235</v>
      </c>
      <c r="H158" s="155">
        <v>1.2</v>
      </c>
      <c r="I158" s="156"/>
      <c r="L158" s="152"/>
      <c r="M158" s="157"/>
      <c r="T158" s="158"/>
      <c r="AT158" s="153" t="s">
        <v>233</v>
      </c>
      <c r="AU158" s="153" t="s">
        <v>92</v>
      </c>
      <c r="AV158" s="13" t="s">
        <v>232</v>
      </c>
      <c r="AW158" s="13" t="s">
        <v>31</v>
      </c>
      <c r="AX158" s="13" t="s">
        <v>90</v>
      </c>
      <c r="AY158" s="153" t="s">
        <v>225</v>
      </c>
    </row>
    <row r="159" spans="2:65" s="1" customFormat="1" ht="16.5" customHeight="1">
      <c r="B159" s="31"/>
      <c r="C159" s="131" t="s">
        <v>274</v>
      </c>
      <c r="D159" s="131" t="s">
        <v>227</v>
      </c>
      <c r="E159" s="132" t="s">
        <v>317</v>
      </c>
      <c r="F159" s="133" t="s">
        <v>318</v>
      </c>
      <c r="G159" s="134" t="s">
        <v>230</v>
      </c>
      <c r="H159" s="135">
        <v>3</v>
      </c>
      <c r="I159" s="136"/>
      <c r="J159" s="137">
        <f>ROUND(I159*H159,2)</f>
        <v>0</v>
      </c>
      <c r="K159" s="133" t="s">
        <v>231</v>
      </c>
      <c r="L159" s="31"/>
      <c r="M159" s="138" t="s">
        <v>1</v>
      </c>
      <c r="N159" s="139" t="s">
        <v>47</v>
      </c>
      <c r="P159" s="140">
        <f>O159*H159</f>
        <v>0</v>
      </c>
      <c r="Q159" s="140">
        <v>0</v>
      </c>
      <c r="R159" s="140">
        <f>Q159*H159</f>
        <v>0</v>
      </c>
      <c r="S159" s="140">
        <v>0</v>
      </c>
      <c r="T159" s="141">
        <f>S159*H159</f>
        <v>0</v>
      </c>
      <c r="AR159" s="142" t="s">
        <v>232</v>
      </c>
      <c r="AT159" s="142" t="s">
        <v>227</v>
      </c>
      <c r="AU159" s="142" t="s">
        <v>92</v>
      </c>
      <c r="AY159" s="16" t="s">
        <v>225</v>
      </c>
      <c r="BE159" s="143">
        <f>IF(N159="základní",J159,0)</f>
        <v>0</v>
      </c>
      <c r="BF159" s="143">
        <f>IF(N159="snížená",J159,0)</f>
        <v>0</v>
      </c>
      <c r="BG159" s="143">
        <f>IF(N159="zákl. přenesená",J159,0)</f>
        <v>0</v>
      </c>
      <c r="BH159" s="143">
        <f>IF(N159="sníž. přenesená",J159,0)</f>
        <v>0</v>
      </c>
      <c r="BI159" s="143">
        <f>IF(N159="nulová",J159,0)</f>
        <v>0</v>
      </c>
      <c r="BJ159" s="16" t="s">
        <v>90</v>
      </c>
      <c r="BK159" s="143">
        <f>ROUND(I159*H159,2)</f>
        <v>0</v>
      </c>
      <c r="BL159" s="16" t="s">
        <v>232</v>
      </c>
      <c r="BM159" s="142" t="s">
        <v>278</v>
      </c>
    </row>
    <row r="160" spans="2:65" s="12" customFormat="1" ht="10.199999999999999">
      <c r="B160" s="144"/>
      <c r="D160" s="145" t="s">
        <v>233</v>
      </c>
      <c r="E160" s="146" t="s">
        <v>1</v>
      </c>
      <c r="F160" s="147" t="s">
        <v>4361</v>
      </c>
      <c r="H160" s="148">
        <v>3</v>
      </c>
      <c r="I160" s="149"/>
      <c r="L160" s="144"/>
      <c r="M160" s="150"/>
      <c r="T160" s="151"/>
      <c r="AT160" s="146" t="s">
        <v>233</v>
      </c>
      <c r="AU160" s="146" t="s">
        <v>92</v>
      </c>
      <c r="AV160" s="12" t="s">
        <v>92</v>
      </c>
      <c r="AW160" s="12" t="s">
        <v>31</v>
      </c>
      <c r="AX160" s="12" t="s">
        <v>82</v>
      </c>
      <c r="AY160" s="146" t="s">
        <v>225</v>
      </c>
    </row>
    <row r="161" spans="2:65" s="13" customFormat="1" ht="10.199999999999999">
      <c r="B161" s="152"/>
      <c r="D161" s="145" t="s">
        <v>233</v>
      </c>
      <c r="E161" s="153" t="s">
        <v>1</v>
      </c>
      <c r="F161" s="154" t="s">
        <v>235</v>
      </c>
      <c r="H161" s="155">
        <v>3</v>
      </c>
      <c r="I161" s="156"/>
      <c r="L161" s="152"/>
      <c r="M161" s="157"/>
      <c r="T161" s="158"/>
      <c r="AT161" s="153" t="s">
        <v>233</v>
      </c>
      <c r="AU161" s="153" t="s">
        <v>92</v>
      </c>
      <c r="AV161" s="13" t="s">
        <v>232</v>
      </c>
      <c r="AW161" s="13" t="s">
        <v>31</v>
      </c>
      <c r="AX161" s="13" t="s">
        <v>90</v>
      </c>
      <c r="AY161" s="153" t="s">
        <v>225</v>
      </c>
    </row>
    <row r="162" spans="2:65" s="1" customFormat="1" ht="16.5" customHeight="1">
      <c r="B162" s="31"/>
      <c r="C162" s="131" t="s">
        <v>8</v>
      </c>
      <c r="D162" s="131" t="s">
        <v>227</v>
      </c>
      <c r="E162" s="132" t="s">
        <v>323</v>
      </c>
      <c r="F162" s="133" t="s">
        <v>324</v>
      </c>
      <c r="G162" s="134" t="s">
        <v>230</v>
      </c>
      <c r="H162" s="135">
        <v>3</v>
      </c>
      <c r="I162" s="136"/>
      <c r="J162" s="137">
        <f>ROUND(I162*H162,2)</f>
        <v>0</v>
      </c>
      <c r="K162" s="133" t="s">
        <v>231</v>
      </c>
      <c r="L162" s="31"/>
      <c r="M162" s="138" t="s">
        <v>1</v>
      </c>
      <c r="N162" s="139" t="s">
        <v>47</v>
      </c>
      <c r="P162" s="140">
        <f>O162*H162</f>
        <v>0</v>
      </c>
      <c r="Q162" s="140">
        <v>0</v>
      </c>
      <c r="R162" s="140">
        <f>Q162*H162</f>
        <v>0</v>
      </c>
      <c r="S162" s="140">
        <v>0</v>
      </c>
      <c r="T162" s="141">
        <f>S162*H162</f>
        <v>0</v>
      </c>
      <c r="AR162" s="142" t="s">
        <v>232</v>
      </c>
      <c r="AT162" s="142" t="s">
        <v>227</v>
      </c>
      <c r="AU162" s="142" t="s">
        <v>92</v>
      </c>
      <c r="AY162" s="16" t="s">
        <v>225</v>
      </c>
      <c r="BE162" s="143">
        <f>IF(N162="základní",J162,0)</f>
        <v>0</v>
      </c>
      <c r="BF162" s="143">
        <f>IF(N162="snížená",J162,0)</f>
        <v>0</v>
      </c>
      <c r="BG162" s="143">
        <f>IF(N162="zákl. přenesená",J162,0)</f>
        <v>0</v>
      </c>
      <c r="BH162" s="143">
        <f>IF(N162="sníž. přenesená",J162,0)</f>
        <v>0</v>
      </c>
      <c r="BI162" s="143">
        <f>IF(N162="nulová",J162,0)</f>
        <v>0</v>
      </c>
      <c r="BJ162" s="16" t="s">
        <v>90</v>
      </c>
      <c r="BK162" s="143">
        <f>ROUND(I162*H162,2)</f>
        <v>0</v>
      </c>
      <c r="BL162" s="16" t="s">
        <v>232</v>
      </c>
      <c r="BM162" s="142" t="s">
        <v>282</v>
      </c>
    </row>
    <row r="163" spans="2:65" s="1" customFormat="1" ht="24.15" customHeight="1">
      <c r="B163" s="31"/>
      <c r="C163" s="131" t="s">
        <v>287</v>
      </c>
      <c r="D163" s="131" t="s">
        <v>227</v>
      </c>
      <c r="E163" s="132" t="s">
        <v>326</v>
      </c>
      <c r="F163" s="133" t="s">
        <v>327</v>
      </c>
      <c r="G163" s="134" t="s">
        <v>277</v>
      </c>
      <c r="H163" s="135">
        <v>1.4999999999999999E-2</v>
      </c>
      <c r="I163" s="136"/>
      <c r="J163" s="137">
        <f>ROUND(I163*H163,2)</f>
        <v>0</v>
      </c>
      <c r="K163" s="133" t="s">
        <v>231</v>
      </c>
      <c r="L163" s="31"/>
      <c r="M163" s="138" t="s">
        <v>1</v>
      </c>
      <c r="N163" s="139" t="s">
        <v>47</v>
      </c>
      <c r="P163" s="140">
        <f>O163*H163</f>
        <v>0</v>
      </c>
      <c r="Q163" s="140">
        <v>0</v>
      </c>
      <c r="R163" s="140">
        <f>Q163*H163</f>
        <v>0</v>
      </c>
      <c r="S163" s="140">
        <v>0</v>
      </c>
      <c r="T163" s="141">
        <f>S163*H163</f>
        <v>0</v>
      </c>
      <c r="AR163" s="142" t="s">
        <v>232</v>
      </c>
      <c r="AT163" s="142" t="s">
        <v>227</v>
      </c>
      <c r="AU163" s="142" t="s">
        <v>92</v>
      </c>
      <c r="AY163" s="16" t="s">
        <v>225</v>
      </c>
      <c r="BE163" s="143">
        <f>IF(N163="základní",J163,0)</f>
        <v>0</v>
      </c>
      <c r="BF163" s="143">
        <f>IF(N163="snížená",J163,0)</f>
        <v>0</v>
      </c>
      <c r="BG163" s="143">
        <f>IF(N163="zákl. přenesená",J163,0)</f>
        <v>0</v>
      </c>
      <c r="BH163" s="143">
        <f>IF(N163="sníž. přenesená",J163,0)</f>
        <v>0</v>
      </c>
      <c r="BI163" s="143">
        <f>IF(N163="nulová",J163,0)</f>
        <v>0</v>
      </c>
      <c r="BJ163" s="16" t="s">
        <v>90</v>
      </c>
      <c r="BK163" s="143">
        <f>ROUND(I163*H163,2)</f>
        <v>0</v>
      </c>
      <c r="BL163" s="16" t="s">
        <v>232</v>
      </c>
      <c r="BM163" s="142" t="s">
        <v>290</v>
      </c>
    </row>
    <row r="164" spans="2:65" s="12" customFormat="1" ht="10.199999999999999">
      <c r="B164" s="144"/>
      <c r="D164" s="145" t="s">
        <v>233</v>
      </c>
      <c r="E164" s="146" t="s">
        <v>1</v>
      </c>
      <c r="F164" s="147" t="s">
        <v>4362</v>
      </c>
      <c r="H164" s="148">
        <v>1.4999999999999999E-2</v>
      </c>
      <c r="I164" s="149"/>
      <c r="L164" s="144"/>
      <c r="M164" s="150"/>
      <c r="T164" s="151"/>
      <c r="AT164" s="146" t="s">
        <v>233</v>
      </c>
      <c r="AU164" s="146" t="s">
        <v>92</v>
      </c>
      <c r="AV164" s="12" t="s">
        <v>92</v>
      </c>
      <c r="AW164" s="12" t="s">
        <v>31</v>
      </c>
      <c r="AX164" s="12" t="s">
        <v>82</v>
      </c>
      <c r="AY164" s="146" t="s">
        <v>225</v>
      </c>
    </row>
    <row r="165" spans="2:65" s="13" customFormat="1" ht="10.199999999999999">
      <c r="B165" s="152"/>
      <c r="D165" s="145" t="s">
        <v>233</v>
      </c>
      <c r="E165" s="153" t="s">
        <v>1</v>
      </c>
      <c r="F165" s="154" t="s">
        <v>235</v>
      </c>
      <c r="H165" s="155">
        <v>1.4999999999999999E-2</v>
      </c>
      <c r="I165" s="156"/>
      <c r="L165" s="152"/>
      <c r="M165" s="157"/>
      <c r="T165" s="158"/>
      <c r="AT165" s="153" t="s">
        <v>233</v>
      </c>
      <c r="AU165" s="153" t="s">
        <v>92</v>
      </c>
      <c r="AV165" s="13" t="s">
        <v>232</v>
      </c>
      <c r="AW165" s="13" t="s">
        <v>31</v>
      </c>
      <c r="AX165" s="13" t="s">
        <v>90</v>
      </c>
      <c r="AY165" s="153" t="s">
        <v>225</v>
      </c>
    </row>
    <row r="166" spans="2:65" s="11" customFormat="1" ht="22.8" customHeight="1">
      <c r="B166" s="119"/>
      <c r="D166" s="120" t="s">
        <v>81</v>
      </c>
      <c r="E166" s="129" t="s">
        <v>240</v>
      </c>
      <c r="F166" s="129" t="s">
        <v>360</v>
      </c>
      <c r="I166" s="122"/>
      <c r="J166" s="130">
        <f>BK166</f>
        <v>0</v>
      </c>
      <c r="L166" s="119"/>
      <c r="M166" s="124"/>
      <c r="P166" s="125">
        <f>SUM(P167:P176)</f>
        <v>0</v>
      </c>
      <c r="R166" s="125">
        <f>SUM(R167:R176)</f>
        <v>0</v>
      </c>
      <c r="T166" s="126">
        <f>SUM(T167:T176)</f>
        <v>0</v>
      </c>
      <c r="AR166" s="120" t="s">
        <v>90</v>
      </c>
      <c r="AT166" s="127" t="s">
        <v>81</v>
      </c>
      <c r="AU166" s="127" t="s">
        <v>90</v>
      </c>
      <c r="AY166" s="120" t="s">
        <v>225</v>
      </c>
      <c r="BK166" s="128">
        <f>SUM(BK167:BK176)</f>
        <v>0</v>
      </c>
    </row>
    <row r="167" spans="2:65" s="1" customFormat="1" ht="37.799999999999997" customHeight="1">
      <c r="B167" s="31"/>
      <c r="C167" s="131" t="s">
        <v>261</v>
      </c>
      <c r="D167" s="131" t="s">
        <v>227</v>
      </c>
      <c r="E167" s="132" t="s">
        <v>4363</v>
      </c>
      <c r="F167" s="133" t="s">
        <v>4364</v>
      </c>
      <c r="G167" s="134" t="s">
        <v>230</v>
      </c>
      <c r="H167" s="135">
        <v>15.16</v>
      </c>
      <c r="I167" s="136"/>
      <c r="J167" s="137">
        <f>ROUND(I167*H167,2)</f>
        <v>0</v>
      </c>
      <c r="K167" s="133" t="s">
        <v>347</v>
      </c>
      <c r="L167" s="31"/>
      <c r="M167" s="138" t="s">
        <v>1</v>
      </c>
      <c r="N167" s="139" t="s">
        <v>47</v>
      </c>
      <c r="P167" s="140">
        <f>O167*H167</f>
        <v>0</v>
      </c>
      <c r="Q167" s="140">
        <v>0</v>
      </c>
      <c r="R167" s="140">
        <f>Q167*H167</f>
        <v>0</v>
      </c>
      <c r="S167" s="140">
        <v>0</v>
      </c>
      <c r="T167" s="141">
        <f>S167*H167</f>
        <v>0</v>
      </c>
      <c r="AR167" s="142" t="s">
        <v>232</v>
      </c>
      <c r="AT167" s="142" t="s">
        <v>227</v>
      </c>
      <c r="AU167" s="142" t="s">
        <v>92</v>
      </c>
      <c r="AY167" s="16" t="s">
        <v>225</v>
      </c>
      <c r="BE167" s="143">
        <f>IF(N167="základní",J167,0)</f>
        <v>0</v>
      </c>
      <c r="BF167" s="143">
        <f>IF(N167="snížená",J167,0)</f>
        <v>0</v>
      </c>
      <c r="BG167" s="143">
        <f>IF(N167="zákl. přenesená",J167,0)</f>
        <v>0</v>
      </c>
      <c r="BH167" s="143">
        <f>IF(N167="sníž. přenesená",J167,0)</f>
        <v>0</v>
      </c>
      <c r="BI167" s="143">
        <f>IF(N167="nulová",J167,0)</f>
        <v>0</v>
      </c>
      <c r="BJ167" s="16" t="s">
        <v>90</v>
      </c>
      <c r="BK167" s="143">
        <f>ROUND(I167*H167,2)</f>
        <v>0</v>
      </c>
      <c r="BL167" s="16" t="s">
        <v>232</v>
      </c>
      <c r="BM167" s="142" t="s">
        <v>295</v>
      </c>
    </row>
    <row r="168" spans="2:65" s="12" customFormat="1" ht="10.199999999999999">
      <c r="B168" s="144"/>
      <c r="D168" s="145" t="s">
        <v>233</v>
      </c>
      <c r="E168" s="146" t="s">
        <v>1</v>
      </c>
      <c r="F168" s="147" t="s">
        <v>4365</v>
      </c>
      <c r="H168" s="148">
        <v>15.16</v>
      </c>
      <c r="I168" s="149"/>
      <c r="L168" s="144"/>
      <c r="M168" s="150"/>
      <c r="T168" s="151"/>
      <c r="AT168" s="146" t="s">
        <v>233</v>
      </c>
      <c r="AU168" s="146" t="s">
        <v>92</v>
      </c>
      <c r="AV168" s="12" t="s">
        <v>92</v>
      </c>
      <c r="AW168" s="12" t="s">
        <v>31</v>
      </c>
      <c r="AX168" s="12" t="s">
        <v>82</v>
      </c>
      <c r="AY168" s="146" t="s">
        <v>225</v>
      </c>
    </row>
    <row r="169" spans="2:65" s="13" customFormat="1" ht="10.199999999999999">
      <c r="B169" s="152"/>
      <c r="D169" s="145" t="s">
        <v>233</v>
      </c>
      <c r="E169" s="153" t="s">
        <v>1</v>
      </c>
      <c r="F169" s="154" t="s">
        <v>235</v>
      </c>
      <c r="H169" s="155">
        <v>15.16</v>
      </c>
      <c r="I169" s="156"/>
      <c r="L169" s="152"/>
      <c r="M169" s="157"/>
      <c r="T169" s="158"/>
      <c r="AT169" s="153" t="s">
        <v>233</v>
      </c>
      <c r="AU169" s="153" t="s">
        <v>92</v>
      </c>
      <c r="AV169" s="13" t="s">
        <v>232</v>
      </c>
      <c r="AW169" s="13" t="s">
        <v>31</v>
      </c>
      <c r="AX169" s="13" t="s">
        <v>90</v>
      </c>
      <c r="AY169" s="153" t="s">
        <v>225</v>
      </c>
    </row>
    <row r="170" spans="2:65" s="1" customFormat="1" ht="37.799999999999997" customHeight="1">
      <c r="B170" s="31"/>
      <c r="C170" s="131" t="s">
        <v>297</v>
      </c>
      <c r="D170" s="131" t="s">
        <v>227</v>
      </c>
      <c r="E170" s="132" t="s">
        <v>4366</v>
      </c>
      <c r="F170" s="133" t="s">
        <v>4367</v>
      </c>
      <c r="G170" s="134" t="s">
        <v>277</v>
      </c>
      <c r="H170" s="135">
        <v>0.19400000000000001</v>
      </c>
      <c r="I170" s="136"/>
      <c r="J170" s="137">
        <f>ROUND(I170*H170,2)</f>
        <v>0</v>
      </c>
      <c r="K170" s="133" t="s">
        <v>347</v>
      </c>
      <c r="L170" s="31"/>
      <c r="M170" s="138" t="s">
        <v>1</v>
      </c>
      <c r="N170" s="139" t="s">
        <v>47</v>
      </c>
      <c r="P170" s="140">
        <f>O170*H170</f>
        <v>0</v>
      </c>
      <c r="Q170" s="140">
        <v>0</v>
      </c>
      <c r="R170" s="140">
        <f>Q170*H170</f>
        <v>0</v>
      </c>
      <c r="S170" s="140">
        <v>0</v>
      </c>
      <c r="T170" s="141">
        <f>S170*H170</f>
        <v>0</v>
      </c>
      <c r="AR170" s="142" t="s">
        <v>232</v>
      </c>
      <c r="AT170" s="142" t="s">
        <v>227</v>
      </c>
      <c r="AU170" s="142" t="s">
        <v>92</v>
      </c>
      <c r="AY170" s="16" t="s">
        <v>225</v>
      </c>
      <c r="BE170" s="143">
        <f>IF(N170="základní",J170,0)</f>
        <v>0</v>
      </c>
      <c r="BF170" s="143">
        <f>IF(N170="snížená",J170,0)</f>
        <v>0</v>
      </c>
      <c r="BG170" s="143">
        <f>IF(N170="zákl. přenesená",J170,0)</f>
        <v>0</v>
      </c>
      <c r="BH170" s="143">
        <f>IF(N170="sníž. přenesená",J170,0)</f>
        <v>0</v>
      </c>
      <c r="BI170" s="143">
        <f>IF(N170="nulová",J170,0)</f>
        <v>0</v>
      </c>
      <c r="BJ170" s="16" t="s">
        <v>90</v>
      </c>
      <c r="BK170" s="143">
        <f>ROUND(I170*H170,2)</f>
        <v>0</v>
      </c>
      <c r="BL170" s="16" t="s">
        <v>232</v>
      </c>
      <c r="BM170" s="142" t="s">
        <v>300</v>
      </c>
    </row>
    <row r="171" spans="2:65" s="12" customFormat="1" ht="10.199999999999999">
      <c r="B171" s="144"/>
      <c r="D171" s="145" t="s">
        <v>233</v>
      </c>
      <c r="E171" s="146" t="s">
        <v>1</v>
      </c>
      <c r="F171" s="147" t="s">
        <v>4368</v>
      </c>
      <c r="H171" s="148">
        <v>0.19400000000000001</v>
      </c>
      <c r="I171" s="149"/>
      <c r="L171" s="144"/>
      <c r="M171" s="150"/>
      <c r="T171" s="151"/>
      <c r="AT171" s="146" t="s">
        <v>233</v>
      </c>
      <c r="AU171" s="146" t="s">
        <v>92</v>
      </c>
      <c r="AV171" s="12" t="s">
        <v>92</v>
      </c>
      <c r="AW171" s="12" t="s">
        <v>31</v>
      </c>
      <c r="AX171" s="12" t="s">
        <v>82</v>
      </c>
      <c r="AY171" s="146" t="s">
        <v>225</v>
      </c>
    </row>
    <row r="172" spans="2:65" s="13" customFormat="1" ht="10.199999999999999">
      <c r="B172" s="152"/>
      <c r="D172" s="145" t="s">
        <v>233</v>
      </c>
      <c r="E172" s="153" t="s">
        <v>1</v>
      </c>
      <c r="F172" s="154" t="s">
        <v>235</v>
      </c>
      <c r="H172" s="155">
        <v>0.19400000000000001</v>
      </c>
      <c r="I172" s="156"/>
      <c r="L172" s="152"/>
      <c r="M172" s="157"/>
      <c r="T172" s="158"/>
      <c r="AT172" s="153" t="s">
        <v>233</v>
      </c>
      <c r="AU172" s="153" t="s">
        <v>92</v>
      </c>
      <c r="AV172" s="13" t="s">
        <v>232</v>
      </c>
      <c r="AW172" s="13" t="s">
        <v>31</v>
      </c>
      <c r="AX172" s="13" t="s">
        <v>90</v>
      </c>
      <c r="AY172" s="153" t="s">
        <v>225</v>
      </c>
    </row>
    <row r="173" spans="2:65" s="1" customFormat="1" ht="37.799999999999997" customHeight="1">
      <c r="B173" s="31"/>
      <c r="C173" s="131" t="s">
        <v>265</v>
      </c>
      <c r="D173" s="131" t="s">
        <v>227</v>
      </c>
      <c r="E173" s="132" t="s">
        <v>444</v>
      </c>
      <c r="F173" s="133" t="s">
        <v>445</v>
      </c>
      <c r="G173" s="134" t="s">
        <v>277</v>
      </c>
      <c r="H173" s="135">
        <v>0.14299999999999999</v>
      </c>
      <c r="I173" s="136"/>
      <c r="J173" s="137">
        <f>ROUND(I173*H173,2)</f>
        <v>0</v>
      </c>
      <c r="K173" s="133" t="s">
        <v>347</v>
      </c>
      <c r="L173" s="31"/>
      <c r="M173" s="138" t="s">
        <v>1</v>
      </c>
      <c r="N173" s="139" t="s">
        <v>47</v>
      </c>
      <c r="P173" s="140">
        <f>O173*H173</f>
        <v>0</v>
      </c>
      <c r="Q173" s="140">
        <v>0</v>
      </c>
      <c r="R173" s="140">
        <f>Q173*H173</f>
        <v>0</v>
      </c>
      <c r="S173" s="140">
        <v>0</v>
      </c>
      <c r="T173" s="141">
        <f>S173*H173</f>
        <v>0</v>
      </c>
      <c r="AR173" s="142" t="s">
        <v>232</v>
      </c>
      <c r="AT173" s="142" t="s">
        <v>227</v>
      </c>
      <c r="AU173" s="142" t="s">
        <v>92</v>
      </c>
      <c r="AY173" s="16" t="s">
        <v>225</v>
      </c>
      <c r="BE173" s="143">
        <f>IF(N173="základní",J173,0)</f>
        <v>0</v>
      </c>
      <c r="BF173" s="143">
        <f>IF(N173="snížená",J173,0)</f>
        <v>0</v>
      </c>
      <c r="BG173" s="143">
        <f>IF(N173="zákl. přenesená",J173,0)</f>
        <v>0</v>
      </c>
      <c r="BH173" s="143">
        <f>IF(N173="sníž. přenesená",J173,0)</f>
        <v>0</v>
      </c>
      <c r="BI173" s="143">
        <f>IF(N173="nulová",J173,0)</f>
        <v>0</v>
      </c>
      <c r="BJ173" s="16" t="s">
        <v>90</v>
      </c>
      <c r="BK173" s="143">
        <f>ROUND(I173*H173,2)</f>
        <v>0</v>
      </c>
      <c r="BL173" s="16" t="s">
        <v>232</v>
      </c>
      <c r="BM173" s="142" t="s">
        <v>307</v>
      </c>
    </row>
    <row r="174" spans="2:65" s="12" customFormat="1" ht="10.199999999999999">
      <c r="B174" s="144"/>
      <c r="D174" s="145" t="s">
        <v>233</v>
      </c>
      <c r="E174" s="146" t="s">
        <v>1</v>
      </c>
      <c r="F174" s="147" t="s">
        <v>4369</v>
      </c>
      <c r="H174" s="148">
        <v>0.14299999999999999</v>
      </c>
      <c r="I174" s="149"/>
      <c r="L174" s="144"/>
      <c r="M174" s="150"/>
      <c r="T174" s="151"/>
      <c r="AT174" s="146" t="s">
        <v>233</v>
      </c>
      <c r="AU174" s="146" t="s">
        <v>92</v>
      </c>
      <c r="AV174" s="12" t="s">
        <v>92</v>
      </c>
      <c r="AW174" s="12" t="s">
        <v>31</v>
      </c>
      <c r="AX174" s="12" t="s">
        <v>82</v>
      </c>
      <c r="AY174" s="146" t="s">
        <v>225</v>
      </c>
    </row>
    <row r="175" spans="2:65" s="13" customFormat="1" ht="10.199999999999999">
      <c r="B175" s="152"/>
      <c r="D175" s="145" t="s">
        <v>233</v>
      </c>
      <c r="E175" s="153" t="s">
        <v>1</v>
      </c>
      <c r="F175" s="154" t="s">
        <v>235</v>
      </c>
      <c r="H175" s="155">
        <v>0.14299999999999999</v>
      </c>
      <c r="I175" s="156"/>
      <c r="L175" s="152"/>
      <c r="M175" s="157"/>
      <c r="T175" s="158"/>
      <c r="AT175" s="153" t="s">
        <v>233</v>
      </c>
      <c r="AU175" s="153" t="s">
        <v>92</v>
      </c>
      <c r="AV175" s="13" t="s">
        <v>232</v>
      </c>
      <c r="AW175" s="13" t="s">
        <v>31</v>
      </c>
      <c r="AX175" s="13" t="s">
        <v>90</v>
      </c>
      <c r="AY175" s="153" t="s">
        <v>225</v>
      </c>
    </row>
    <row r="176" spans="2:65" s="1" customFormat="1" ht="24.15" customHeight="1">
      <c r="B176" s="31"/>
      <c r="C176" s="159" t="s">
        <v>310</v>
      </c>
      <c r="D176" s="159" t="s">
        <v>292</v>
      </c>
      <c r="E176" s="160" t="s">
        <v>568</v>
      </c>
      <c r="F176" s="161" t="s">
        <v>569</v>
      </c>
      <c r="G176" s="162" t="s">
        <v>277</v>
      </c>
      <c r="H176" s="163">
        <v>0.14299999999999999</v>
      </c>
      <c r="I176" s="164"/>
      <c r="J176" s="165">
        <f>ROUND(I176*H176,2)</f>
        <v>0</v>
      </c>
      <c r="K176" s="161" t="s">
        <v>231</v>
      </c>
      <c r="L176" s="166"/>
      <c r="M176" s="167" t="s">
        <v>1</v>
      </c>
      <c r="N176" s="168" t="s">
        <v>47</v>
      </c>
      <c r="P176" s="140">
        <f>O176*H176</f>
        <v>0</v>
      </c>
      <c r="Q176" s="140">
        <v>0</v>
      </c>
      <c r="R176" s="140">
        <f>Q176*H176</f>
        <v>0</v>
      </c>
      <c r="S176" s="140">
        <v>0</v>
      </c>
      <c r="T176" s="141">
        <f>S176*H176</f>
        <v>0</v>
      </c>
      <c r="AR176" s="142" t="s">
        <v>248</v>
      </c>
      <c r="AT176" s="142" t="s">
        <v>292</v>
      </c>
      <c r="AU176" s="142" t="s">
        <v>92</v>
      </c>
      <c r="AY176" s="16" t="s">
        <v>225</v>
      </c>
      <c r="BE176" s="143">
        <f>IF(N176="základní",J176,0)</f>
        <v>0</v>
      </c>
      <c r="BF176" s="143">
        <f>IF(N176="snížená",J176,0)</f>
        <v>0</v>
      </c>
      <c r="BG176" s="143">
        <f>IF(N176="zákl. přenesená",J176,0)</f>
        <v>0</v>
      </c>
      <c r="BH176" s="143">
        <f>IF(N176="sníž. přenesená",J176,0)</f>
        <v>0</v>
      </c>
      <c r="BI176" s="143">
        <f>IF(N176="nulová",J176,0)</f>
        <v>0</v>
      </c>
      <c r="BJ176" s="16" t="s">
        <v>90</v>
      </c>
      <c r="BK176" s="143">
        <f>ROUND(I176*H176,2)</f>
        <v>0</v>
      </c>
      <c r="BL176" s="16" t="s">
        <v>232</v>
      </c>
      <c r="BM176" s="142" t="s">
        <v>313</v>
      </c>
    </row>
    <row r="177" spans="2:65" s="11" customFormat="1" ht="22.8" customHeight="1">
      <c r="B177" s="119"/>
      <c r="D177" s="120" t="s">
        <v>81</v>
      </c>
      <c r="E177" s="129" t="s">
        <v>232</v>
      </c>
      <c r="F177" s="129" t="s">
        <v>521</v>
      </c>
      <c r="I177" s="122"/>
      <c r="J177" s="130">
        <f>BK177</f>
        <v>0</v>
      </c>
      <c r="L177" s="119"/>
      <c r="M177" s="124"/>
      <c r="P177" s="125">
        <f>SUM(P178:P195)</f>
        <v>0</v>
      </c>
      <c r="R177" s="125">
        <f>SUM(R178:R195)</f>
        <v>0</v>
      </c>
      <c r="T177" s="126">
        <f>SUM(T178:T195)</f>
        <v>0</v>
      </c>
      <c r="AR177" s="120" t="s">
        <v>90</v>
      </c>
      <c r="AT177" s="127" t="s">
        <v>81</v>
      </c>
      <c r="AU177" s="127" t="s">
        <v>90</v>
      </c>
      <c r="AY177" s="120" t="s">
        <v>225</v>
      </c>
      <c r="BK177" s="128">
        <f>SUM(BK178:BK195)</f>
        <v>0</v>
      </c>
    </row>
    <row r="178" spans="2:65" s="1" customFormat="1" ht="49.05" customHeight="1">
      <c r="B178" s="31"/>
      <c r="C178" s="131" t="s">
        <v>269</v>
      </c>
      <c r="D178" s="131" t="s">
        <v>227</v>
      </c>
      <c r="E178" s="132" t="s">
        <v>522</v>
      </c>
      <c r="F178" s="133" t="s">
        <v>523</v>
      </c>
      <c r="G178" s="134" t="s">
        <v>238</v>
      </c>
      <c r="H178" s="135">
        <v>0.4</v>
      </c>
      <c r="I178" s="136"/>
      <c r="J178" s="137">
        <f>ROUND(I178*H178,2)</f>
        <v>0</v>
      </c>
      <c r="K178" s="133" t="s">
        <v>231</v>
      </c>
      <c r="L178" s="31"/>
      <c r="M178" s="138" t="s">
        <v>1</v>
      </c>
      <c r="N178" s="139" t="s">
        <v>47</v>
      </c>
      <c r="P178" s="140">
        <f>O178*H178</f>
        <v>0</v>
      </c>
      <c r="Q178" s="140">
        <v>0</v>
      </c>
      <c r="R178" s="140">
        <f>Q178*H178</f>
        <v>0</v>
      </c>
      <c r="S178" s="140">
        <v>0</v>
      </c>
      <c r="T178" s="141">
        <f>S178*H178</f>
        <v>0</v>
      </c>
      <c r="AR178" s="142" t="s">
        <v>232</v>
      </c>
      <c r="AT178" s="142" t="s">
        <v>227</v>
      </c>
      <c r="AU178" s="142" t="s">
        <v>92</v>
      </c>
      <c r="AY178" s="16" t="s">
        <v>225</v>
      </c>
      <c r="BE178" s="143">
        <f>IF(N178="základní",J178,0)</f>
        <v>0</v>
      </c>
      <c r="BF178" s="143">
        <f>IF(N178="snížená",J178,0)</f>
        <v>0</v>
      </c>
      <c r="BG178" s="143">
        <f>IF(N178="zákl. přenesená",J178,0)</f>
        <v>0</v>
      </c>
      <c r="BH178" s="143">
        <f>IF(N178="sníž. přenesená",J178,0)</f>
        <v>0</v>
      </c>
      <c r="BI178" s="143">
        <f>IF(N178="nulová",J178,0)</f>
        <v>0</v>
      </c>
      <c r="BJ178" s="16" t="s">
        <v>90</v>
      </c>
      <c r="BK178" s="143">
        <f>ROUND(I178*H178,2)</f>
        <v>0</v>
      </c>
      <c r="BL178" s="16" t="s">
        <v>232</v>
      </c>
      <c r="BM178" s="142" t="s">
        <v>319</v>
      </c>
    </row>
    <row r="179" spans="2:65" s="12" customFormat="1" ht="10.199999999999999">
      <c r="B179" s="144"/>
      <c r="D179" s="145" t="s">
        <v>233</v>
      </c>
      <c r="E179" s="146" t="s">
        <v>1</v>
      </c>
      <c r="F179" s="147" t="s">
        <v>4370</v>
      </c>
      <c r="H179" s="148">
        <v>0.4</v>
      </c>
      <c r="I179" s="149"/>
      <c r="L179" s="144"/>
      <c r="M179" s="150"/>
      <c r="T179" s="151"/>
      <c r="AT179" s="146" t="s">
        <v>233</v>
      </c>
      <c r="AU179" s="146" t="s">
        <v>92</v>
      </c>
      <c r="AV179" s="12" t="s">
        <v>92</v>
      </c>
      <c r="AW179" s="12" t="s">
        <v>31</v>
      </c>
      <c r="AX179" s="12" t="s">
        <v>82</v>
      </c>
      <c r="AY179" s="146" t="s">
        <v>225</v>
      </c>
    </row>
    <row r="180" spans="2:65" s="13" customFormat="1" ht="10.199999999999999">
      <c r="B180" s="152"/>
      <c r="D180" s="145" t="s">
        <v>233</v>
      </c>
      <c r="E180" s="153" t="s">
        <v>1</v>
      </c>
      <c r="F180" s="154" t="s">
        <v>235</v>
      </c>
      <c r="H180" s="155">
        <v>0.4</v>
      </c>
      <c r="I180" s="156"/>
      <c r="L180" s="152"/>
      <c r="M180" s="157"/>
      <c r="T180" s="158"/>
      <c r="AT180" s="153" t="s">
        <v>233</v>
      </c>
      <c r="AU180" s="153" t="s">
        <v>92</v>
      </c>
      <c r="AV180" s="13" t="s">
        <v>232</v>
      </c>
      <c r="AW180" s="13" t="s">
        <v>31</v>
      </c>
      <c r="AX180" s="13" t="s">
        <v>90</v>
      </c>
      <c r="AY180" s="153" t="s">
        <v>225</v>
      </c>
    </row>
    <row r="181" spans="2:65" s="1" customFormat="1" ht="101.25" customHeight="1">
      <c r="B181" s="31"/>
      <c r="C181" s="131" t="s">
        <v>322</v>
      </c>
      <c r="D181" s="131" t="s">
        <v>227</v>
      </c>
      <c r="E181" s="132" t="s">
        <v>530</v>
      </c>
      <c r="F181" s="133" t="s">
        <v>531</v>
      </c>
      <c r="G181" s="134" t="s">
        <v>230</v>
      </c>
      <c r="H181" s="135">
        <v>4</v>
      </c>
      <c r="I181" s="136"/>
      <c r="J181" s="137">
        <f>ROUND(I181*H181,2)</f>
        <v>0</v>
      </c>
      <c r="K181" s="133" t="s">
        <v>231</v>
      </c>
      <c r="L181" s="31"/>
      <c r="M181" s="138" t="s">
        <v>1</v>
      </c>
      <c r="N181" s="139" t="s">
        <v>47</v>
      </c>
      <c r="P181" s="140">
        <f>O181*H181</f>
        <v>0</v>
      </c>
      <c r="Q181" s="140">
        <v>0</v>
      </c>
      <c r="R181" s="140">
        <f>Q181*H181</f>
        <v>0</v>
      </c>
      <c r="S181" s="140">
        <v>0</v>
      </c>
      <c r="T181" s="141">
        <f>S181*H181</f>
        <v>0</v>
      </c>
      <c r="AR181" s="142" t="s">
        <v>232</v>
      </c>
      <c r="AT181" s="142" t="s">
        <v>227</v>
      </c>
      <c r="AU181" s="142" t="s">
        <v>92</v>
      </c>
      <c r="AY181" s="16" t="s">
        <v>225</v>
      </c>
      <c r="BE181" s="143">
        <f>IF(N181="základní",J181,0)</f>
        <v>0</v>
      </c>
      <c r="BF181" s="143">
        <f>IF(N181="snížená",J181,0)</f>
        <v>0</v>
      </c>
      <c r="BG181" s="143">
        <f>IF(N181="zákl. přenesená",J181,0)</f>
        <v>0</v>
      </c>
      <c r="BH181" s="143">
        <f>IF(N181="sníž. přenesená",J181,0)</f>
        <v>0</v>
      </c>
      <c r="BI181" s="143">
        <f>IF(N181="nulová",J181,0)</f>
        <v>0</v>
      </c>
      <c r="BJ181" s="16" t="s">
        <v>90</v>
      </c>
      <c r="BK181" s="143">
        <f>ROUND(I181*H181,2)</f>
        <v>0</v>
      </c>
      <c r="BL181" s="16" t="s">
        <v>232</v>
      </c>
      <c r="BM181" s="142" t="s">
        <v>325</v>
      </c>
    </row>
    <row r="182" spans="2:65" s="12" customFormat="1" ht="10.199999999999999">
      <c r="B182" s="144"/>
      <c r="D182" s="145" t="s">
        <v>233</v>
      </c>
      <c r="E182" s="146" t="s">
        <v>1</v>
      </c>
      <c r="F182" s="147" t="s">
        <v>4371</v>
      </c>
      <c r="H182" s="148">
        <v>4</v>
      </c>
      <c r="I182" s="149"/>
      <c r="L182" s="144"/>
      <c r="M182" s="150"/>
      <c r="T182" s="151"/>
      <c r="AT182" s="146" t="s">
        <v>233</v>
      </c>
      <c r="AU182" s="146" t="s">
        <v>92</v>
      </c>
      <c r="AV182" s="12" t="s">
        <v>92</v>
      </c>
      <c r="AW182" s="12" t="s">
        <v>31</v>
      </c>
      <c r="AX182" s="12" t="s">
        <v>82</v>
      </c>
      <c r="AY182" s="146" t="s">
        <v>225</v>
      </c>
    </row>
    <row r="183" spans="2:65" s="13" customFormat="1" ht="10.199999999999999">
      <c r="B183" s="152"/>
      <c r="D183" s="145" t="s">
        <v>233</v>
      </c>
      <c r="E183" s="153" t="s">
        <v>1</v>
      </c>
      <c r="F183" s="154" t="s">
        <v>235</v>
      </c>
      <c r="H183" s="155">
        <v>4</v>
      </c>
      <c r="I183" s="156"/>
      <c r="L183" s="152"/>
      <c r="M183" s="157"/>
      <c r="T183" s="158"/>
      <c r="AT183" s="153" t="s">
        <v>233</v>
      </c>
      <c r="AU183" s="153" t="s">
        <v>92</v>
      </c>
      <c r="AV183" s="13" t="s">
        <v>232</v>
      </c>
      <c r="AW183" s="13" t="s">
        <v>31</v>
      </c>
      <c r="AX183" s="13" t="s">
        <v>90</v>
      </c>
      <c r="AY183" s="153" t="s">
        <v>225</v>
      </c>
    </row>
    <row r="184" spans="2:65" s="1" customFormat="1" ht="37.799999999999997" customHeight="1">
      <c r="B184" s="31"/>
      <c r="C184" s="131" t="s">
        <v>273</v>
      </c>
      <c r="D184" s="131" t="s">
        <v>227</v>
      </c>
      <c r="E184" s="132" t="s">
        <v>536</v>
      </c>
      <c r="F184" s="133" t="s">
        <v>537</v>
      </c>
      <c r="G184" s="134" t="s">
        <v>230</v>
      </c>
      <c r="H184" s="135">
        <v>2.72</v>
      </c>
      <c r="I184" s="136"/>
      <c r="J184" s="137">
        <f>ROUND(I184*H184,2)</f>
        <v>0</v>
      </c>
      <c r="K184" s="133" t="s">
        <v>231</v>
      </c>
      <c r="L184" s="31"/>
      <c r="M184" s="138" t="s">
        <v>1</v>
      </c>
      <c r="N184" s="139" t="s">
        <v>47</v>
      </c>
      <c r="P184" s="140">
        <f>O184*H184</f>
        <v>0</v>
      </c>
      <c r="Q184" s="140">
        <v>0</v>
      </c>
      <c r="R184" s="140">
        <f>Q184*H184</f>
        <v>0</v>
      </c>
      <c r="S184" s="140">
        <v>0</v>
      </c>
      <c r="T184" s="141">
        <f>S184*H184</f>
        <v>0</v>
      </c>
      <c r="AR184" s="142" t="s">
        <v>232</v>
      </c>
      <c r="AT184" s="142" t="s">
        <v>227</v>
      </c>
      <c r="AU184" s="142" t="s">
        <v>92</v>
      </c>
      <c r="AY184" s="16" t="s">
        <v>225</v>
      </c>
      <c r="BE184" s="143">
        <f>IF(N184="základní",J184,0)</f>
        <v>0</v>
      </c>
      <c r="BF184" s="143">
        <f>IF(N184="snížená",J184,0)</f>
        <v>0</v>
      </c>
      <c r="BG184" s="143">
        <f>IF(N184="zákl. přenesená",J184,0)</f>
        <v>0</v>
      </c>
      <c r="BH184" s="143">
        <f>IF(N184="sníž. přenesená",J184,0)</f>
        <v>0</v>
      </c>
      <c r="BI184" s="143">
        <f>IF(N184="nulová",J184,0)</f>
        <v>0</v>
      </c>
      <c r="BJ184" s="16" t="s">
        <v>90</v>
      </c>
      <c r="BK184" s="143">
        <f>ROUND(I184*H184,2)</f>
        <v>0</v>
      </c>
      <c r="BL184" s="16" t="s">
        <v>232</v>
      </c>
      <c r="BM184" s="142" t="s">
        <v>328</v>
      </c>
    </row>
    <row r="185" spans="2:65" s="12" customFormat="1" ht="10.199999999999999">
      <c r="B185" s="144"/>
      <c r="D185" s="145" t="s">
        <v>233</v>
      </c>
      <c r="E185" s="146" t="s">
        <v>1</v>
      </c>
      <c r="F185" s="147" t="s">
        <v>4372</v>
      </c>
      <c r="H185" s="148">
        <v>2.72</v>
      </c>
      <c r="I185" s="149"/>
      <c r="L185" s="144"/>
      <c r="M185" s="150"/>
      <c r="T185" s="151"/>
      <c r="AT185" s="146" t="s">
        <v>233</v>
      </c>
      <c r="AU185" s="146" t="s">
        <v>92</v>
      </c>
      <c r="AV185" s="12" t="s">
        <v>92</v>
      </c>
      <c r="AW185" s="12" t="s">
        <v>31</v>
      </c>
      <c r="AX185" s="12" t="s">
        <v>82</v>
      </c>
      <c r="AY185" s="146" t="s">
        <v>225</v>
      </c>
    </row>
    <row r="186" spans="2:65" s="13" customFormat="1" ht="10.199999999999999">
      <c r="B186" s="152"/>
      <c r="D186" s="145" t="s">
        <v>233</v>
      </c>
      <c r="E186" s="153" t="s">
        <v>1</v>
      </c>
      <c r="F186" s="154" t="s">
        <v>235</v>
      </c>
      <c r="H186" s="155">
        <v>2.72</v>
      </c>
      <c r="I186" s="156"/>
      <c r="L186" s="152"/>
      <c r="M186" s="157"/>
      <c r="T186" s="158"/>
      <c r="AT186" s="153" t="s">
        <v>233</v>
      </c>
      <c r="AU186" s="153" t="s">
        <v>92</v>
      </c>
      <c r="AV186" s="13" t="s">
        <v>232</v>
      </c>
      <c r="AW186" s="13" t="s">
        <v>31</v>
      </c>
      <c r="AX186" s="13" t="s">
        <v>90</v>
      </c>
      <c r="AY186" s="153" t="s">
        <v>225</v>
      </c>
    </row>
    <row r="187" spans="2:65" s="1" customFormat="1" ht="37.799999999999997" customHeight="1">
      <c r="B187" s="31"/>
      <c r="C187" s="131" t="s">
        <v>7</v>
      </c>
      <c r="D187" s="131" t="s">
        <v>227</v>
      </c>
      <c r="E187" s="132" t="s">
        <v>541</v>
      </c>
      <c r="F187" s="133" t="s">
        <v>542</v>
      </c>
      <c r="G187" s="134" t="s">
        <v>230</v>
      </c>
      <c r="H187" s="135">
        <v>2.72</v>
      </c>
      <c r="I187" s="136"/>
      <c r="J187" s="137">
        <f>ROUND(I187*H187,2)</f>
        <v>0</v>
      </c>
      <c r="K187" s="133" t="s">
        <v>231</v>
      </c>
      <c r="L187" s="31"/>
      <c r="M187" s="138" t="s">
        <v>1</v>
      </c>
      <c r="N187" s="139" t="s">
        <v>47</v>
      </c>
      <c r="P187" s="140">
        <f>O187*H187</f>
        <v>0</v>
      </c>
      <c r="Q187" s="140">
        <v>0</v>
      </c>
      <c r="R187" s="140">
        <f>Q187*H187</f>
        <v>0</v>
      </c>
      <c r="S187" s="140">
        <v>0</v>
      </c>
      <c r="T187" s="141">
        <f>S187*H187</f>
        <v>0</v>
      </c>
      <c r="AR187" s="142" t="s">
        <v>232</v>
      </c>
      <c r="AT187" s="142" t="s">
        <v>227</v>
      </c>
      <c r="AU187" s="142" t="s">
        <v>92</v>
      </c>
      <c r="AY187" s="16" t="s">
        <v>225</v>
      </c>
      <c r="BE187" s="143">
        <f>IF(N187="základní",J187,0)</f>
        <v>0</v>
      </c>
      <c r="BF187" s="143">
        <f>IF(N187="snížená",J187,0)</f>
        <v>0</v>
      </c>
      <c r="BG187" s="143">
        <f>IF(N187="zákl. přenesená",J187,0)</f>
        <v>0</v>
      </c>
      <c r="BH187" s="143">
        <f>IF(N187="sníž. přenesená",J187,0)</f>
        <v>0</v>
      </c>
      <c r="BI187" s="143">
        <f>IF(N187="nulová",J187,0)</f>
        <v>0</v>
      </c>
      <c r="BJ187" s="16" t="s">
        <v>90</v>
      </c>
      <c r="BK187" s="143">
        <f>ROUND(I187*H187,2)</f>
        <v>0</v>
      </c>
      <c r="BL187" s="16" t="s">
        <v>232</v>
      </c>
      <c r="BM187" s="142" t="s">
        <v>334</v>
      </c>
    </row>
    <row r="188" spans="2:65" s="12" customFormat="1" ht="10.199999999999999">
      <c r="B188" s="144"/>
      <c r="D188" s="145" t="s">
        <v>233</v>
      </c>
      <c r="E188" s="146" t="s">
        <v>1</v>
      </c>
      <c r="F188" s="147" t="s">
        <v>4373</v>
      </c>
      <c r="H188" s="148">
        <v>2.72</v>
      </c>
      <c r="I188" s="149"/>
      <c r="L188" s="144"/>
      <c r="M188" s="150"/>
      <c r="T188" s="151"/>
      <c r="AT188" s="146" t="s">
        <v>233</v>
      </c>
      <c r="AU188" s="146" t="s">
        <v>92</v>
      </c>
      <c r="AV188" s="12" t="s">
        <v>92</v>
      </c>
      <c r="AW188" s="12" t="s">
        <v>31</v>
      </c>
      <c r="AX188" s="12" t="s">
        <v>82</v>
      </c>
      <c r="AY188" s="146" t="s">
        <v>225</v>
      </c>
    </row>
    <row r="189" spans="2:65" s="13" customFormat="1" ht="10.199999999999999">
      <c r="B189" s="152"/>
      <c r="D189" s="145" t="s">
        <v>233</v>
      </c>
      <c r="E189" s="153" t="s">
        <v>1</v>
      </c>
      <c r="F189" s="154" t="s">
        <v>235</v>
      </c>
      <c r="H189" s="155">
        <v>2.72</v>
      </c>
      <c r="I189" s="156"/>
      <c r="L189" s="152"/>
      <c r="M189" s="157"/>
      <c r="T189" s="158"/>
      <c r="AT189" s="153" t="s">
        <v>233</v>
      </c>
      <c r="AU189" s="153" t="s">
        <v>92</v>
      </c>
      <c r="AV189" s="13" t="s">
        <v>232</v>
      </c>
      <c r="AW189" s="13" t="s">
        <v>31</v>
      </c>
      <c r="AX189" s="13" t="s">
        <v>90</v>
      </c>
      <c r="AY189" s="153" t="s">
        <v>225</v>
      </c>
    </row>
    <row r="190" spans="2:65" s="1" customFormat="1" ht="78" customHeight="1">
      <c r="B190" s="31"/>
      <c r="C190" s="131" t="s">
        <v>278</v>
      </c>
      <c r="D190" s="131" t="s">
        <v>227</v>
      </c>
      <c r="E190" s="132" t="s">
        <v>545</v>
      </c>
      <c r="F190" s="133" t="s">
        <v>546</v>
      </c>
      <c r="G190" s="134" t="s">
        <v>277</v>
      </c>
      <c r="H190" s="135">
        <v>1.9E-2</v>
      </c>
      <c r="I190" s="136"/>
      <c r="J190" s="137">
        <f>ROUND(I190*H190,2)</f>
        <v>0</v>
      </c>
      <c r="K190" s="133" t="s">
        <v>231</v>
      </c>
      <c r="L190" s="31"/>
      <c r="M190" s="138" t="s">
        <v>1</v>
      </c>
      <c r="N190" s="139" t="s">
        <v>47</v>
      </c>
      <c r="P190" s="140">
        <f>O190*H190</f>
        <v>0</v>
      </c>
      <c r="Q190" s="140">
        <v>0</v>
      </c>
      <c r="R190" s="140">
        <f>Q190*H190</f>
        <v>0</v>
      </c>
      <c r="S190" s="140">
        <v>0</v>
      </c>
      <c r="T190" s="141">
        <f>S190*H190</f>
        <v>0</v>
      </c>
      <c r="AR190" s="142" t="s">
        <v>232</v>
      </c>
      <c r="AT190" s="142" t="s">
        <v>227</v>
      </c>
      <c r="AU190" s="142" t="s">
        <v>92</v>
      </c>
      <c r="AY190" s="16" t="s">
        <v>225</v>
      </c>
      <c r="BE190" s="143">
        <f>IF(N190="základní",J190,0)</f>
        <v>0</v>
      </c>
      <c r="BF190" s="143">
        <f>IF(N190="snížená",J190,0)</f>
        <v>0</v>
      </c>
      <c r="BG190" s="143">
        <f>IF(N190="zákl. přenesená",J190,0)</f>
        <v>0</v>
      </c>
      <c r="BH190" s="143">
        <f>IF(N190="sníž. přenesená",J190,0)</f>
        <v>0</v>
      </c>
      <c r="BI190" s="143">
        <f>IF(N190="nulová",J190,0)</f>
        <v>0</v>
      </c>
      <c r="BJ190" s="16" t="s">
        <v>90</v>
      </c>
      <c r="BK190" s="143">
        <f>ROUND(I190*H190,2)</f>
        <v>0</v>
      </c>
      <c r="BL190" s="16" t="s">
        <v>232</v>
      </c>
      <c r="BM190" s="142" t="s">
        <v>339</v>
      </c>
    </row>
    <row r="191" spans="2:65" s="12" customFormat="1" ht="10.199999999999999">
      <c r="B191" s="144"/>
      <c r="D191" s="145" t="s">
        <v>233</v>
      </c>
      <c r="E191" s="146" t="s">
        <v>1</v>
      </c>
      <c r="F191" s="147" t="s">
        <v>4374</v>
      </c>
      <c r="H191" s="148">
        <v>1.9E-2</v>
      </c>
      <c r="I191" s="149"/>
      <c r="L191" s="144"/>
      <c r="M191" s="150"/>
      <c r="T191" s="151"/>
      <c r="AT191" s="146" t="s">
        <v>233</v>
      </c>
      <c r="AU191" s="146" t="s">
        <v>92</v>
      </c>
      <c r="AV191" s="12" t="s">
        <v>92</v>
      </c>
      <c r="AW191" s="12" t="s">
        <v>31</v>
      </c>
      <c r="AX191" s="12" t="s">
        <v>82</v>
      </c>
      <c r="AY191" s="146" t="s">
        <v>225</v>
      </c>
    </row>
    <row r="192" spans="2:65" s="13" customFormat="1" ht="10.199999999999999">
      <c r="B192" s="152"/>
      <c r="D192" s="145" t="s">
        <v>233</v>
      </c>
      <c r="E192" s="153" t="s">
        <v>1</v>
      </c>
      <c r="F192" s="154" t="s">
        <v>235</v>
      </c>
      <c r="H192" s="155">
        <v>1.9E-2</v>
      </c>
      <c r="I192" s="156"/>
      <c r="L192" s="152"/>
      <c r="M192" s="157"/>
      <c r="T192" s="158"/>
      <c r="AT192" s="153" t="s">
        <v>233</v>
      </c>
      <c r="AU192" s="153" t="s">
        <v>92</v>
      </c>
      <c r="AV192" s="13" t="s">
        <v>232</v>
      </c>
      <c r="AW192" s="13" t="s">
        <v>31</v>
      </c>
      <c r="AX192" s="13" t="s">
        <v>90</v>
      </c>
      <c r="AY192" s="153" t="s">
        <v>225</v>
      </c>
    </row>
    <row r="193" spans="2:65" s="1" customFormat="1" ht="78" customHeight="1">
      <c r="B193" s="31"/>
      <c r="C193" s="131" t="s">
        <v>341</v>
      </c>
      <c r="D193" s="131" t="s">
        <v>227</v>
      </c>
      <c r="E193" s="132" t="s">
        <v>555</v>
      </c>
      <c r="F193" s="133" t="s">
        <v>556</v>
      </c>
      <c r="G193" s="134" t="s">
        <v>277</v>
      </c>
      <c r="H193" s="135">
        <v>1.4999999999999999E-2</v>
      </c>
      <c r="I193" s="136"/>
      <c r="J193" s="137">
        <f>ROUND(I193*H193,2)</f>
        <v>0</v>
      </c>
      <c r="K193" s="133" t="s">
        <v>231</v>
      </c>
      <c r="L193" s="31"/>
      <c r="M193" s="138" t="s">
        <v>1</v>
      </c>
      <c r="N193" s="139" t="s">
        <v>47</v>
      </c>
      <c r="P193" s="140">
        <f>O193*H193</f>
        <v>0</v>
      </c>
      <c r="Q193" s="140">
        <v>0</v>
      </c>
      <c r="R193" s="140">
        <f>Q193*H193</f>
        <v>0</v>
      </c>
      <c r="S193" s="140">
        <v>0</v>
      </c>
      <c r="T193" s="141">
        <f>S193*H193</f>
        <v>0</v>
      </c>
      <c r="AR193" s="142" t="s">
        <v>232</v>
      </c>
      <c r="AT193" s="142" t="s">
        <v>227</v>
      </c>
      <c r="AU193" s="142" t="s">
        <v>92</v>
      </c>
      <c r="AY193" s="16" t="s">
        <v>225</v>
      </c>
      <c r="BE193" s="143">
        <f>IF(N193="základní",J193,0)</f>
        <v>0</v>
      </c>
      <c r="BF193" s="143">
        <f>IF(N193="snížená",J193,0)</f>
        <v>0</v>
      </c>
      <c r="BG193" s="143">
        <f>IF(N193="zákl. přenesená",J193,0)</f>
        <v>0</v>
      </c>
      <c r="BH193" s="143">
        <f>IF(N193="sníž. přenesená",J193,0)</f>
        <v>0</v>
      </c>
      <c r="BI193" s="143">
        <f>IF(N193="nulová",J193,0)</f>
        <v>0</v>
      </c>
      <c r="BJ193" s="16" t="s">
        <v>90</v>
      </c>
      <c r="BK193" s="143">
        <f>ROUND(I193*H193,2)</f>
        <v>0</v>
      </c>
      <c r="BL193" s="16" t="s">
        <v>232</v>
      </c>
      <c r="BM193" s="142" t="s">
        <v>344</v>
      </c>
    </row>
    <row r="194" spans="2:65" s="12" customFormat="1" ht="10.199999999999999">
      <c r="B194" s="144"/>
      <c r="D194" s="145" t="s">
        <v>233</v>
      </c>
      <c r="E194" s="146" t="s">
        <v>1</v>
      </c>
      <c r="F194" s="147" t="s">
        <v>4375</v>
      </c>
      <c r="H194" s="148">
        <v>1.4999999999999999E-2</v>
      </c>
      <c r="I194" s="149"/>
      <c r="L194" s="144"/>
      <c r="M194" s="150"/>
      <c r="T194" s="151"/>
      <c r="AT194" s="146" t="s">
        <v>233</v>
      </c>
      <c r="AU194" s="146" t="s">
        <v>92</v>
      </c>
      <c r="AV194" s="12" t="s">
        <v>92</v>
      </c>
      <c r="AW194" s="12" t="s">
        <v>31</v>
      </c>
      <c r="AX194" s="12" t="s">
        <v>82</v>
      </c>
      <c r="AY194" s="146" t="s">
        <v>225</v>
      </c>
    </row>
    <row r="195" spans="2:65" s="13" customFormat="1" ht="10.199999999999999">
      <c r="B195" s="152"/>
      <c r="D195" s="145" t="s">
        <v>233</v>
      </c>
      <c r="E195" s="153" t="s">
        <v>1</v>
      </c>
      <c r="F195" s="154" t="s">
        <v>235</v>
      </c>
      <c r="H195" s="155">
        <v>1.4999999999999999E-2</v>
      </c>
      <c r="I195" s="156"/>
      <c r="L195" s="152"/>
      <c r="M195" s="157"/>
      <c r="T195" s="158"/>
      <c r="AT195" s="153" t="s">
        <v>233</v>
      </c>
      <c r="AU195" s="153" t="s">
        <v>92</v>
      </c>
      <c r="AV195" s="13" t="s">
        <v>232</v>
      </c>
      <c r="AW195" s="13" t="s">
        <v>31</v>
      </c>
      <c r="AX195" s="13" t="s">
        <v>90</v>
      </c>
      <c r="AY195" s="153" t="s">
        <v>225</v>
      </c>
    </row>
    <row r="196" spans="2:65" s="11" customFormat="1" ht="22.8" customHeight="1">
      <c r="B196" s="119"/>
      <c r="D196" s="120" t="s">
        <v>81</v>
      </c>
      <c r="E196" s="129" t="s">
        <v>243</v>
      </c>
      <c r="F196" s="129" t="s">
        <v>643</v>
      </c>
      <c r="I196" s="122"/>
      <c r="J196" s="130">
        <f>BK196</f>
        <v>0</v>
      </c>
      <c r="L196" s="119"/>
      <c r="M196" s="124"/>
      <c r="P196" s="125">
        <f>SUM(P197:P203)</f>
        <v>0</v>
      </c>
      <c r="R196" s="125">
        <f>SUM(R197:R203)</f>
        <v>0</v>
      </c>
      <c r="T196" s="126">
        <f>SUM(T197:T203)</f>
        <v>0</v>
      </c>
      <c r="AR196" s="120" t="s">
        <v>90</v>
      </c>
      <c r="AT196" s="127" t="s">
        <v>81</v>
      </c>
      <c r="AU196" s="127" t="s">
        <v>90</v>
      </c>
      <c r="AY196" s="120" t="s">
        <v>225</v>
      </c>
      <c r="BK196" s="128">
        <f>SUM(BK197:BK203)</f>
        <v>0</v>
      </c>
    </row>
    <row r="197" spans="2:65" s="1" customFormat="1" ht="33" customHeight="1">
      <c r="B197" s="31"/>
      <c r="C197" s="131" t="s">
        <v>282</v>
      </c>
      <c r="D197" s="131" t="s">
        <v>227</v>
      </c>
      <c r="E197" s="132" t="s">
        <v>4376</v>
      </c>
      <c r="F197" s="133" t="s">
        <v>4377</v>
      </c>
      <c r="G197" s="134" t="s">
        <v>238</v>
      </c>
      <c r="H197" s="135">
        <v>0.27200000000000002</v>
      </c>
      <c r="I197" s="136"/>
      <c r="J197" s="137">
        <f>ROUND(I197*H197,2)</f>
        <v>0</v>
      </c>
      <c r="K197" s="133" t="s">
        <v>347</v>
      </c>
      <c r="L197" s="31"/>
      <c r="M197" s="138" t="s">
        <v>1</v>
      </c>
      <c r="N197" s="139" t="s">
        <v>47</v>
      </c>
      <c r="P197" s="140">
        <f>O197*H197</f>
        <v>0</v>
      </c>
      <c r="Q197" s="140">
        <v>0</v>
      </c>
      <c r="R197" s="140">
        <f>Q197*H197</f>
        <v>0</v>
      </c>
      <c r="S197" s="140">
        <v>0</v>
      </c>
      <c r="T197" s="141">
        <f>S197*H197</f>
        <v>0</v>
      </c>
      <c r="AR197" s="142" t="s">
        <v>232</v>
      </c>
      <c r="AT197" s="142" t="s">
        <v>227</v>
      </c>
      <c r="AU197" s="142" t="s">
        <v>92</v>
      </c>
      <c r="AY197" s="16" t="s">
        <v>225</v>
      </c>
      <c r="BE197" s="143">
        <f>IF(N197="základní",J197,0)</f>
        <v>0</v>
      </c>
      <c r="BF197" s="143">
        <f>IF(N197="snížená",J197,0)</f>
        <v>0</v>
      </c>
      <c r="BG197" s="143">
        <f>IF(N197="zákl. přenesená",J197,0)</f>
        <v>0</v>
      </c>
      <c r="BH197" s="143">
        <f>IF(N197="sníž. přenesená",J197,0)</f>
        <v>0</v>
      </c>
      <c r="BI197" s="143">
        <f>IF(N197="nulová",J197,0)</f>
        <v>0</v>
      </c>
      <c r="BJ197" s="16" t="s">
        <v>90</v>
      </c>
      <c r="BK197" s="143">
        <f>ROUND(I197*H197,2)</f>
        <v>0</v>
      </c>
      <c r="BL197" s="16" t="s">
        <v>232</v>
      </c>
      <c r="BM197" s="142" t="s">
        <v>348</v>
      </c>
    </row>
    <row r="198" spans="2:65" s="12" customFormat="1" ht="10.199999999999999">
      <c r="B198" s="144"/>
      <c r="D198" s="145" t="s">
        <v>233</v>
      </c>
      <c r="E198" s="146" t="s">
        <v>1</v>
      </c>
      <c r="F198" s="147" t="s">
        <v>4378</v>
      </c>
      <c r="H198" s="148">
        <v>0.27200000000000002</v>
      </c>
      <c r="I198" s="149"/>
      <c r="L198" s="144"/>
      <c r="M198" s="150"/>
      <c r="T198" s="151"/>
      <c r="AT198" s="146" t="s">
        <v>233</v>
      </c>
      <c r="AU198" s="146" t="s">
        <v>92</v>
      </c>
      <c r="AV198" s="12" t="s">
        <v>92</v>
      </c>
      <c r="AW198" s="12" t="s">
        <v>31</v>
      </c>
      <c r="AX198" s="12" t="s">
        <v>82</v>
      </c>
      <c r="AY198" s="146" t="s">
        <v>225</v>
      </c>
    </row>
    <row r="199" spans="2:65" s="13" customFormat="1" ht="10.199999999999999">
      <c r="B199" s="152"/>
      <c r="D199" s="145" t="s">
        <v>233</v>
      </c>
      <c r="E199" s="153" t="s">
        <v>1</v>
      </c>
      <c r="F199" s="154" t="s">
        <v>235</v>
      </c>
      <c r="H199" s="155">
        <v>0.27200000000000002</v>
      </c>
      <c r="I199" s="156"/>
      <c r="L199" s="152"/>
      <c r="M199" s="157"/>
      <c r="T199" s="158"/>
      <c r="AT199" s="153" t="s">
        <v>233</v>
      </c>
      <c r="AU199" s="153" t="s">
        <v>92</v>
      </c>
      <c r="AV199" s="13" t="s">
        <v>232</v>
      </c>
      <c r="AW199" s="13" t="s">
        <v>31</v>
      </c>
      <c r="AX199" s="13" t="s">
        <v>90</v>
      </c>
      <c r="AY199" s="153" t="s">
        <v>225</v>
      </c>
    </row>
    <row r="200" spans="2:65" s="1" customFormat="1" ht="37.799999999999997" customHeight="1">
      <c r="B200" s="31"/>
      <c r="C200" s="131" t="s">
        <v>350</v>
      </c>
      <c r="D200" s="131" t="s">
        <v>227</v>
      </c>
      <c r="E200" s="132" t="s">
        <v>4379</v>
      </c>
      <c r="F200" s="133" t="s">
        <v>4380</v>
      </c>
      <c r="G200" s="134" t="s">
        <v>238</v>
      </c>
      <c r="H200" s="135">
        <v>0.27200000000000002</v>
      </c>
      <c r="I200" s="136"/>
      <c r="J200" s="137">
        <f>ROUND(I200*H200,2)</f>
        <v>0</v>
      </c>
      <c r="K200" s="133" t="s">
        <v>347</v>
      </c>
      <c r="L200" s="31"/>
      <c r="M200" s="138" t="s">
        <v>1</v>
      </c>
      <c r="N200" s="139" t="s">
        <v>47</v>
      </c>
      <c r="P200" s="140">
        <f>O200*H200</f>
        <v>0</v>
      </c>
      <c r="Q200" s="140">
        <v>0</v>
      </c>
      <c r="R200" s="140">
        <f>Q200*H200</f>
        <v>0</v>
      </c>
      <c r="S200" s="140">
        <v>0</v>
      </c>
      <c r="T200" s="141">
        <f>S200*H200</f>
        <v>0</v>
      </c>
      <c r="AR200" s="142" t="s">
        <v>232</v>
      </c>
      <c r="AT200" s="142" t="s">
        <v>227</v>
      </c>
      <c r="AU200" s="142" t="s">
        <v>92</v>
      </c>
      <c r="AY200" s="16" t="s">
        <v>225</v>
      </c>
      <c r="BE200" s="143">
        <f>IF(N200="základní",J200,0)</f>
        <v>0</v>
      </c>
      <c r="BF200" s="143">
        <f>IF(N200="snížená",J200,0)</f>
        <v>0</v>
      </c>
      <c r="BG200" s="143">
        <f>IF(N200="zákl. přenesená",J200,0)</f>
        <v>0</v>
      </c>
      <c r="BH200" s="143">
        <f>IF(N200="sníž. přenesená",J200,0)</f>
        <v>0</v>
      </c>
      <c r="BI200" s="143">
        <f>IF(N200="nulová",J200,0)</f>
        <v>0</v>
      </c>
      <c r="BJ200" s="16" t="s">
        <v>90</v>
      </c>
      <c r="BK200" s="143">
        <f>ROUND(I200*H200,2)</f>
        <v>0</v>
      </c>
      <c r="BL200" s="16" t="s">
        <v>232</v>
      </c>
      <c r="BM200" s="142" t="s">
        <v>354</v>
      </c>
    </row>
    <row r="201" spans="2:65" s="1" customFormat="1" ht="24.15" customHeight="1">
      <c r="B201" s="31"/>
      <c r="C201" s="131" t="s">
        <v>290</v>
      </c>
      <c r="D201" s="131" t="s">
        <v>227</v>
      </c>
      <c r="E201" s="132" t="s">
        <v>4381</v>
      </c>
      <c r="F201" s="133" t="s">
        <v>4382</v>
      </c>
      <c r="G201" s="134" t="s">
        <v>238</v>
      </c>
      <c r="H201" s="135">
        <v>0.108</v>
      </c>
      <c r="I201" s="136"/>
      <c r="J201" s="137">
        <f>ROUND(I201*H201,2)</f>
        <v>0</v>
      </c>
      <c r="K201" s="133" t="s">
        <v>347</v>
      </c>
      <c r="L201" s="31"/>
      <c r="M201" s="138" t="s">
        <v>1</v>
      </c>
      <c r="N201" s="139" t="s">
        <v>47</v>
      </c>
      <c r="P201" s="140">
        <f>O201*H201</f>
        <v>0</v>
      </c>
      <c r="Q201" s="140">
        <v>0</v>
      </c>
      <c r="R201" s="140">
        <f>Q201*H201</f>
        <v>0</v>
      </c>
      <c r="S201" s="140">
        <v>0</v>
      </c>
      <c r="T201" s="141">
        <f>S201*H201</f>
        <v>0</v>
      </c>
      <c r="AR201" s="142" t="s">
        <v>232</v>
      </c>
      <c r="AT201" s="142" t="s">
        <v>227</v>
      </c>
      <c r="AU201" s="142" t="s">
        <v>92</v>
      </c>
      <c r="AY201" s="16" t="s">
        <v>225</v>
      </c>
      <c r="BE201" s="143">
        <f>IF(N201="základní",J201,0)</f>
        <v>0</v>
      </c>
      <c r="BF201" s="143">
        <f>IF(N201="snížená",J201,0)</f>
        <v>0</v>
      </c>
      <c r="BG201" s="143">
        <f>IF(N201="zákl. přenesená",J201,0)</f>
        <v>0</v>
      </c>
      <c r="BH201" s="143">
        <f>IF(N201="sníž. přenesená",J201,0)</f>
        <v>0</v>
      </c>
      <c r="BI201" s="143">
        <f>IF(N201="nulová",J201,0)</f>
        <v>0</v>
      </c>
      <c r="BJ201" s="16" t="s">
        <v>90</v>
      </c>
      <c r="BK201" s="143">
        <f>ROUND(I201*H201,2)</f>
        <v>0</v>
      </c>
      <c r="BL201" s="16" t="s">
        <v>232</v>
      </c>
      <c r="BM201" s="142" t="s">
        <v>358</v>
      </c>
    </row>
    <row r="202" spans="2:65" s="12" customFormat="1" ht="10.199999999999999">
      <c r="B202" s="144"/>
      <c r="D202" s="145" t="s">
        <v>233</v>
      </c>
      <c r="E202" s="146" t="s">
        <v>1</v>
      </c>
      <c r="F202" s="147" t="s">
        <v>4383</v>
      </c>
      <c r="H202" s="148">
        <v>0.108</v>
      </c>
      <c r="I202" s="149"/>
      <c r="L202" s="144"/>
      <c r="M202" s="150"/>
      <c r="T202" s="151"/>
      <c r="AT202" s="146" t="s">
        <v>233</v>
      </c>
      <c r="AU202" s="146" t="s">
        <v>92</v>
      </c>
      <c r="AV202" s="12" t="s">
        <v>92</v>
      </c>
      <c r="AW202" s="12" t="s">
        <v>31</v>
      </c>
      <c r="AX202" s="12" t="s">
        <v>82</v>
      </c>
      <c r="AY202" s="146" t="s">
        <v>225</v>
      </c>
    </row>
    <row r="203" spans="2:65" s="13" customFormat="1" ht="10.199999999999999">
      <c r="B203" s="152"/>
      <c r="D203" s="145" t="s">
        <v>233</v>
      </c>
      <c r="E203" s="153" t="s">
        <v>1</v>
      </c>
      <c r="F203" s="154" t="s">
        <v>235</v>
      </c>
      <c r="H203" s="155">
        <v>0.108</v>
      </c>
      <c r="I203" s="156"/>
      <c r="L203" s="152"/>
      <c r="M203" s="157"/>
      <c r="T203" s="158"/>
      <c r="AT203" s="153" t="s">
        <v>233</v>
      </c>
      <c r="AU203" s="153" t="s">
        <v>92</v>
      </c>
      <c r="AV203" s="13" t="s">
        <v>232</v>
      </c>
      <c r="AW203" s="13" t="s">
        <v>31</v>
      </c>
      <c r="AX203" s="13" t="s">
        <v>90</v>
      </c>
      <c r="AY203" s="153" t="s">
        <v>225</v>
      </c>
    </row>
    <row r="204" spans="2:65" s="11" customFormat="1" ht="22.8" customHeight="1">
      <c r="B204" s="119"/>
      <c r="D204" s="120" t="s">
        <v>81</v>
      </c>
      <c r="E204" s="129" t="s">
        <v>1176</v>
      </c>
      <c r="F204" s="129" t="s">
        <v>1177</v>
      </c>
      <c r="I204" s="122"/>
      <c r="J204" s="130">
        <f>BK204</f>
        <v>0</v>
      </c>
      <c r="L204" s="119"/>
      <c r="M204" s="124"/>
      <c r="P204" s="125">
        <f>P205</f>
        <v>0</v>
      </c>
      <c r="R204" s="125">
        <f>R205</f>
        <v>0</v>
      </c>
      <c r="T204" s="126">
        <f>T205</f>
        <v>0</v>
      </c>
      <c r="AR204" s="120" t="s">
        <v>90</v>
      </c>
      <c r="AT204" s="127" t="s">
        <v>81</v>
      </c>
      <c r="AU204" s="127" t="s">
        <v>90</v>
      </c>
      <c r="AY204" s="120" t="s">
        <v>225</v>
      </c>
      <c r="BK204" s="128">
        <f>BK205</f>
        <v>0</v>
      </c>
    </row>
    <row r="205" spans="2:65" s="1" customFormat="1" ht="66.75" customHeight="1">
      <c r="B205" s="31"/>
      <c r="C205" s="131" t="s">
        <v>361</v>
      </c>
      <c r="D205" s="131" t="s">
        <v>227</v>
      </c>
      <c r="E205" s="132" t="s">
        <v>1179</v>
      </c>
      <c r="F205" s="133" t="s">
        <v>1180</v>
      </c>
      <c r="G205" s="134" t="s">
        <v>277</v>
      </c>
      <c r="H205" s="135">
        <v>15.487</v>
      </c>
      <c r="I205" s="136"/>
      <c r="J205" s="137">
        <f>ROUND(I205*H205,2)</f>
        <v>0</v>
      </c>
      <c r="K205" s="133" t="s">
        <v>231</v>
      </c>
      <c r="L205" s="31"/>
      <c r="M205" s="138" t="s">
        <v>1</v>
      </c>
      <c r="N205" s="139" t="s">
        <v>47</v>
      </c>
      <c r="P205" s="140">
        <f>O205*H205</f>
        <v>0</v>
      </c>
      <c r="Q205" s="140">
        <v>0</v>
      </c>
      <c r="R205" s="140">
        <f>Q205*H205</f>
        <v>0</v>
      </c>
      <c r="S205" s="140">
        <v>0</v>
      </c>
      <c r="T205" s="141">
        <f>S205*H205</f>
        <v>0</v>
      </c>
      <c r="AR205" s="142" t="s">
        <v>232</v>
      </c>
      <c r="AT205" s="142" t="s">
        <v>227</v>
      </c>
      <c r="AU205" s="142" t="s">
        <v>92</v>
      </c>
      <c r="AY205" s="16" t="s">
        <v>225</v>
      </c>
      <c r="BE205" s="143">
        <f>IF(N205="základní",J205,0)</f>
        <v>0</v>
      </c>
      <c r="BF205" s="143">
        <f>IF(N205="snížená",J205,0)</f>
        <v>0</v>
      </c>
      <c r="BG205" s="143">
        <f>IF(N205="zákl. přenesená",J205,0)</f>
        <v>0</v>
      </c>
      <c r="BH205" s="143">
        <f>IF(N205="sníž. přenesená",J205,0)</f>
        <v>0</v>
      </c>
      <c r="BI205" s="143">
        <f>IF(N205="nulová",J205,0)</f>
        <v>0</v>
      </c>
      <c r="BJ205" s="16" t="s">
        <v>90</v>
      </c>
      <c r="BK205" s="143">
        <f>ROUND(I205*H205,2)</f>
        <v>0</v>
      </c>
      <c r="BL205" s="16" t="s">
        <v>232</v>
      </c>
      <c r="BM205" s="142" t="s">
        <v>364</v>
      </c>
    </row>
    <row r="206" spans="2:65" s="11" customFormat="1" ht="25.95" customHeight="1">
      <c r="B206" s="119"/>
      <c r="D206" s="120" t="s">
        <v>81</v>
      </c>
      <c r="E206" s="121" t="s">
        <v>1182</v>
      </c>
      <c r="F206" s="121" t="s">
        <v>1183</v>
      </c>
      <c r="I206" s="122"/>
      <c r="J206" s="123">
        <f>BK206</f>
        <v>0</v>
      </c>
      <c r="L206" s="119"/>
      <c r="M206" s="124"/>
      <c r="P206" s="125">
        <f>P207+P215</f>
        <v>0</v>
      </c>
      <c r="R206" s="125">
        <f>R207+R215</f>
        <v>0</v>
      </c>
      <c r="T206" s="126">
        <f>T207+T215</f>
        <v>0</v>
      </c>
      <c r="AR206" s="120" t="s">
        <v>92</v>
      </c>
      <c r="AT206" s="127" t="s">
        <v>81</v>
      </c>
      <c r="AU206" s="127" t="s">
        <v>82</v>
      </c>
      <c r="AY206" s="120" t="s">
        <v>225</v>
      </c>
      <c r="BK206" s="128">
        <f>BK207+BK215</f>
        <v>0</v>
      </c>
    </row>
    <row r="207" spans="2:65" s="11" customFormat="1" ht="22.8" customHeight="1">
      <c r="B207" s="119"/>
      <c r="D207" s="120" t="s">
        <v>81</v>
      </c>
      <c r="E207" s="129" t="s">
        <v>1247</v>
      </c>
      <c r="F207" s="129" t="s">
        <v>1248</v>
      </c>
      <c r="I207" s="122"/>
      <c r="J207" s="130">
        <f>BK207</f>
        <v>0</v>
      </c>
      <c r="L207" s="119"/>
      <c r="M207" s="124"/>
      <c r="P207" s="125">
        <f>SUM(P208:P214)</f>
        <v>0</v>
      </c>
      <c r="R207" s="125">
        <f>SUM(R208:R214)</f>
        <v>0</v>
      </c>
      <c r="T207" s="126">
        <f>SUM(T208:T214)</f>
        <v>0</v>
      </c>
      <c r="AR207" s="120" t="s">
        <v>92</v>
      </c>
      <c r="AT207" s="127" t="s">
        <v>81</v>
      </c>
      <c r="AU207" s="127" t="s">
        <v>90</v>
      </c>
      <c r="AY207" s="120" t="s">
        <v>225</v>
      </c>
      <c r="BK207" s="128">
        <f>SUM(BK208:BK214)</f>
        <v>0</v>
      </c>
    </row>
    <row r="208" spans="2:65" s="1" customFormat="1" ht="24.15" customHeight="1">
      <c r="B208" s="31"/>
      <c r="C208" s="131" t="s">
        <v>295</v>
      </c>
      <c r="D208" s="131" t="s">
        <v>227</v>
      </c>
      <c r="E208" s="132" t="s">
        <v>4384</v>
      </c>
      <c r="F208" s="133" t="s">
        <v>4385</v>
      </c>
      <c r="G208" s="134" t="s">
        <v>230</v>
      </c>
      <c r="H208" s="135">
        <v>3.42</v>
      </c>
      <c r="I208" s="136"/>
      <c r="J208" s="137">
        <f>ROUND(I208*H208,2)</f>
        <v>0</v>
      </c>
      <c r="K208" s="133" t="s">
        <v>347</v>
      </c>
      <c r="L208" s="31"/>
      <c r="M208" s="138" t="s">
        <v>1</v>
      </c>
      <c r="N208" s="139" t="s">
        <v>47</v>
      </c>
      <c r="P208" s="140">
        <f>O208*H208</f>
        <v>0</v>
      </c>
      <c r="Q208" s="140">
        <v>0</v>
      </c>
      <c r="R208" s="140">
        <f>Q208*H208</f>
        <v>0</v>
      </c>
      <c r="S208" s="140">
        <v>0</v>
      </c>
      <c r="T208" s="141">
        <f>S208*H208</f>
        <v>0</v>
      </c>
      <c r="AR208" s="142" t="s">
        <v>265</v>
      </c>
      <c r="AT208" s="142" t="s">
        <v>227</v>
      </c>
      <c r="AU208" s="142" t="s">
        <v>92</v>
      </c>
      <c r="AY208" s="16" t="s">
        <v>225</v>
      </c>
      <c r="BE208" s="143">
        <f>IF(N208="základní",J208,0)</f>
        <v>0</v>
      </c>
      <c r="BF208" s="143">
        <f>IF(N208="snížená",J208,0)</f>
        <v>0</v>
      </c>
      <c r="BG208" s="143">
        <f>IF(N208="zákl. přenesená",J208,0)</f>
        <v>0</v>
      </c>
      <c r="BH208" s="143">
        <f>IF(N208="sníž. přenesená",J208,0)</f>
        <v>0</v>
      </c>
      <c r="BI208" s="143">
        <f>IF(N208="nulová",J208,0)</f>
        <v>0</v>
      </c>
      <c r="BJ208" s="16" t="s">
        <v>90</v>
      </c>
      <c r="BK208" s="143">
        <f>ROUND(I208*H208,2)</f>
        <v>0</v>
      </c>
      <c r="BL208" s="16" t="s">
        <v>265</v>
      </c>
      <c r="BM208" s="142" t="s">
        <v>368</v>
      </c>
    </row>
    <row r="209" spans="2:65" s="12" customFormat="1" ht="10.199999999999999">
      <c r="B209" s="144"/>
      <c r="D209" s="145" t="s">
        <v>233</v>
      </c>
      <c r="E209" s="146" t="s">
        <v>1</v>
      </c>
      <c r="F209" s="147" t="s">
        <v>4386</v>
      </c>
      <c r="H209" s="148">
        <v>3.42</v>
      </c>
      <c r="I209" s="149"/>
      <c r="L209" s="144"/>
      <c r="M209" s="150"/>
      <c r="T209" s="151"/>
      <c r="AT209" s="146" t="s">
        <v>233</v>
      </c>
      <c r="AU209" s="146" t="s">
        <v>92</v>
      </c>
      <c r="AV209" s="12" t="s">
        <v>92</v>
      </c>
      <c r="AW209" s="12" t="s">
        <v>31</v>
      </c>
      <c r="AX209" s="12" t="s">
        <v>82</v>
      </c>
      <c r="AY209" s="146" t="s">
        <v>225</v>
      </c>
    </row>
    <row r="210" spans="2:65" s="13" customFormat="1" ht="10.199999999999999">
      <c r="B210" s="152"/>
      <c r="D210" s="145" t="s">
        <v>233</v>
      </c>
      <c r="E210" s="153" t="s">
        <v>1</v>
      </c>
      <c r="F210" s="154" t="s">
        <v>235</v>
      </c>
      <c r="H210" s="155">
        <v>3.42</v>
      </c>
      <c r="I210" s="156"/>
      <c r="L210" s="152"/>
      <c r="M210" s="157"/>
      <c r="T210" s="158"/>
      <c r="AT210" s="153" t="s">
        <v>233</v>
      </c>
      <c r="AU210" s="153" t="s">
        <v>92</v>
      </c>
      <c r="AV210" s="13" t="s">
        <v>232</v>
      </c>
      <c r="AW210" s="13" t="s">
        <v>31</v>
      </c>
      <c r="AX210" s="13" t="s">
        <v>90</v>
      </c>
      <c r="AY210" s="153" t="s">
        <v>225</v>
      </c>
    </row>
    <row r="211" spans="2:65" s="1" customFormat="1" ht="24.15" customHeight="1">
      <c r="B211" s="31"/>
      <c r="C211" s="159" t="s">
        <v>372</v>
      </c>
      <c r="D211" s="159" t="s">
        <v>292</v>
      </c>
      <c r="E211" s="160" t="s">
        <v>4387</v>
      </c>
      <c r="F211" s="161" t="s">
        <v>4388</v>
      </c>
      <c r="G211" s="162" t="s">
        <v>230</v>
      </c>
      <c r="H211" s="163">
        <v>3.9860000000000002</v>
      </c>
      <c r="I211" s="164"/>
      <c r="J211" s="165">
        <f>ROUND(I211*H211,2)</f>
        <v>0</v>
      </c>
      <c r="K211" s="161" t="s">
        <v>231</v>
      </c>
      <c r="L211" s="166"/>
      <c r="M211" s="167" t="s">
        <v>1</v>
      </c>
      <c r="N211" s="168" t="s">
        <v>47</v>
      </c>
      <c r="P211" s="140">
        <f>O211*H211</f>
        <v>0</v>
      </c>
      <c r="Q211" s="140">
        <v>0</v>
      </c>
      <c r="R211" s="140">
        <f>Q211*H211</f>
        <v>0</v>
      </c>
      <c r="S211" s="140">
        <v>0</v>
      </c>
      <c r="T211" s="141">
        <f>S211*H211</f>
        <v>0</v>
      </c>
      <c r="AR211" s="142" t="s">
        <v>307</v>
      </c>
      <c r="AT211" s="142" t="s">
        <v>292</v>
      </c>
      <c r="AU211" s="142" t="s">
        <v>92</v>
      </c>
      <c r="AY211" s="16" t="s">
        <v>225</v>
      </c>
      <c r="BE211" s="143">
        <f>IF(N211="základní",J211,0)</f>
        <v>0</v>
      </c>
      <c r="BF211" s="143">
        <f>IF(N211="snížená",J211,0)</f>
        <v>0</v>
      </c>
      <c r="BG211" s="143">
        <f>IF(N211="zákl. přenesená",J211,0)</f>
        <v>0</v>
      </c>
      <c r="BH211" s="143">
        <f>IF(N211="sníž. přenesená",J211,0)</f>
        <v>0</v>
      </c>
      <c r="BI211" s="143">
        <f>IF(N211="nulová",J211,0)</f>
        <v>0</v>
      </c>
      <c r="BJ211" s="16" t="s">
        <v>90</v>
      </c>
      <c r="BK211" s="143">
        <f>ROUND(I211*H211,2)</f>
        <v>0</v>
      </c>
      <c r="BL211" s="16" t="s">
        <v>265</v>
      </c>
      <c r="BM211" s="142" t="s">
        <v>375</v>
      </c>
    </row>
    <row r="212" spans="2:65" s="12" customFormat="1" ht="10.199999999999999">
      <c r="B212" s="144"/>
      <c r="D212" s="145" t="s">
        <v>233</v>
      </c>
      <c r="E212" s="146" t="s">
        <v>1</v>
      </c>
      <c r="F212" s="147" t="s">
        <v>4389</v>
      </c>
      <c r="H212" s="148">
        <v>3.9860000000000002</v>
      </c>
      <c r="I212" s="149"/>
      <c r="L212" s="144"/>
      <c r="M212" s="150"/>
      <c r="T212" s="151"/>
      <c r="AT212" s="146" t="s">
        <v>233</v>
      </c>
      <c r="AU212" s="146" t="s">
        <v>92</v>
      </c>
      <c r="AV212" s="12" t="s">
        <v>92</v>
      </c>
      <c r="AW212" s="12" t="s">
        <v>31</v>
      </c>
      <c r="AX212" s="12" t="s">
        <v>82</v>
      </c>
      <c r="AY212" s="146" t="s">
        <v>225</v>
      </c>
    </row>
    <row r="213" spans="2:65" s="13" customFormat="1" ht="10.199999999999999">
      <c r="B213" s="152"/>
      <c r="D213" s="145" t="s">
        <v>233</v>
      </c>
      <c r="E213" s="153" t="s">
        <v>1</v>
      </c>
      <c r="F213" s="154" t="s">
        <v>235</v>
      </c>
      <c r="H213" s="155">
        <v>3.9860000000000002</v>
      </c>
      <c r="I213" s="156"/>
      <c r="L213" s="152"/>
      <c r="M213" s="157"/>
      <c r="T213" s="158"/>
      <c r="AT213" s="153" t="s">
        <v>233</v>
      </c>
      <c r="AU213" s="153" t="s">
        <v>92</v>
      </c>
      <c r="AV213" s="13" t="s">
        <v>232</v>
      </c>
      <c r="AW213" s="13" t="s">
        <v>31</v>
      </c>
      <c r="AX213" s="13" t="s">
        <v>90</v>
      </c>
      <c r="AY213" s="153" t="s">
        <v>225</v>
      </c>
    </row>
    <row r="214" spans="2:65" s="1" customFormat="1" ht="55.5" customHeight="1">
      <c r="B214" s="31"/>
      <c r="C214" s="131" t="s">
        <v>300</v>
      </c>
      <c r="D214" s="131" t="s">
        <v>227</v>
      </c>
      <c r="E214" s="132" t="s">
        <v>4390</v>
      </c>
      <c r="F214" s="133" t="s">
        <v>4391</v>
      </c>
      <c r="G214" s="134" t="s">
        <v>277</v>
      </c>
      <c r="H214" s="135">
        <v>1.0999999999999999E-2</v>
      </c>
      <c r="I214" s="136"/>
      <c r="J214" s="137">
        <f>ROUND(I214*H214,2)</f>
        <v>0</v>
      </c>
      <c r="K214" s="133" t="s">
        <v>347</v>
      </c>
      <c r="L214" s="31"/>
      <c r="M214" s="138" t="s">
        <v>1</v>
      </c>
      <c r="N214" s="139" t="s">
        <v>47</v>
      </c>
      <c r="P214" s="140">
        <f>O214*H214</f>
        <v>0</v>
      </c>
      <c r="Q214" s="140">
        <v>0</v>
      </c>
      <c r="R214" s="140">
        <f>Q214*H214</f>
        <v>0</v>
      </c>
      <c r="S214" s="140">
        <v>0</v>
      </c>
      <c r="T214" s="141">
        <f>S214*H214</f>
        <v>0</v>
      </c>
      <c r="AR214" s="142" t="s">
        <v>265</v>
      </c>
      <c r="AT214" s="142" t="s">
        <v>227</v>
      </c>
      <c r="AU214" s="142" t="s">
        <v>92</v>
      </c>
      <c r="AY214" s="16" t="s">
        <v>225</v>
      </c>
      <c r="BE214" s="143">
        <f>IF(N214="základní",J214,0)</f>
        <v>0</v>
      </c>
      <c r="BF214" s="143">
        <f>IF(N214="snížená",J214,0)</f>
        <v>0</v>
      </c>
      <c r="BG214" s="143">
        <f>IF(N214="zákl. přenesená",J214,0)</f>
        <v>0</v>
      </c>
      <c r="BH214" s="143">
        <f>IF(N214="sníž. přenesená",J214,0)</f>
        <v>0</v>
      </c>
      <c r="BI214" s="143">
        <f>IF(N214="nulová",J214,0)</f>
        <v>0</v>
      </c>
      <c r="BJ214" s="16" t="s">
        <v>90</v>
      </c>
      <c r="BK214" s="143">
        <f>ROUND(I214*H214,2)</f>
        <v>0</v>
      </c>
      <c r="BL214" s="16" t="s">
        <v>265</v>
      </c>
      <c r="BM214" s="142" t="s">
        <v>379</v>
      </c>
    </row>
    <row r="215" spans="2:65" s="11" customFormat="1" ht="22.8" customHeight="1">
      <c r="B215" s="119"/>
      <c r="D215" s="120" t="s">
        <v>81</v>
      </c>
      <c r="E215" s="129" t="s">
        <v>3380</v>
      </c>
      <c r="F215" s="129" t="s">
        <v>3814</v>
      </c>
      <c r="I215" s="122"/>
      <c r="J215" s="130">
        <f>BK215</f>
        <v>0</v>
      </c>
      <c r="L215" s="119"/>
      <c r="M215" s="124"/>
      <c r="P215" s="125">
        <f>SUM(P216:P222)</f>
        <v>0</v>
      </c>
      <c r="R215" s="125">
        <f>SUM(R216:R222)</f>
        <v>0</v>
      </c>
      <c r="T215" s="126">
        <f>SUM(T216:T222)</f>
        <v>0</v>
      </c>
      <c r="AR215" s="120" t="s">
        <v>92</v>
      </c>
      <c r="AT215" s="127" t="s">
        <v>81</v>
      </c>
      <c r="AU215" s="127" t="s">
        <v>90</v>
      </c>
      <c r="AY215" s="120" t="s">
        <v>225</v>
      </c>
      <c r="BK215" s="128">
        <f>SUM(BK216:BK222)</f>
        <v>0</v>
      </c>
    </row>
    <row r="216" spans="2:65" s="1" customFormat="1" ht="37.799999999999997" customHeight="1">
      <c r="B216" s="31"/>
      <c r="C216" s="131" t="s">
        <v>383</v>
      </c>
      <c r="D216" s="131" t="s">
        <v>227</v>
      </c>
      <c r="E216" s="132" t="s">
        <v>4392</v>
      </c>
      <c r="F216" s="133" t="s">
        <v>4393</v>
      </c>
      <c r="G216" s="134" t="s">
        <v>357</v>
      </c>
      <c r="H216" s="135">
        <v>9.6</v>
      </c>
      <c r="I216" s="136"/>
      <c r="J216" s="137">
        <f>ROUND(I216*H216,2)</f>
        <v>0</v>
      </c>
      <c r="K216" s="133" t="s">
        <v>231</v>
      </c>
      <c r="L216" s="31"/>
      <c r="M216" s="138" t="s">
        <v>1</v>
      </c>
      <c r="N216" s="139" t="s">
        <v>47</v>
      </c>
      <c r="P216" s="140">
        <f>O216*H216</f>
        <v>0</v>
      </c>
      <c r="Q216" s="140">
        <v>0</v>
      </c>
      <c r="R216" s="140">
        <f>Q216*H216</f>
        <v>0</v>
      </c>
      <c r="S216" s="140">
        <v>0</v>
      </c>
      <c r="T216" s="141">
        <f>S216*H216</f>
        <v>0</v>
      </c>
      <c r="AR216" s="142" t="s">
        <v>265</v>
      </c>
      <c r="AT216" s="142" t="s">
        <v>227</v>
      </c>
      <c r="AU216" s="142" t="s">
        <v>92</v>
      </c>
      <c r="AY216" s="16" t="s">
        <v>225</v>
      </c>
      <c r="BE216" s="143">
        <f>IF(N216="základní",J216,0)</f>
        <v>0</v>
      </c>
      <c r="BF216" s="143">
        <f>IF(N216="snížená",J216,0)</f>
        <v>0</v>
      </c>
      <c r="BG216" s="143">
        <f>IF(N216="zákl. přenesená",J216,0)</f>
        <v>0</v>
      </c>
      <c r="BH216" s="143">
        <f>IF(N216="sníž. přenesená",J216,0)</f>
        <v>0</v>
      </c>
      <c r="BI216" s="143">
        <f>IF(N216="nulová",J216,0)</f>
        <v>0</v>
      </c>
      <c r="BJ216" s="16" t="s">
        <v>90</v>
      </c>
      <c r="BK216" s="143">
        <f>ROUND(I216*H216,2)</f>
        <v>0</v>
      </c>
      <c r="BL216" s="16" t="s">
        <v>265</v>
      </c>
      <c r="BM216" s="142" t="s">
        <v>386</v>
      </c>
    </row>
    <row r="217" spans="2:65" s="12" customFormat="1" ht="10.199999999999999">
      <c r="B217" s="144"/>
      <c r="D217" s="145" t="s">
        <v>233</v>
      </c>
      <c r="E217" s="146" t="s">
        <v>1</v>
      </c>
      <c r="F217" s="147" t="s">
        <v>4394</v>
      </c>
      <c r="H217" s="148">
        <v>9.6</v>
      </c>
      <c r="I217" s="149"/>
      <c r="L217" s="144"/>
      <c r="M217" s="150"/>
      <c r="T217" s="151"/>
      <c r="AT217" s="146" t="s">
        <v>233</v>
      </c>
      <c r="AU217" s="146" t="s">
        <v>92</v>
      </c>
      <c r="AV217" s="12" t="s">
        <v>92</v>
      </c>
      <c r="AW217" s="12" t="s">
        <v>31</v>
      </c>
      <c r="AX217" s="12" t="s">
        <v>82</v>
      </c>
      <c r="AY217" s="146" t="s">
        <v>225</v>
      </c>
    </row>
    <row r="218" spans="2:65" s="13" customFormat="1" ht="10.199999999999999">
      <c r="B218" s="152"/>
      <c r="D218" s="145" t="s">
        <v>233</v>
      </c>
      <c r="E218" s="153" t="s">
        <v>1</v>
      </c>
      <c r="F218" s="154" t="s">
        <v>235</v>
      </c>
      <c r="H218" s="155">
        <v>9.6</v>
      </c>
      <c r="I218" s="156"/>
      <c r="L218" s="152"/>
      <c r="M218" s="157"/>
      <c r="T218" s="158"/>
      <c r="AT218" s="153" t="s">
        <v>233</v>
      </c>
      <c r="AU218" s="153" t="s">
        <v>92</v>
      </c>
      <c r="AV218" s="13" t="s">
        <v>232</v>
      </c>
      <c r="AW218" s="13" t="s">
        <v>31</v>
      </c>
      <c r="AX218" s="13" t="s">
        <v>90</v>
      </c>
      <c r="AY218" s="153" t="s">
        <v>225</v>
      </c>
    </row>
    <row r="219" spans="2:65" s="1" customFormat="1" ht="33" customHeight="1">
      <c r="B219" s="31"/>
      <c r="C219" s="131" t="s">
        <v>307</v>
      </c>
      <c r="D219" s="131" t="s">
        <v>227</v>
      </c>
      <c r="E219" s="132" t="s">
        <v>4395</v>
      </c>
      <c r="F219" s="133" t="s">
        <v>4396</v>
      </c>
      <c r="G219" s="134" t="s">
        <v>357</v>
      </c>
      <c r="H219" s="135">
        <v>4</v>
      </c>
      <c r="I219" s="136"/>
      <c r="J219" s="137">
        <f>ROUND(I219*H219,2)</f>
        <v>0</v>
      </c>
      <c r="K219" s="133" t="s">
        <v>347</v>
      </c>
      <c r="L219" s="31"/>
      <c r="M219" s="138" t="s">
        <v>1</v>
      </c>
      <c r="N219" s="139" t="s">
        <v>47</v>
      </c>
      <c r="P219" s="140">
        <f>O219*H219</f>
        <v>0</v>
      </c>
      <c r="Q219" s="140">
        <v>0</v>
      </c>
      <c r="R219" s="140">
        <f>Q219*H219</f>
        <v>0</v>
      </c>
      <c r="S219" s="140">
        <v>0</v>
      </c>
      <c r="T219" s="141">
        <f>S219*H219</f>
        <v>0</v>
      </c>
      <c r="AR219" s="142" t="s">
        <v>265</v>
      </c>
      <c r="AT219" s="142" t="s">
        <v>227</v>
      </c>
      <c r="AU219" s="142" t="s">
        <v>92</v>
      </c>
      <c r="AY219" s="16" t="s">
        <v>225</v>
      </c>
      <c r="BE219" s="143">
        <f>IF(N219="základní",J219,0)</f>
        <v>0</v>
      </c>
      <c r="BF219" s="143">
        <f>IF(N219="snížená",J219,0)</f>
        <v>0</v>
      </c>
      <c r="BG219" s="143">
        <f>IF(N219="zákl. přenesená",J219,0)</f>
        <v>0</v>
      </c>
      <c r="BH219" s="143">
        <f>IF(N219="sníž. přenesená",J219,0)</f>
        <v>0</v>
      </c>
      <c r="BI219" s="143">
        <f>IF(N219="nulová",J219,0)</f>
        <v>0</v>
      </c>
      <c r="BJ219" s="16" t="s">
        <v>90</v>
      </c>
      <c r="BK219" s="143">
        <f>ROUND(I219*H219,2)</f>
        <v>0</v>
      </c>
      <c r="BL219" s="16" t="s">
        <v>265</v>
      </c>
      <c r="BM219" s="142" t="s">
        <v>392</v>
      </c>
    </row>
    <row r="220" spans="2:65" s="1" customFormat="1" ht="44.25" customHeight="1">
      <c r="B220" s="31"/>
      <c r="C220" s="131" t="s">
        <v>396</v>
      </c>
      <c r="D220" s="131" t="s">
        <v>227</v>
      </c>
      <c r="E220" s="132" t="s">
        <v>4397</v>
      </c>
      <c r="F220" s="133" t="s">
        <v>4398</v>
      </c>
      <c r="G220" s="134" t="s">
        <v>414</v>
      </c>
      <c r="H220" s="135">
        <v>1</v>
      </c>
      <c r="I220" s="136"/>
      <c r="J220" s="137">
        <f>ROUND(I220*H220,2)</f>
        <v>0</v>
      </c>
      <c r="K220" s="133" t="s">
        <v>347</v>
      </c>
      <c r="L220" s="31"/>
      <c r="M220" s="138" t="s">
        <v>1</v>
      </c>
      <c r="N220" s="139" t="s">
        <v>47</v>
      </c>
      <c r="P220" s="140">
        <f>O220*H220</f>
        <v>0</v>
      </c>
      <c r="Q220" s="140">
        <v>0</v>
      </c>
      <c r="R220" s="140">
        <f>Q220*H220</f>
        <v>0</v>
      </c>
      <c r="S220" s="140">
        <v>0</v>
      </c>
      <c r="T220" s="141">
        <f>S220*H220</f>
        <v>0</v>
      </c>
      <c r="AR220" s="142" t="s">
        <v>265</v>
      </c>
      <c r="AT220" s="142" t="s">
        <v>227</v>
      </c>
      <c r="AU220" s="142" t="s">
        <v>92</v>
      </c>
      <c r="AY220" s="16" t="s">
        <v>225</v>
      </c>
      <c r="BE220" s="143">
        <f>IF(N220="základní",J220,0)</f>
        <v>0</v>
      </c>
      <c r="BF220" s="143">
        <f>IF(N220="snížená",J220,0)</f>
        <v>0</v>
      </c>
      <c r="BG220" s="143">
        <f>IF(N220="zákl. přenesená",J220,0)</f>
        <v>0</v>
      </c>
      <c r="BH220" s="143">
        <f>IF(N220="sníž. přenesená",J220,0)</f>
        <v>0</v>
      </c>
      <c r="BI220" s="143">
        <f>IF(N220="nulová",J220,0)</f>
        <v>0</v>
      </c>
      <c r="BJ220" s="16" t="s">
        <v>90</v>
      </c>
      <c r="BK220" s="143">
        <f>ROUND(I220*H220,2)</f>
        <v>0</v>
      </c>
      <c r="BL220" s="16" t="s">
        <v>265</v>
      </c>
      <c r="BM220" s="142" t="s">
        <v>399</v>
      </c>
    </row>
    <row r="221" spans="2:65" s="1" customFormat="1" ht="37.799999999999997" customHeight="1">
      <c r="B221" s="31"/>
      <c r="C221" s="131" t="s">
        <v>313</v>
      </c>
      <c r="D221" s="131" t="s">
        <v>227</v>
      </c>
      <c r="E221" s="132" t="s">
        <v>4399</v>
      </c>
      <c r="F221" s="133" t="s">
        <v>4400</v>
      </c>
      <c r="G221" s="134" t="s">
        <v>357</v>
      </c>
      <c r="H221" s="135">
        <v>2</v>
      </c>
      <c r="I221" s="136"/>
      <c r="J221" s="137">
        <f>ROUND(I221*H221,2)</f>
        <v>0</v>
      </c>
      <c r="K221" s="133" t="s">
        <v>347</v>
      </c>
      <c r="L221" s="31"/>
      <c r="M221" s="138" t="s">
        <v>1</v>
      </c>
      <c r="N221" s="139" t="s">
        <v>47</v>
      </c>
      <c r="P221" s="140">
        <f>O221*H221</f>
        <v>0</v>
      </c>
      <c r="Q221" s="140">
        <v>0</v>
      </c>
      <c r="R221" s="140">
        <f>Q221*H221</f>
        <v>0</v>
      </c>
      <c r="S221" s="140">
        <v>0</v>
      </c>
      <c r="T221" s="141">
        <f>S221*H221</f>
        <v>0</v>
      </c>
      <c r="AR221" s="142" t="s">
        <v>265</v>
      </c>
      <c r="AT221" s="142" t="s">
        <v>227</v>
      </c>
      <c r="AU221" s="142" t="s">
        <v>92</v>
      </c>
      <c r="AY221" s="16" t="s">
        <v>225</v>
      </c>
      <c r="BE221" s="143">
        <f>IF(N221="základní",J221,0)</f>
        <v>0</v>
      </c>
      <c r="BF221" s="143">
        <f>IF(N221="snížená",J221,0)</f>
        <v>0</v>
      </c>
      <c r="BG221" s="143">
        <f>IF(N221="zákl. přenesená",J221,0)</f>
        <v>0</v>
      </c>
      <c r="BH221" s="143">
        <f>IF(N221="sníž. přenesená",J221,0)</f>
        <v>0</v>
      </c>
      <c r="BI221" s="143">
        <f>IF(N221="nulová",J221,0)</f>
        <v>0</v>
      </c>
      <c r="BJ221" s="16" t="s">
        <v>90</v>
      </c>
      <c r="BK221" s="143">
        <f>ROUND(I221*H221,2)</f>
        <v>0</v>
      </c>
      <c r="BL221" s="16" t="s">
        <v>265</v>
      </c>
      <c r="BM221" s="142" t="s">
        <v>403</v>
      </c>
    </row>
    <row r="222" spans="2:65" s="1" customFormat="1" ht="55.5" customHeight="1">
      <c r="B222" s="31"/>
      <c r="C222" s="131" t="s">
        <v>406</v>
      </c>
      <c r="D222" s="131" t="s">
        <v>227</v>
      </c>
      <c r="E222" s="132" t="s">
        <v>3857</v>
      </c>
      <c r="F222" s="133" t="s">
        <v>3858</v>
      </c>
      <c r="G222" s="134" t="s">
        <v>277</v>
      </c>
      <c r="H222" s="135">
        <v>1.2999999999999999E-2</v>
      </c>
      <c r="I222" s="136"/>
      <c r="J222" s="137">
        <f>ROUND(I222*H222,2)</f>
        <v>0</v>
      </c>
      <c r="K222" s="133" t="s">
        <v>231</v>
      </c>
      <c r="L222" s="31"/>
      <c r="M222" s="138" t="s">
        <v>1</v>
      </c>
      <c r="N222" s="139" t="s">
        <v>47</v>
      </c>
      <c r="P222" s="140">
        <f>O222*H222</f>
        <v>0</v>
      </c>
      <c r="Q222" s="140">
        <v>0</v>
      </c>
      <c r="R222" s="140">
        <f>Q222*H222</f>
        <v>0</v>
      </c>
      <c r="S222" s="140">
        <v>0</v>
      </c>
      <c r="T222" s="141">
        <f>S222*H222</f>
        <v>0</v>
      </c>
      <c r="AR222" s="142" t="s">
        <v>265</v>
      </c>
      <c r="AT222" s="142" t="s">
        <v>227</v>
      </c>
      <c r="AU222" s="142" t="s">
        <v>92</v>
      </c>
      <c r="AY222" s="16" t="s">
        <v>225</v>
      </c>
      <c r="BE222" s="143">
        <f>IF(N222="základní",J222,0)</f>
        <v>0</v>
      </c>
      <c r="BF222" s="143">
        <f>IF(N222="snížená",J222,0)</f>
        <v>0</v>
      </c>
      <c r="BG222" s="143">
        <f>IF(N222="zákl. přenesená",J222,0)</f>
        <v>0</v>
      </c>
      <c r="BH222" s="143">
        <f>IF(N222="sníž. přenesená",J222,0)</f>
        <v>0</v>
      </c>
      <c r="BI222" s="143">
        <f>IF(N222="nulová",J222,0)</f>
        <v>0</v>
      </c>
      <c r="BJ222" s="16" t="s">
        <v>90</v>
      </c>
      <c r="BK222" s="143">
        <f>ROUND(I222*H222,2)</f>
        <v>0</v>
      </c>
      <c r="BL222" s="16" t="s">
        <v>265</v>
      </c>
      <c r="BM222" s="142" t="s">
        <v>409</v>
      </c>
    </row>
    <row r="223" spans="2:65" s="11" customFormat="1" ht="25.95" customHeight="1">
      <c r="B223" s="119"/>
      <c r="D223" s="120" t="s">
        <v>81</v>
      </c>
      <c r="E223" s="121" t="s">
        <v>1882</v>
      </c>
      <c r="F223" s="121" t="s">
        <v>1883</v>
      </c>
      <c r="I223" s="122"/>
      <c r="J223" s="123">
        <f>BK223</f>
        <v>0</v>
      </c>
      <c r="L223" s="119"/>
      <c r="M223" s="124"/>
      <c r="P223" s="125">
        <f>P224+P227</f>
        <v>0</v>
      </c>
      <c r="R223" s="125">
        <f>R224+R227</f>
        <v>0</v>
      </c>
      <c r="T223" s="126">
        <f>T224+T227</f>
        <v>0</v>
      </c>
      <c r="AR223" s="120" t="s">
        <v>250</v>
      </c>
      <c r="AT223" s="127" t="s">
        <v>81</v>
      </c>
      <c r="AU223" s="127" t="s">
        <v>82</v>
      </c>
      <c r="AY223" s="120" t="s">
        <v>225</v>
      </c>
      <c r="BK223" s="128">
        <f>BK224+BK227</f>
        <v>0</v>
      </c>
    </row>
    <row r="224" spans="2:65" s="11" customFormat="1" ht="22.8" customHeight="1">
      <c r="B224" s="119"/>
      <c r="D224" s="120" t="s">
        <v>81</v>
      </c>
      <c r="E224" s="129" t="s">
        <v>4329</v>
      </c>
      <c r="F224" s="129" t="s">
        <v>4330</v>
      </c>
      <c r="I224" s="122"/>
      <c r="J224" s="130">
        <f>BK224</f>
        <v>0</v>
      </c>
      <c r="L224" s="119"/>
      <c r="M224" s="124"/>
      <c r="P224" s="125">
        <f>SUM(P225:P226)</f>
        <v>0</v>
      </c>
      <c r="R224" s="125">
        <f>SUM(R225:R226)</f>
        <v>0</v>
      </c>
      <c r="T224" s="126">
        <f>SUM(T225:T226)</f>
        <v>0</v>
      </c>
      <c r="AR224" s="120" t="s">
        <v>250</v>
      </c>
      <c r="AT224" s="127" t="s">
        <v>81</v>
      </c>
      <c r="AU224" s="127" t="s">
        <v>90</v>
      </c>
      <c r="AY224" s="120" t="s">
        <v>225</v>
      </c>
      <c r="BK224" s="128">
        <f>SUM(BK225:BK226)</f>
        <v>0</v>
      </c>
    </row>
    <row r="225" spans="2:65" s="1" customFormat="1" ht="16.5" customHeight="1">
      <c r="B225" s="31"/>
      <c r="C225" s="131" t="s">
        <v>319</v>
      </c>
      <c r="D225" s="131" t="s">
        <v>227</v>
      </c>
      <c r="E225" s="132" t="s">
        <v>4332</v>
      </c>
      <c r="F225" s="133" t="s">
        <v>4330</v>
      </c>
      <c r="G225" s="134" t="s">
        <v>1846</v>
      </c>
      <c r="H225" s="178"/>
      <c r="I225" s="136"/>
      <c r="J225" s="137">
        <f>ROUND(I225*H225,2)</f>
        <v>0</v>
      </c>
      <c r="K225" s="133" t="s">
        <v>231</v>
      </c>
      <c r="L225" s="31"/>
      <c r="M225" s="138" t="s">
        <v>1</v>
      </c>
      <c r="N225" s="139" t="s">
        <v>47</v>
      </c>
      <c r="P225" s="140">
        <f>O225*H225</f>
        <v>0</v>
      </c>
      <c r="Q225" s="140">
        <v>0</v>
      </c>
      <c r="R225" s="140">
        <f>Q225*H225</f>
        <v>0</v>
      </c>
      <c r="S225" s="140">
        <v>0</v>
      </c>
      <c r="T225" s="141">
        <f>S225*H225</f>
        <v>0</v>
      </c>
      <c r="AR225" s="142" t="s">
        <v>232</v>
      </c>
      <c r="AT225" s="142" t="s">
        <v>227</v>
      </c>
      <c r="AU225" s="142" t="s">
        <v>92</v>
      </c>
      <c r="AY225" s="16" t="s">
        <v>225</v>
      </c>
      <c r="BE225" s="143">
        <f>IF(N225="základní",J225,0)</f>
        <v>0</v>
      </c>
      <c r="BF225" s="143">
        <f>IF(N225="snížená",J225,0)</f>
        <v>0</v>
      </c>
      <c r="BG225" s="143">
        <f>IF(N225="zákl. přenesená",J225,0)</f>
        <v>0</v>
      </c>
      <c r="BH225" s="143">
        <f>IF(N225="sníž. přenesená",J225,0)</f>
        <v>0</v>
      </c>
      <c r="BI225" s="143">
        <f>IF(N225="nulová",J225,0)</f>
        <v>0</v>
      </c>
      <c r="BJ225" s="16" t="s">
        <v>90</v>
      </c>
      <c r="BK225" s="143">
        <f>ROUND(I225*H225,2)</f>
        <v>0</v>
      </c>
      <c r="BL225" s="16" t="s">
        <v>232</v>
      </c>
      <c r="BM225" s="142" t="s">
        <v>415</v>
      </c>
    </row>
    <row r="226" spans="2:65" s="1" customFormat="1" ht="16.5" customHeight="1">
      <c r="B226" s="31"/>
      <c r="C226" s="131" t="s">
        <v>418</v>
      </c>
      <c r="D226" s="131" t="s">
        <v>227</v>
      </c>
      <c r="E226" s="132" t="s">
        <v>4334</v>
      </c>
      <c r="F226" s="133" t="s">
        <v>4335</v>
      </c>
      <c r="G226" s="134" t="s">
        <v>638</v>
      </c>
      <c r="H226" s="135">
        <v>1</v>
      </c>
      <c r="I226" s="136"/>
      <c r="J226" s="137">
        <f>ROUND(I226*H226,2)</f>
        <v>0</v>
      </c>
      <c r="K226" s="133" t="s">
        <v>231</v>
      </c>
      <c r="L226" s="31"/>
      <c r="M226" s="138" t="s">
        <v>1</v>
      </c>
      <c r="N226" s="139" t="s">
        <v>47</v>
      </c>
      <c r="P226" s="140">
        <f>O226*H226</f>
        <v>0</v>
      </c>
      <c r="Q226" s="140">
        <v>0</v>
      </c>
      <c r="R226" s="140">
        <f>Q226*H226</f>
        <v>0</v>
      </c>
      <c r="S226" s="140">
        <v>0</v>
      </c>
      <c r="T226" s="141">
        <f>S226*H226</f>
        <v>0</v>
      </c>
      <c r="AR226" s="142" t="s">
        <v>232</v>
      </c>
      <c r="AT226" s="142" t="s">
        <v>227</v>
      </c>
      <c r="AU226" s="142" t="s">
        <v>92</v>
      </c>
      <c r="AY226" s="16" t="s">
        <v>225</v>
      </c>
      <c r="BE226" s="143">
        <f>IF(N226="základní",J226,0)</f>
        <v>0</v>
      </c>
      <c r="BF226" s="143">
        <f>IF(N226="snížená",J226,0)</f>
        <v>0</v>
      </c>
      <c r="BG226" s="143">
        <f>IF(N226="zákl. přenesená",J226,0)</f>
        <v>0</v>
      </c>
      <c r="BH226" s="143">
        <f>IF(N226="sníž. přenesená",J226,0)</f>
        <v>0</v>
      </c>
      <c r="BI226" s="143">
        <f>IF(N226="nulová",J226,0)</f>
        <v>0</v>
      </c>
      <c r="BJ226" s="16" t="s">
        <v>90</v>
      </c>
      <c r="BK226" s="143">
        <f>ROUND(I226*H226,2)</f>
        <v>0</v>
      </c>
      <c r="BL226" s="16" t="s">
        <v>232</v>
      </c>
      <c r="BM226" s="142" t="s">
        <v>421</v>
      </c>
    </row>
    <row r="227" spans="2:65" s="11" customFormat="1" ht="22.8" customHeight="1">
      <c r="B227" s="119"/>
      <c r="D227" s="120" t="s">
        <v>81</v>
      </c>
      <c r="E227" s="129" t="s">
        <v>4336</v>
      </c>
      <c r="F227" s="129" t="s">
        <v>4337</v>
      </c>
      <c r="I227" s="122"/>
      <c r="J227" s="130">
        <f>BK227</f>
        <v>0</v>
      </c>
      <c r="L227" s="119"/>
      <c r="M227" s="124"/>
      <c r="P227" s="125">
        <f>SUM(P228:P229)</f>
        <v>0</v>
      </c>
      <c r="R227" s="125">
        <f>SUM(R228:R229)</f>
        <v>0</v>
      </c>
      <c r="T227" s="126">
        <f>SUM(T228:T229)</f>
        <v>0</v>
      </c>
      <c r="AR227" s="120" t="s">
        <v>250</v>
      </c>
      <c r="AT227" s="127" t="s">
        <v>81</v>
      </c>
      <c r="AU227" s="127" t="s">
        <v>90</v>
      </c>
      <c r="AY227" s="120" t="s">
        <v>225</v>
      </c>
      <c r="BK227" s="128">
        <f>SUM(BK228:BK229)</f>
        <v>0</v>
      </c>
    </row>
    <row r="228" spans="2:65" s="1" customFormat="1" ht="16.5" customHeight="1">
      <c r="B228" s="31"/>
      <c r="C228" s="131" t="s">
        <v>325</v>
      </c>
      <c r="D228" s="131" t="s">
        <v>227</v>
      </c>
      <c r="E228" s="132" t="s">
        <v>4345</v>
      </c>
      <c r="F228" s="133" t="s">
        <v>4346</v>
      </c>
      <c r="G228" s="134" t="s">
        <v>1846</v>
      </c>
      <c r="H228" s="178"/>
      <c r="I228" s="136"/>
      <c r="J228" s="137">
        <f>ROUND(I228*H228,2)</f>
        <v>0</v>
      </c>
      <c r="K228" s="133" t="s">
        <v>231</v>
      </c>
      <c r="L228" s="31"/>
      <c r="M228" s="138" t="s">
        <v>1</v>
      </c>
      <c r="N228" s="139" t="s">
        <v>47</v>
      </c>
      <c r="P228" s="140">
        <f>O228*H228</f>
        <v>0</v>
      </c>
      <c r="Q228" s="140">
        <v>0</v>
      </c>
      <c r="R228" s="140">
        <f>Q228*H228</f>
        <v>0</v>
      </c>
      <c r="S228" s="140">
        <v>0</v>
      </c>
      <c r="T228" s="141">
        <f>S228*H228</f>
        <v>0</v>
      </c>
      <c r="AR228" s="142" t="s">
        <v>232</v>
      </c>
      <c r="AT228" s="142" t="s">
        <v>227</v>
      </c>
      <c r="AU228" s="142" t="s">
        <v>92</v>
      </c>
      <c r="AY228" s="16" t="s">
        <v>225</v>
      </c>
      <c r="BE228" s="143">
        <f>IF(N228="základní",J228,0)</f>
        <v>0</v>
      </c>
      <c r="BF228" s="143">
        <f>IF(N228="snížená",J228,0)</f>
        <v>0</v>
      </c>
      <c r="BG228" s="143">
        <f>IF(N228="zákl. přenesená",J228,0)</f>
        <v>0</v>
      </c>
      <c r="BH228" s="143">
        <f>IF(N228="sníž. přenesená",J228,0)</f>
        <v>0</v>
      </c>
      <c r="BI228" s="143">
        <f>IF(N228="nulová",J228,0)</f>
        <v>0</v>
      </c>
      <c r="BJ228" s="16" t="s">
        <v>90</v>
      </c>
      <c r="BK228" s="143">
        <f>ROUND(I228*H228,2)</f>
        <v>0</v>
      </c>
      <c r="BL228" s="16" t="s">
        <v>232</v>
      </c>
      <c r="BM228" s="142" t="s">
        <v>425</v>
      </c>
    </row>
    <row r="229" spans="2:65" s="1" customFormat="1" ht="16.5" customHeight="1">
      <c r="B229" s="31"/>
      <c r="C229" s="131" t="s">
        <v>427</v>
      </c>
      <c r="D229" s="131" t="s">
        <v>227</v>
      </c>
      <c r="E229" s="132" t="s">
        <v>4348</v>
      </c>
      <c r="F229" s="133" t="s">
        <v>4349</v>
      </c>
      <c r="G229" s="134" t="s">
        <v>1846</v>
      </c>
      <c r="H229" s="178"/>
      <c r="I229" s="136"/>
      <c r="J229" s="137">
        <f>ROUND(I229*H229,2)</f>
        <v>0</v>
      </c>
      <c r="K229" s="133" t="s">
        <v>231</v>
      </c>
      <c r="L229" s="31"/>
      <c r="M229" s="179" t="s">
        <v>1</v>
      </c>
      <c r="N229" s="180" t="s">
        <v>47</v>
      </c>
      <c r="O229" s="181"/>
      <c r="P229" s="182">
        <f>O229*H229</f>
        <v>0</v>
      </c>
      <c r="Q229" s="182">
        <v>0</v>
      </c>
      <c r="R229" s="182">
        <f>Q229*H229</f>
        <v>0</v>
      </c>
      <c r="S229" s="182">
        <v>0</v>
      </c>
      <c r="T229" s="183">
        <f>S229*H229</f>
        <v>0</v>
      </c>
      <c r="AR229" s="142" t="s">
        <v>232</v>
      </c>
      <c r="AT229" s="142" t="s">
        <v>227</v>
      </c>
      <c r="AU229" s="142" t="s">
        <v>92</v>
      </c>
      <c r="AY229" s="16" t="s">
        <v>225</v>
      </c>
      <c r="BE229" s="143">
        <f>IF(N229="základní",J229,0)</f>
        <v>0</v>
      </c>
      <c r="BF229" s="143">
        <f>IF(N229="snížená",J229,0)</f>
        <v>0</v>
      </c>
      <c r="BG229" s="143">
        <f>IF(N229="zákl. přenesená",J229,0)</f>
        <v>0</v>
      </c>
      <c r="BH229" s="143">
        <f>IF(N229="sníž. přenesená",J229,0)</f>
        <v>0</v>
      </c>
      <c r="BI229" s="143">
        <f>IF(N229="nulová",J229,0)</f>
        <v>0</v>
      </c>
      <c r="BJ229" s="16" t="s">
        <v>90</v>
      </c>
      <c r="BK229" s="143">
        <f>ROUND(I229*H229,2)</f>
        <v>0</v>
      </c>
      <c r="BL229" s="16" t="s">
        <v>232</v>
      </c>
      <c r="BM229" s="142" t="s">
        <v>430</v>
      </c>
    </row>
    <row r="230" spans="2:65" s="1" customFormat="1" ht="6.9" customHeight="1">
      <c r="B230" s="43"/>
      <c r="C230" s="44"/>
      <c r="D230" s="44"/>
      <c r="E230" s="44"/>
      <c r="F230" s="44"/>
      <c r="G230" s="44"/>
      <c r="H230" s="44"/>
      <c r="I230" s="44"/>
      <c r="J230" s="44"/>
      <c r="K230" s="44"/>
      <c r="L230" s="31"/>
    </row>
  </sheetData>
  <sheetProtection algorithmName="SHA-512" hashValue="x7DL7RnCs2wbzeUS4CIHv15cKlTi4OgAa57N3X001/XO6USx/uAPu93INGhEkBVerr4dcIeDdR3gb0zt1YBj3w==" saltValue="cH02Njqy2W6QDMMUNWC4zpDDtVp81ULNIPvtrIHcLp0KPuL/eahlWvRkKqrMiMp3/LktTv7doFPzoqN7vsiCmw==" spinCount="100000" sheet="1" objects="1" scenarios="1" formatColumns="0" formatRows="0" autoFilter="0"/>
  <autoFilter ref="C128:K229" xr:uid="{00000000-0009-0000-0000-000002000000}"/>
  <mergeCells count="9">
    <mergeCell ref="E87:H87"/>
    <mergeCell ref="E119:H119"/>
    <mergeCell ref="E121:H121"/>
    <mergeCell ref="L2:V2"/>
    <mergeCell ref="E7:H7"/>
    <mergeCell ref="E9:H9"/>
    <mergeCell ref="E18:H18"/>
    <mergeCell ref="E27:H27"/>
    <mergeCell ref="E85:H85"/>
  </mergeCells>
  <printOptions horizontalCentered="1"/>
  <pageMargins left="0.7" right="0.7" top="0.75" bottom="0.75" header="0.3" footer="0.3"/>
  <pageSetup paperSize="9" scale="70" fitToHeight="10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73"/>
  <sheetViews>
    <sheetView showGridLines="0" workbookViewId="0">
      <selection activeCell="AN7" sqref="AN7"/>
    </sheetView>
  </sheetViews>
  <sheetFormatPr defaultRowHeight="13.8"/>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8"/>
      <c r="M2" s="198"/>
      <c r="N2" s="198"/>
      <c r="O2" s="198"/>
      <c r="P2" s="198"/>
      <c r="Q2" s="198"/>
      <c r="R2" s="198"/>
      <c r="S2" s="198"/>
      <c r="T2" s="198"/>
      <c r="U2" s="198"/>
      <c r="V2" s="198"/>
      <c r="AT2" s="16" t="s">
        <v>98</v>
      </c>
    </row>
    <row r="3" spans="2:46" ht="6.9" customHeight="1">
      <c r="B3" s="17"/>
      <c r="C3" s="18"/>
      <c r="D3" s="18"/>
      <c r="E3" s="18"/>
      <c r="F3" s="18"/>
      <c r="G3" s="18"/>
      <c r="H3" s="18"/>
      <c r="I3" s="18"/>
      <c r="J3" s="18"/>
      <c r="K3" s="18"/>
      <c r="L3" s="19"/>
      <c r="AT3" s="16" t="s">
        <v>92</v>
      </c>
    </row>
    <row r="4" spans="2:46" ht="24.9" customHeight="1">
      <c r="B4" s="19"/>
      <c r="D4" s="20" t="s">
        <v>120</v>
      </c>
      <c r="L4" s="19"/>
      <c r="M4" s="87" t="s">
        <v>10</v>
      </c>
      <c r="AT4" s="16" t="s">
        <v>4</v>
      </c>
    </row>
    <row r="5" spans="2:46" ht="6.9" customHeight="1">
      <c r="B5" s="19"/>
      <c r="L5" s="19"/>
    </row>
    <row r="6" spans="2:46" ht="12" customHeight="1">
      <c r="B6" s="19"/>
      <c r="D6" s="26" t="s">
        <v>16</v>
      </c>
      <c r="L6" s="19"/>
    </row>
    <row r="7" spans="2:46" ht="26.25" customHeight="1">
      <c r="B7" s="19"/>
      <c r="E7" s="225" t="str">
        <f>'Rekapitulace stavby'!K6</f>
        <v>REKONSTRUKCE KMOCHOVA DOMU, KUTNOHORSKÁ ULICE ČP. 50 - KOMPLET S ROZPOČTY PROFESÍ</v>
      </c>
      <c r="F7" s="226"/>
      <c r="G7" s="226"/>
      <c r="H7" s="226"/>
      <c r="L7" s="19"/>
    </row>
    <row r="8" spans="2:46" s="1" customFormat="1" ht="12" customHeight="1">
      <c r="B8" s="31"/>
      <c r="D8" s="26" t="s">
        <v>121</v>
      </c>
      <c r="L8" s="31"/>
    </row>
    <row r="9" spans="2:46" s="1" customFormat="1" ht="16.5" customHeight="1">
      <c r="B9" s="31"/>
      <c r="E9" s="191" t="s">
        <v>4401</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Vyplň údaj</v>
      </c>
      <c r="L12" s="31"/>
    </row>
    <row r="13" spans="2:46" s="1" customFormat="1" ht="10.8" customHeight="1">
      <c r="B13" s="31"/>
      <c r="L13" s="31"/>
    </row>
    <row r="14" spans="2:46" s="1" customFormat="1" ht="12" customHeight="1">
      <c r="B14" s="31"/>
      <c r="D14" s="26" t="s">
        <v>23</v>
      </c>
      <c r="I14" s="26" t="s">
        <v>24</v>
      </c>
      <c r="J14" s="24" t="s">
        <v>25</v>
      </c>
      <c r="L14" s="31"/>
    </row>
    <row r="15" spans="2:46" s="1" customFormat="1" ht="18" customHeight="1">
      <c r="B15" s="31"/>
      <c r="E15" s="24" t="s">
        <v>26</v>
      </c>
      <c r="I15" s="26" t="s">
        <v>27</v>
      </c>
      <c r="J15" s="24" t="s">
        <v>28</v>
      </c>
      <c r="L15" s="31"/>
    </row>
    <row r="16" spans="2:46" s="1" customFormat="1" ht="6.9" customHeight="1">
      <c r="B16" s="31"/>
      <c r="L16" s="31"/>
    </row>
    <row r="17" spans="2:12" s="1" customFormat="1" ht="12" customHeight="1">
      <c r="B17" s="31"/>
      <c r="D17" s="26" t="s">
        <v>29</v>
      </c>
      <c r="I17" s="26" t="s">
        <v>24</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6.9" customHeight="1">
      <c r="B19" s="31"/>
      <c r="L19" s="31"/>
    </row>
    <row r="20" spans="2:12" s="1" customFormat="1" ht="12" customHeight="1">
      <c r="B20" s="31"/>
      <c r="D20" s="26" t="s">
        <v>32</v>
      </c>
      <c r="I20" s="26" t="s">
        <v>24</v>
      </c>
      <c r="J20" s="24" t="s">
        <v>33</v>
      </c>
      <c r="L20" s="31"/>
    </row>
    <row r="21" spans="2:12" s="1" customFormat="1" ht="18" customHeight="1">
      <c r="B21" s="31"/>
      <c r="E21" s="24" t="s">
        <v>34</v>
      </c>
      <c r="I21" s="26" t="s">
        <v>27</v>
      </c>
      <c r="J21" s="24" t="s">
        <v>35</v>
      </c>
      <c r="L21" s="31"/>
    </row>
    <row r="22" spans="2:12" s="1" customFormat="1" ht="6.9" customHeight="1">
      <c r="B22" s="31"/>
      <c r="L22" s="31"/>
    </row>
    <row r="23" spans="2:12" s="1" customFormat="1" ht="12" customHeight="1">
      <c r="B23" s="31"/>
      <c r="D23" s="26" t="s">
        <v>36</v>
      </c>
      <c r="I23" s="26" t="s">
        <v>24</v>
      </c>
      <c r="J23" s="24" t="s">
        <v>37</v>
      </c>
      <c r="L23" s="31"/>
    </row>
    <row r="24" spans="2:12" s="1" customFormat="1" ht="18" customHeight="1">
      <c r="B24" s="31"/>
      <c r="E24" s="24" t="s">
        <v>38</v>
      </c>
      <c r="I24" s="26" t="s">
        <v>27</v>
      </c>
      <c r="J24" s="24" t="s">
        <v>39</v>
      </c>
      <c r="L24" s="31"/>
    </row>
    <row r="25" spans="2:12" s="1" customFormat="1" ht="6.9" customHeight="1">
      <c r="B25" s="31"/>
      <c r="L25" s="31"/>
    </row>
    <row r="26" spans="2:12" s="1" customFormat="1" ht="12" customHeight="1">
      <c r="B26" s="31"/>
      <c r="D26" s="26" t="s">
        <v>40</v>
      </c>
      <c r="L26" s="31"/>
    </row>
    <row r="27" spans="2:12" s="7" customFormat="1" ht="71.25" customHeight="1">
      <c r="B27" s="88"/>
      <c r="E27" s="202" t="s">
        <v>41</v>
      </c>
      <c r="F27" s="202"/>
      <c r="G27" s="202"/>
      <c r="H27" s="202"/>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42</v>
      </c>
      <c r="J30" s="65">
        <f>ROUND(J126, 2)</f>
        <v>0</v>
      </c>
      <c r="L30" s="31"/>
    </row>
    <row r="31" spans="2:12" s="1" customFormat="1" ht="6.9" customHeight="1">
      <c r="B31" s="31"/>
      <c r="D31" s="52"/>
      <c r="E31" s="52"/>
      <c r="F31" s="52"/>
      <c r="G31" s="52"/>
      <c r="H31" s="52"/>
      <c r="I31" s="52"/>
      <c r="J31" s="52"/>
      <c r="K31" s="52"/>
      <c r="L31" s="31"/>
    </row>
    <row r="32" spans="2:12" s="1" customFormat="1" ht="14.4" customHeight="1">
      <c r="B32" s="31"/>
      <c r="F32" s="34" t="s">
        <v>44</v>
      </c>
      <c r="I32" s="34" t="s">
        <v>43</v>
      </c>
      <c r="J32" s="34" t="s">
        <v>45</v>
      </c>
      <c r="L32" s="31"/>
    </row>
    <row r="33" spans="2:12" s="1" customFormat="1" ht="14.4" customHeight="1">
      <c r="B33" s="31"/>
      <c r="D33" s="54" t="s">
        <v>46</v>
      </c>
      <c r="E33" s="26" t="s">
        <v>47</v>
      </c>
      <c r="F33" s="90">
        <f>ROUND((SUM(BE126:BE172)),  2)</f>
        <v>0</v>
      </c>
      <c r="I33" s="91">
        <v>0.21</v>
      </c>
      <c r="J33" s="90">
        <f>ROUND(((SUM(BE126:BE172))*I33),  2)</f>
        <v>0</v>
      </c>
      <c r="L33" s="31"/>
    </row>
    <row r="34" spans="2:12" s="1" customFormat="1" ht="14.4" customHeight="1">
      <c r="B34" s="31"/>
      <c r="E34" s="26" t="s">
        <v>48</v>
      </c>
      <c r="F34" s="90">
        <f>ROUND((SUM(BF126:BF172)),  2)</f>
        <v>0</v>
      </c>
      <c r="I34" s="91">
        <v>0.12</v>
      </c>
      <c r="J34" s="90">
        <f>ROUND(((SUM(BF126:BF172))*I34),  2)</f>
        <v>0</v>
      </c>
      <c r="L34" s="31"/>
    </row>
    <row r="35" spans="2:12" s="1" customFormat="1" ht="14.4" hidden="1" customHeight="1">
      <c r="B35" s="31"/>
      <c r="E35" s="26" t="s">
        <v>49</v>
      </c>
      <c r="F35" s="90">
        <f>ROUND((SUM(BG126:BG172)),  2)</f>
        <v>0</v>
      </c>
      <c r="I35" s="91">
        <v>0.21</v>
      </c>
      <c r="J35" s="90">
        <f>0</f>
        <v>0</v>
      </c>
      <c r="L35" s="31"/>
    </row>
    <row r="36" spans="2:12" s="1" customFormat="1" ht="14.4" hidden="1" customHeight="1">
      <c r="B36" s="31"/>
      <c r="E36" s="26" t="s">
        <v>50</v>
      </c>
      <c r="F36" s="90">
        <f>ROUND((SUM(BH126:BH172)),  2)</f>
        <v>0</v>
      </c>
      <c r="I36" s="91">
        <v>0.12</v>
      </c>
      <c r="J36" s="90">
        <f>0</f>
        <v>0</v>
      </c>
      <c r="L36" s="31"/>
    </row>
    <row r="37" spans="2:12" s="1" customFormat="1" ht="14.4" hidden="1" customHeight="1">
      <c r="B37" s="31"/>
      <c r="E37" s="26" t="s">
        <v>51</v>
      </c>
      <c r="F37" s="90">
        <f>ROUND((SUM(BI126:BI172)),  2)</f>
        <v>0</v>
      </c>
      <c r="I37" s="91">
        <v>0</v>
      </c>
      <c r="J37" s="90">
        <f>0</f>
        <v>0</v>
      </c>
      <c r="L37" s="31"/>
    </row>
    <row r="38" spans="2:12" s="1" customFormat="1" ht="6.9" customHeight="1">
      <c r="B38" s="31"/>
      <c r="L38" s="31"/>
    </row>
    <row r="39" spans="2:12" s="1" customFormat="1" ht="25.35" customHeight="1">
      <c r="B39" s="31"/>
      <c r="C39" s="92"/>
      <c r="D39" s="93" t="s">
        <v>52</v>
      </c>
      <c r="E39" s="56"/>
      <c r="F39" s="56"/>
      <c r="G39" s="94" t="s">
        <v>53</v>
      </c>
      <c r="H39" s="95" t="s">
        <v>54</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55</v>
      </c>
      <c r="E50" s="41"/>
      <c r="F50" s="41"/>
      <c r="G50" s="40" t="s">
        <v>56</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57</v>
      </c>
      <c r="E61" s="33"/>
      <c r="F61" s="98" t="s">
        <v>58</v>
      </c>
      <c r="G61" s="42" t="s">
        <v>57</v>
      </c>
      <c r="H61" s="33"/>
      <c r="I61" s="33"/>
      <c r="J61" s="99" t="s">
        <v>58</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59</v>
      </c>
      <c r="E65" s="41"/>
      <c r="F65" s="41"/>
      <c r="G65" s="40" t="s">
        <v>60</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57</v>
      </c>
      <c r="E76" s="33"/>
      <c r="F76" s="98" t="s">
        <v>58</v>
      </c>
      <c r="G76" s="42" t="s">
        <v>57</v>
      </c>
      <c r="H76" s="33"/>
      <c r="I76" s="33"/>
      <c r="J76" s="99" t="s">
        <v>58</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123</v>
      </c>
      <c r="L82" s="31"/>
    </row>
    <row r="83" spans="2:47" s="1" customFormat="1" ht="6.9" customHeight="1">
      <c r="B83" s="31"/>
      <c r="L83" s="31"/>
    </row>
    <row r="84" spans="2:47" s="1" customFormat="1" ht="12" customHeight="1">
      <c r="B84" s="31"/>
      <c r="C84" s="26" t="s">
        <v>16</v>
      </c>
      <c r="L84" s="31"/>
    </row>
    <row r="85" spans="2:47" s="1" customFormat="1" ht="26.25" customHeight="1">
      <c r="B85" s="31"/>
      <c r="E85" s="225" t="str">
        <f>E7</f>
        <v>REKONSTRUKCE KMOCHOVA DOMU, KUTNOHORSKÁ ULICE ČP. 50 - KOMPLET S ROZPOČTY PROFESÍ</v>
      </c>
      <c r="F85" s="226"/>
      <c r="G85" s="226"/>
      <c r="H85" s="226"/>
      <c r="L85" s="31"/>
    </row>
    <row r="86" spans="2:47" s="1" customFormat="1" ht="12" customHeight="1">
      <c r="B86" s="31"/>
      <c r="C86" s="26" t="s">
        <v>121</v>
      </c>
      <c r="L86" s="31"/>
    </row>
    <row r="87" spans="2:47" s="1" customFormat="1" ht="16.5" customHeight="1">
      <c r="B87" s="31"/>
      <c r="E87" s="191" t="str">
        <f>E9</f>
        <v>24039c - SO - 03 Protihluková stěna</v>
      </c>
      <c r="F87" s="227"/>
      <c r="G87" s="227"/>
      <c r="H87" s="227"/>
      <c r="L87" s="31"/>
    </row>
    <row r="88" spans="2:47" s="1" customFormat="1" ht="6.9" customHeight="1">
      <c r="B88" s="31"/>
      <c r="L88" s="31"/>
    </row>
    <row r="89" spans="2:47" s="1" customFormat="1" ht="12" customHeight="1">
      <c r="B89" s="31"/>
      <c r="C89" s="26" t="s">
        <v>20</v>
      </c>
      <c r="F89" s="24" t="str">
        <f>F12</f>
        <v>Kolín IV, Kutnohorská 50</v>
      </c>
      <c r="I89" s="26" t="s">
        <v>22</v>
      </c>
      <c r="J89" s="51" t="str">
        <f>IF(J12="","",J12)</f>
        <v>Vyplň údaj</v>
      </c>
      <c r="L89" s="31"/>
    </row>
    <row r="90" spans="2:47" s="1" customFormat="1" ht="6.9" customHeight="1">
      <c r="B90" s="31"/>
      <c r="L90" s="31"/>
    </row>
    <row r="91" spans="2:47" s="1" customFormat="1" ht="40.049999999999997" customHeight="1">
      <c r="B91" s="31"/>
      <c r="C91" s="26" t="s">
        <v>23</v>
      </c>
      <c r="F91" s="24" t="str">
        <f>E15</f>
        <v>Město Kolín, Karlovo nám. 78, Kolín I</v>
      </c>
      <c r="I91" s="26" t="s">
        <v>32</v>
      </c>
      <c r="J91" s="29" t="str">
        <f>E21</f>
        <v>AZ PROJECT spol. s r.o., Plynárenská 830, Kolín IV</v>
      </c>
      <c r="L91" s="31"/>
    </row>
    <row r="92" spans="2:47" s="1" customFormat="1" ht="15.15" customHeight="1">
      <c r="B92" s="31"/>
      <c r="C92" s="26" t="s">
        <v>29</v>
      </c>
      <c r="F92" s="24" t="str">
        <f>IF(E18="","",E18)</f>
        <v>Vyplň údaj</v>
      </c>
      <c r="I92" s="26" t="s">
        <v>36</v>
      </c>
      <c r="J92" s="29" t="str">
        <f>E24</f>
        <v>Ing. Luboš Michalec</v>
      </c>
      <c r="L92" s="31"/>
    </row>
    <row r="93" spans="2:47" s="1" customFormat="1" ht="10.35" customHeight="1">
      <c r="B93" s="31"/>
      <c r="L93" s="31"/>
    </row>
    <row r="94" spans="2:47" s="1" customFormat="1" ht="29.25" customHeight="1">
      <c r="B94" s="31"/>
      <c r="C94" s="100" t="s">
        <v>124</v>
      </c>
      <c r="D94" s="92"/>
      <c r="E94" s="92"/>
      <c r="F94" s="92"/>
      <c r="G94" s="92"/>
      <c r="H94" s="92"/>
      <c r="I94" s="92"/>
      <c r="J94" s="101" t="s">
        <v>125</v>
      </c>
      <c r="K94" s="92"/>
      <c r="L94" s="31"/>
    </row>
    <row r="95" spans="2:47" s="1" customFormat="1" ht="10.35" customHeight="1">
      <c r="B95" s="31"/>
      <c r="L95" s="31"/>
    </row>
    <row r="96" spans="2:47" s="1" customFormat="1" ht="22.8" customHeight="1">
      <c r="B96" s="31"/>
      <c r="C96" s="102" t="s">
        <v>126</v>
      </c>
      <c r="J96" s="65">
        <f>J126</f>
        <v>0</v>
      </c>
      <c r="L96" s="31"/>
      <c r="AU96" s="16" t="s">
        <v>127</v>
      </c>
    </row>
    <row r="97" spans="2:12" s="8" customFormat="1" ht="24.9" customHeight="1">
      <c r="B97" s="103"/>
      <c r="D97" s="104" t="s">
        <v>128</v>
      </c>
      <c r="E97" s="105"/>
      <c r="F97" s="105"/>
      <c r="G97" s="105"/>
      <c r="H97" s="105"/>
      <c r="I97" s="105"/>
      <c r="J97" s="106">
        <f>J127</f>
        <v>0</v>
      </c>
      <c r="L97" s="103"/>
    </row>
    <row r="98" spans="2:12" s="9" customFormat="1" ht="19.95" customHeight="1">
      <c r="B98" s="107"/>
      <c r="D98" s="108" t="s">
        <v>129</v>
      </c>
      <c r="E98" s="109"/>
      <c r="F98" s="109"/>
      <c r="G98" s="109"/>
      <c r="H98" s="109"/>
      <c r="I98" s="109"/>
      <c r="J98" s="110">
        <f>J128</f>
        <v>0</v>
      </c>
      <c r="L98" s="107"/>
    </row>
    <row r="99" spans="2:12" s="9" customFormat="1" ht="19.95" customHeight="1">
      <c r="B99" s="107"/>
      <c r="D99" s="108" t="s">
        <v>130</v>
      </c>
      <c r="E99" s="109"/>
      <c r="F99" s="109"/>
      <c r="G99" s="109"/>
      <c r="H99" s="109"/>
      <c r="I99" s="109"/>
      <c r="J99" s="110">
        <f>J146</f>
        <v>0</v>
      </c>
      <c r="L99" s="107"/>
    </row>
    <row r="100" spans="2:12" s="9" customFormat="1" ht="19.95" customHeight="1">
      <c r="B100" s="107"/>
      <c r="D100" s="108" t="s">
        <v>131</v>
      </c>
      <c r="E100" s="109"/>
      <c r="F100" s="109"/>
      <c r="G100" s="109"/>
      <c r="H100" s="109"/>
      <c r="I100" s="109"/>
      <c r="J100" s="110">
        <f>J148</f>
        <v>0</v>
      </c>
      <c r="L100" s="107"/>
    </row>
    <row r="101" spans="2:12" s="9" customFormat="1" ht="19.95" customHeight="1">
      <c r="B101" s="107"/>
      <c r="D101" s="108" t="s">
        <v>137</v>
      </c>
      <c r="E101" s="109"/>
      <c r="F101" s="109"/>
      <c r="G101" s="109"/>
      <c r="H101" s="109"/>
      <c r="I101" s="109"/>
      <c r="J101" s="110">
        <f>J158</f>
        <v>0</v>
      </c>
      <c r="L101" s="107"/>
    </row>
    <row r="102" spans="2:12" s="8" customFormat="1" ht="24.9" customHeight="1">
      <c r="B102" s="103"/>
      <c r="D102" s="104" t="s">
        <v>138</v>
      </c>
      <c r="E102" s="105"/>
      <c r="F102" s="105"/>
      <c r="G102" s="105"/>
      <c r="H102" s="105"/>
      <c r="I102" s="105"/>
      <c r="J102" s="106">
        <f>J160</f>
        <v>0</v>
      </c>
      <c r="L102" s="103"/>
    </row>
    <row r="103" spans="2:12" s="9" customFormat="1" ht="19.95" customHeight="1">
      <c r="B103" s="107"/>
      <c r="D103" s="108" t="s">
        <v>4402</v>
      </c>
      <c r="E103" s="109"/>
      <c r="F103" s="109"/>
      <c r="G103" s="109"/>
      <c r="H103" s="109"/>
      <c r="I103" s="109"/>
      <c r="J103" s="110">
        <f>J161</f>
        <v>0</v>
      </c>
      <c r="L103" s="107"/>
    </row>
    <row r="104" spans="2:12" s="8" customFormat="1" ht="24.9" customHeight="1">
      <c r="B104" s="103"/>
      <c r="D104" s="104" t="s">
        <v>207</v>
      </c>
      <c r="E104" s="105"/>
      <c r="F104" s="105"/>
      <c r="G104" s="105"/>
      <c r="H104" s="105"/>
      <c r="I104" s="105"/>
      <c r="J104" s="106">
        <f>J166</f>
        <v>0</v>
      </c>
      <c r="L104" s="103"/>
    </row>
    <row r="105" spans="2:12" s="9" customFormat="1" ht="19.95" customHeight="1">
      <c r="B105" s="107"/>
      <c r="D105" s="108" t="s">
        <v>208</v>
      </c>
      <c r="E105" s="109"/>
      <c r="F105" s="109"/>
      <c r="G105" s="109"/>
      <c r="H105" s="109"/>
      <c r="I105" s="109"/>
      <c r="J105" s="110">
        <f>J167</f>
        <v>0</v>
      </c>
      <c r="L105" s="107"/>
    </row>
    <row r="106" spans="2:12" s="9" customFormat="1" ht="19.95" customHeight="1">
      <c r="B106" s="107"/>
      <c r="D106" s="108" t="s">
        <v>209</v>
      </c>
      <c r="E106" s="109"/>
      <c r="F106" s="109"/>
      <c r="G106" s="109"/>
      <c r="H106" s="109"/>
      <c r="I106" s="109"/>
      <c r="J106" s="110">
        <f>J170</f>
        <v>0</v>
      </c>
      <c r="L106" s="107"/>
    </row>
    <row r="107" spans="2:12" s="1" customFormat="1" ht="21.75" customHeight="1">
      <c r="B107" s="31"/>
      <c r="L107" s="31"/>
    </row>
    <row r="108" spans="2:12" s="1" customFormat="1" ht="6.9" customHeight="1">
      <c r="B108" s="43"/>
      <c r="C108" s="44"/>
      <c r="D108" s="44"/>
      <c r="E108" s="44"/>
      <c r="F108" s="44"/>
      <c r="G108" s="44"/>
      <c r="H108" s="44"/>
      <c r="I108" s="44"/>
      <c r="J108" s="44"/>
      <c r="K108" s="44"/>
      <c r="L108" s="31"/>
    </row>
    <row r="112" spans="2:12" s="1" customFormat="1" ht="6.9" customHeight="1">
      <c r="B112" s="45"/>
      <c r="C112" s="46"/>
      <c r="D112" s="46"/>
      <c r="E112" s="46"/>
      <c r="F112" s="46"/>
      <c r="G112" s="46"/>
      <c r="H112" s="46"/>
      <c r="I112" s="46"/>
      <c r="J112" s="46"/>
      <c r="K112" s="46"/>
      <c r="L112" s="31"/>
    </row>
    <row r="113" spans="2:63" s="1" customFormat="1" ht="24.9" customHeight="1">
      <c r="B113" s="31"/>
      <c r="C113" s="20" t="s">
        <v>210</v>
      </c>
      <c r="L113" s="31"/>
    </row>
    <row r="114" spans="2:63" s="1" customFormat="1" ht="6.9" customHeight="1">
      <c r="B114" s="31"/>
      <c r="L114" s="31"/>
    </row>
    <row r="115" spans="2:63" s="1" customFormat="1" ht="12" customHeight="1">
      <c r="B115" s="31"/>
      <c r="C115" s="26" t="s">
        <v>16</v>
      </c>
      <c r="L115" s="31"/>
    </row>
    <row r="116" spans="2:63" s="1" customFormat="1" ht="26.25" customHeight="1">
      <c r="B116" s="31"/>
      <c r="E116" s="225" t="str">
        <f>E7</f>
        <v>REKONSTRUKCE KMOCHOVA DOMU, KUTNOHORSKÁ ULICE ČP. 50 - KOMPLET S ROZPOČTY PROFESÍ</v>
      </c>
      <c r="F116" s="226"/>
      <c r="G116" s="226"/>
      <c r="H116" s="226"/>
      <c r="L116" s="31"/>
    </row>
    <row r="117" spans="2:63" s="1" customFormat="1" ht="12" customHeight="1">
      <c r="B117" s="31"/>
      <c r="C117" s="26" t="s">
        <v>121</v>
      </c>
      <c r="L117" s="31"/>
    </row>
    <row r="118" spans="2:63" s="1" customFormat="1" ht="16.5" customHeight="1">
      <c r="B118" s="31"/>
      <c r="E118" s="191" t="str">
        <f>E9</f>
        <v>24039c - SO - 03 Protihluková stěna</v>
      </c>
      <c r="F118" s="227"/>
      <c r="G118" s="227"/>
      <c r="H118" s="227"/>
      <c r="L118" s="31"/>
    </row>
    <row r="119" spans="2:63" s="1" customFormat="1" ht="6.9" customHeight="1">
      <c r="B119" s="31"/>
      <c r="L119" s="31"/>
    </row>
    <row r="120" spans="2:63" s="1" customFormat="1" ht="12" customHeight="1">
      <c r="B120" s="31"/>
      <c r="C120" s="26" t="s">
        <v>20</v>
      </c>
      <c r="F120" s="24" t="str">
        <f>F12</f>
        <v>Kolín IV, Kutnohorská 50</v>
      </c>
      <c r="I120" s="26" t="s">
        <v>22</v>
      </c>
      <c r="J120" s="51" t="str">
        <f>IF(J12="","",J12)</f>
        <v>Vyplň údaj</v>
      </c>
      <c r="L120" s="31"/>
    </row>
    <row r="121" spans="2:63" s="1" customFormat="1" ht="6.9" customHeight="1">
      <c r="B121" s="31"/>
      <c r="L121" s="31"/>
    </row>
    <row r="122" spans="2:63" s="1" customFormat="1" ht="40.049999999999997" customHeight="1">
      <c r="B122" s="31"/>
      <c r="C122" s="26" t="s">
        <v>23</v>
      </c>
      <c r="F122" s="24" t="str">
        <f>E15</f>
        <v>Město Kolín, Karlovo nám. 78, Kolín I</v>
      </c>
      <c r="I122" s="26" t="s">
        <v>32</v>
      </c>
      <c r="J122" s="29" t="str">
        <f>E21</f>
        <v>AZ PROJECT spol. s r.o., Plynárenská 830, Kolín IV</v>
      </c>
      <c r="L122" s="31"/>
    </row>
    <row r="123" spans="2:63" s="1" customFormat="1" ht="15.15" customHeight="1">
      <c r="B123" s="31"/>
      <c r="C123" s="26" t="s">
        <v>29</v>
      </c>
      <c r="F123" s="24" t="str">
        <f>IF(E18="","",E18)</f>
        <v>Vyplň údaj</v>
      </c>
      <c r="I123" s="26" t="s">
        <v>36</v>
      </c>
      <c r="J123" s="29" t="str">
        <f>E24</f>
        <v>Ing. Luboš Michalec</v>
      </c>
      <c r="L123" s="31"/>
    </row>
    <row r="124" spans="2:63" s="1" customFormat="1" ht="10.35" customHeight="1">
      <c r="B124" s="31"/>
      <c r="L124" s="31"/>
    </row>
    <row r="125" spans="2:63" s="10" customFormat="1" ht="29.25" customHeight="1">
      <c r="B125" s="111"/>
      <c r="C125" s="112" t="s">
        <v>211</v>
      </c>
      <c r="D125" s="113" t="s">
        <v>67</v>
      </c>
      <c r="E125" s="113" t="s">
        <v>63</v>
      </c>
      <c r="F125" s="113" t="s">
        <v>64</v>
      </c>
      <c r="G125" s="113" t="s">
        <v>212</v>
      </c>
      <c r="H125" s="113" t="s">
        <v>213</v>
      </c>
      <c r="I125" s="113" t="s">
        <v>214</v>
      </c>
      <c r="J125" s="113" t="s">
        <v>125</v>
      </c>
      <c r="K125" s="114" t="s">
        <v>215</v>
      </c>
      <c r="L125" s="111"/>
      <c r="M125" s="58" t="s">
        <v>1</v>
      </c>
      <c r="N125" s="59" t="s">
        <v>46</v>
      </c>
      <c r="O125" s="59" t="s">
        <v>216</v>
      </c>
      <c r="P125" s="59" t="s">
        <v>217</v>
      </c>
      <c r="Q125" s="59" t="s">
        <v>218</v>
      </c>
      <c r="R125" s="59" t="s">
        <v>219</v>
      </c>
      <c r="S125" s="59" t="s">
        <v>220</v>
      </c>
      <c r="T125" s="60" t="s">
        <v>221</v>
      </c>
    </row>
    <row r="126" spans="2:63" s="1" customFormat="1" ht="22.8" customHeight="1">
      <c r="B126" s="31"/>
      <c r="C126" s="63" t="s">
        <v>222</v>
      </c>
      <c r="J126" s="115">
        <f>BK126</f>
        <v>0</v>
      </c>
      <c r="L126" s="31"/>
      <c r="M126" s="61"/>
      <c r="N126" s="52"/>
      <c r="O126" s="52"/>
      <c r="P126" s="116">
        <f>P127+P160+P166</f>
        <v>0</v>
      </c>
      <c r="Q126" s="52"/>
      <c r="R126" s="116">
        <f>R127+R160+R166</f>
        <v>0</v>
      </c>
      <c r="S126" s="52"/>
      <c r="T126" s="117">
        <f>T127+T160+T166</f>
        <v>0</v>
      </c>
      <c r="AT126" s="16" t="s">
        <v>81</v>
      </c>
      <c r="AU126" s="16" t="s">
        <v>127</v>
      </c>
      <c r="BK126" s="118">
        <f>BK127+BK160+BK166</f>
        <v>0</v>
      </c>
    </row>
    <row r="127" spans="2:63" s="11" customFormat="1" ht="25.95" customHeight="1">
      <c r="B127" s="119"/>
      <c r="D127" s="120" t="s">
        <v>81</v>
      </c>
      <c r="E127" s="121" t="s">
        <v>223</v>
      </c>
      <c r="F127" s="121" t="s">
        <v>224</v>
      </c>
      <c r="I127" s="122"/>
      <c r="J127" s="123">
        <f>BK127</f>
        <v>0</v>
      </c>
      <c r="L127" s="119"/>
      <c r="M127" s="124"/>
      <c r="P127" s="125">
        <f>P128+P146+P148+P158</f>
        <v>0</v>
      </c>
      <c r="R127" s="125">
        <f>R128+R146+R148+R158</f>
        <v>0</v>
      </c>
      <c r="T127" s="126">
        <f>T128+T146+T148+T158</f>
        <v>0</v>
      </c>
      <c r="AR127" s="120" t="s">
        <v>90</v>
      </c>
      <c r="AT127" s="127" t="s">
        <v>81</v>
      </c>
      <c r="AU127" s="127" t="s">
        <v>82</v>
      </c>
      <c r="AY127" s="120" t="s">
        <v>225</v>
      </c>
      <c r="BK127" s="128">
        <f>BK128+BK146+BK148+BK158</f>
        <v>0</v>
      </c>
    </row>
    <row r="128" spans="2:63" s="11" customFormat="1" ht="22.8" customHeight="1">
      <c r="B128" s="119"/>
      <c r="D128" s="120" t="s">
        <v>81</v>
      </c>
      <c r="E128" s="129" t="s">
        <v>90</v>
      </c>
      <c r="F128" s="129" t="s">
        <v>226</v>
      </c>
      <c r="I128" s="122"/>
      <c r="J128" s="130">
        <f>BK128</f>
        <v>0</v>
      </c>
      <c r="L128" s="119"/>
      <c r="M128" s="124"/>
      <c r="P128" s="125">
        <f>SUM(P129:P145)</f>
        <v>0</v>
      </c>
      <c r="R128" s="125">
        <f>SUM(R129:R145)</f>
        <v>0</v>
      </c>
      <c r="T128" s="126">
        <f>SUM(T129:T145)</f>
        <v>0</v>
      </c>
      <c r="AR128" s="120" t="s">
        <v>90</v>
      </c>
      <c r="AT128" s="127" t="s">
        <v>81</v>
      </c>
      <c r="AU128" s="127" t="s">
        <v>90</v>
      </c>
      <c r="AY128" s="120" t="s">
        <v>225</v>
      </c>
      <c r="BK128" s="128">
        <f>SUM(BK129:BK145)</f>
        <v>0</v>
      </c>
    </row>
    <row r="129" spans="2:65" s="1" customFormat="1" ht="37.799999999999997" customHeight="1">
      <c r="B129" s="31"/>
      <c r="C129" s="131" t="s">
        <v>90</v>
      </c>
      <c r="D129" s="131" t="s">
        <v>227</v>
      </c>
      <c r="E129" s="132" t="s">
        <v>4403</v>
      </c>
      <c r="F129" s="133" t="s">
        <v>4404</v>
      </c>
      <c r="G129" s="134" t="s">
        <v>238</v>
      </c>
      <c r="H129" s="135">
        <v>0.28299999999999997</v>
      </c>
      <c r="I129" s="136"/>
      <c r="J129" s="137">
        <f>ROUND(I129*H129,2)</f>
        <v>0</v>
      </c>
      <c r="K129" s="133" t="s">
        <v>347</v>
      </c>
      <c r="L129" s="31"/>
      <c r="M129" s="138" t="s">
        <v>1</v>
      </c>
      <c r="N129" s="139" t="s">
        <v>47</v>
      </c>
      <c r="P129" s="140">
        <f>O129*H129</f>
        <v>0</v>
      </c>
      <c r="Q129" s="140">
        <v>0</v>
      </c>
      <c r="R129" s="140">
        <f>Q129*H129</f>
        <v>0</v>
      </c>
      <c r="S129" s="140">
        <v>0</v>
      </c>
      <c r="T129" s="141">
        <f>S129*H129</f>
        <v>0</v>
      </c>
      <c r="AR129" s="142" t="s">
        <v>232</v>
      </c>
      <c r="AT129" s="142" t="s">
        <v>227</v>
      </c>
      <c r="AU129" s="142" t="s">
        <v>92</v>
      </c>
      <c r="AY129" s="16" t="s">
        <v>225</v>
      </c>
      <c r="BE129" s="143">
        <f>IF(N129="základní",J129,0)</f>
        <v>0</v>
      </c>
      <c r="BF129" s="143">
        <f>IF(N129="snížená",J129,0)</f>
        <v>0</v>
      </c>
      <c r="BG129" s="143">
        <f>IF(N129="zákl. přenesená",J129,0)</f>
        <v>0</v>
      </c>
      <c r="BH129" s="143">
        <f>IF(N129="sníž. přenesená",J129,0)</f>
        <v>0</v>
      </c>
      <c r="BI129" s="143">
        <f>IF(N129="nulová",J129,0)</f>
        <v>0</v>
      </c>
      <c r="BJ129" s="16" t="s">
        <v>90</v>
      </c>
      <c r="BK129" s="143">
        <f>ROUND(I129*H129,2)</f>
        <v>0</v>
      </c>
      <c r="BL129" s="16" t="s">
        <v>232</v>
      </c>
      <c r="BM129" s="142" t="s">
        <v>92</v>
      </c>
    </row>
    <row r="130" spans="2:65" s="12" customFormat="1" ht="10.199999999999999">
      <c r="B130" s="144"/>
      <c r="D130" s="145" t="s">
        <v>233</v>
      </c>
      <c r="E130" s="146" t="s">
        <v>1</v>
      </c>
      <c r="F130" s="147" t="s">
        <v>4405</v>
      </c>
      <c r="H130" s="148">
        <v>0.28299999999999997</v>
      </c>
      <c r="I130" s="149"/>
      <c r="L130" s="144"/>
      <c r="M130" s="150"/>
      <c r="T130" s="151"/>
      <c r="AT130" s="146" t="s">
        <v>233</v>
      </c>
      <c r="AU130" s="146" t="s">
        <v>92</v>
      </c>
      <c r="AV130" s="12" t="s">
        <v>92</v>
      </c>
      <c r="AW130" s="12" t="s">
        <v>31</v>
      </c>
      <c r="AX130" s="12" t="s">
        <v>82</v>
      </c>
      <c r="AY130" s="146" t="s">
        <v>225</v>
      </c>
    </row>
    <row r="131" spans="2:65" s="13" customFormat="1" ht="10.199999999999999">
      <c r="B131" s="152"/>
      <c r="D131" s="145" t="s">
        <v>233</v>
      </c>
      <c r="E131" s="153" t="s">
        <v>1</v>
      </c>
      <c r="F131" s="154" t="s">
        <v>235</v>
      </c>
      <c r="H131" s="155">
        <v>0.28299999999999997</v>
      </c>
      <c r="I131" s="156"/>
      <c r="L131" s="152"/>
      <c r="M131" s="157"/>
      <c r="T131" s="158"/>
      <c r="AT131" s="153" t="s">
        <v>233</v>
      </c>
      <c r="AU131" s="153" t="s">
        <v>92</v>
      </c>
      <c r="AV131" s="13" t="s">
        <v>232</v>
      </c>
      <c r="AW131" s="13" t="s">
        <v>31</v>
      </c>
      <c r="AX131" s="13" t="s">
        <v>90</v>
      </c>
      <c r="AY131" s="153" t="s">
        <v>225</v>
      </c>
    </row>
    <row r="132" spans="2:65" s="1" customFormat="1" ht="55.5" customHeight="1">
      <c r="B132" s="31"/>
      <c r="C132" s="131" t="s">
        <v>92</v>
      </c>
      <c r="D132" s="131" t="s">
        <v>227</v>
      </c>
      <c r="E132" s="132" t="s">
        <v>255</v>
      </c>
      <c r="F132" s="133" t="s">
        <v>256</v>
      </c>
      <c r="G132" s="134" t="s">
        <v>238</v>
      </c>
      <c r="H132" s="135">
        <v>0.28299999999999997</v>
      </c>
      <c r="I132" s="136"/>
      <c r="J132" s="137">
        <f>ROUND(I132*H132,2)</f>
        <v>0</v>
      </c>
      <c r="K132" s="133" t="s">
        <v>231</v>
      </c>
      <c r="L132" s="31"/>
      <c r="M132" s="138" t="s">
        <v>1</v>
      </c>
      <c r="N132" s="139" t="s">
        <v>47</v>
      </c>
      <c r="P132" s="140">
        <f>O132*H132</f>
        <v>0</v>
      </c>
      <c r="Q132" s="140">
        <v>0</v>
      </c>
      <c r="R132" s="140">
        <f>Q132*H132</f>
        <v>0</v>
      </c>
      <c r="S132" s="140">
        <v>0</v>
      </c>
      <c r="T132" s="141">
        <f>S132*H132</f>
        <v>0</v>
      </c>
      <c r="AR132" s="142" t="s">
        <v>232</v>
      </c>
      <c r="AT132" s="142" t="s">
        <v>227</v>
      </c>
      <c r="AU132" s="142" t="s">
        <v>92</v>
      </c>
      <c r="AY132" s="16" t="s">
        <v>225</v>
      </c>
      <c r="BE132" s="143">
        <f>IF(N132="základní",J132,0)</f>
        <v>0</v>
      </c>
      <c r="BF132" s="143">
        <f>IF(N132="snížená",J132,0)</f>
        <v>0</v>
      </c>
      <c r="BG132" s="143">
        <f>IF(N132="zákl. přenesená",J132,0)</f>
        <v>0</v>
      </c>
      <c r="BH132" s="143">
        <f>IF(N132="sníž. přenesená",J132,0)</f>
        <v>0</v>
      </c>
      <c r="BI132" s="143">
        <f>IF(N132="nulová",J132,0)</f>
        <v>0</v>
      </c>
      <c r="BJ132" s="16" t="s">
        <v>90</v>
      </c>
      <c r="BK132" s="143">
        <f>ROUND(I132*H132,2)</f>
        <v>0</v>
      </c>
      <c r="BL132" s="16" t="s">
        <v>232</v>
      </c>
      <c r="BM132" s="142" t="s">
        <v>232</v>
      </c>
    </row>
    <row r="133" spans="2:65" s="12" customFormat="1" ht="10.199999999999999">
      <c r="B133" s="144"/>
      <c r="D133" s="145" t="s">
        <v>233</v>
      </c>
      <c r="E133" s="146" t="s">
        <v>1</v>
      </c>
      <c r="F133" s="147" t="s">
        <v>4406</v>
      </c>
      <c r="H133" s="148">
        <v>0.28299999999999997</v>
      </c>
      <c r="I133" s="149"/>
      <c r="L133" s="144"/>
      <c r="M133" s="150"/>
      <c r="T133" s="151"/>
      <c r="AT133" s="146" t="s">
        <v>233</v>
      </c>
      <c r="AU133" s="146" t="s">
        <v>92</v>
      </c>
      <c r="AV133" s="12" t="s">
        <v>92</v>
      </c>
      <c r="AW133" s="12" t="s">
        <v>31</v>
      </c>
      <c r="AX133" s="12" t="s">
        <v>82</v>
      </c>
      <c r="AY133" s="146" t="s">
        <v>225</v>
      </c>
    </row>
    <row r="134" spans="2:65" s="13" customFormat="1" ht="10.199999999999999">
      <c r="B134" s="152"/>
      <c r="D134" s="145" t="s">
        <v>233</v>
      </c>
      <c r="E134" s="153" t="s">
        <v>1</v>
      </c>
      <c r="F134" s="154" t="s">
        <v>235</v>
      </c>
      <c r="H134" s="155">
        <v>0.28299999999999997</v>
      </c>
      <c r="I134" s="156"/>
      <c r="L134" s="152"/>
      <c r="M134" s="157"/>
      <c r="T134" s="158"/>
      <c r="AT134" s="153" t="s">
        <v>233</v>
      </c>
      <c r="AU134" s="153" t="s">
        <v>92</v>
      </c>
      <c r="AV134" s="13" t="s">
        <v>232</v>
      </c>
      <c r="AW134" s="13" t="s">
        <v>31</v>
      </c>
      <c r="AX134" s="13" t="s">
        <v>90</v>
      </c>
      <c r="AY134" s="153" t="s">
        <v>225</v>
      </c>
    </row>
    <row r="135" spans="2:65" s="1" customFormat="1" ht="62.7" customHeight="1">
      <c r="B135" s="31"/>
      <c r="C135" s="131" t="s">
        <v>240</v>
      </c>
      <c r="D135" s="131" t="s">
        <v>227</v>
      </c>
      <c r="E135" s="132" t="s">
        <v>259</v>
      </c>
      <c r="F135" s="133" t="s">
        <v>260</v>
      </c>
      <c r="G135" s="134" t="s">
        <v>238</v>
      </c>
      <c r="H135" s="135">
        <v>0.70799999999999996</v>
      </c>
      <c r="I135" s="136"/>
      <c r="J135" s="137">
        <f>ROUND(I135*H135,2)</f>
        <v>0</v>
      </c>
      <c r="K135" s="133" t="s">
        <v>231</v>
      </c>
      <c r="L135" s="31"/>
      <c r="M135" s="138" t="s">
        <v>1</v>
      </c>
      <c r="N135" s="139" t="s">
        <v>47</v>
      </c>
      <c r="P135" s="140">
        <f>O135*H135</f>
        <v>0</v>
      </c>
      <c r="Q135" s="140">
        <v>0</v>
      </c>
      <c r="R135" s="140">
        <f>Q135*H135</f>
        <v>0</v>
      </c>
      <c r="S135" s="140">
        <v>0</v>
      </c>
      <c r="T135" s="141">
        <f>S135*H135</f>
        <v>0</v>
      </c>
      <c r="AR135" s="142" t="s">
        <v>232</v>
      </c>
      <c r="AT135" s="142" t="s">
        <v>227</v>
      </c>
      <c r="AU135" s="142" t="s">
        <v>92</v>
      </c>
      <c r="AY135" s="16" t="s">
        <v>225</v>
      </c>
      <c r="BE135" s="143">
        <f>IF(N135="základní",J135,0)</f>
        <v>0</v>
      </c>
      <c r="BF135" s="143">
        <f>IF(N135="snížená",J135,0)</f>
        <v>0</v>
      </c>
      <c r="BG135" s="143">
        <f>IF(N135="zákl. přenesená",J135,0)</f>
        <v>0</v>
      </c>
      <c r="BH135" s="143">
        <f>IF(N135="sníž. přenesená",J135,0)</f>
        <v>0</v>
      </c>
      <c r="BI135" s="143">
        <f>IF(N135="nulová",J135,0)</f>
        <v>0</v>
      </c>
      <c r="BJ135" s="16" t="s">
        <v>90</v>
      </c>
      <c r="BK135" s="143">
        <f>ROUND(I135*H135,2)</f>
        <v>0</v>
      </c>
      <c r="BL135" s="16" t="s">
        <v>232</v>
      </c>
      <c r="BM135" s="142" t="s">
        <v>243</v>
      </c>
    </row>
    <row r="136" spans="2:65" s="12" customFormat="1" ht="10.199999999999999">
      <c r="B136" s="144"/>
      <c r="D136" s="145" t="s">
        <v>233</v>
      </c>
      <c r="E136" s="146" t="s">
        <v>1</v>
      </c>
      <c r="F136" s="147" t="s">
        <v>4407</v>
      </c>
      <c r="H136" s="148">
        <v>0.70799999999999996</v>
      </c>
      <c r="I136" s="149"/>
      <c r="L136" s="144"/>
      <c r="M136" s="150"/>
      <c r="T136" s="151"/>
      <c r="AT136" s="146" t="s">
        <v>233</v>
      </c>
      <c r="AU136" s="146" t="s">
        <v>92</v>
      </c>
      <c r="AV136" s="12" t="s">
        <v>92</v>
      </c>
      <c r="AW136" s="12" t="s">
        <v>31</v>
      </c>
      <c r="AX136" s="12" t="s">
        <v>82</v>
      </c>
      <c r="AY136" s="146" t="s">
        <v>225</v>
      </c>
    </row>
    <row r="137" spans="2:65" s="13" customFormat="1" ht="10.199999999999999">
      <c r="B137" s="152"/>
      <c r="D137" s="145" t="s">
        <v>233</v>
      </c>
      <c r="E137" s="153" t="s">
        <v>1</v>
      </c>
      <c r="F137" s="154" t="s">
        <v>235</v>
      </c>
      <c r="H137" s="155">
        <v>0.70799999999999996</v>
      </c>
      <c r="I137" s="156"/>
      <c r="L137" s="152"/>
      <c r="M137" s="157"/>
      <c r="T137" s="158"/>
      <c r="AT137" s="153" t="s">
        <v>233</v>
      </c>
      <c r="AU137" s="153" t="s">
        <v>92</v>
      </c>
      <c r="AV137" s="13" t="s">
        <v>232</v>
      </c>
      <c r="AW137" s="13" t="s">
        <v>31</v>
      </c>
      <c r="AX137" s="13" t="s">
        <v>90</v>
      </c>
      <c r="AY137" s="153" t="s">
        <v>225</v>
      </c>
    </row>
    <row r="138" spans="2:65" s="1" customFormat="1" ht="62.7" customHeight="1">
      <c r="B138" s="31"/>
      <c r="C138" s="131" t="s">
        <v>232</v>
      </c>
      <c r="D138" s="131" t="s">
        <v>227</v>
      </c>
      <c r="E138" s="132" t="s">
        <v>263</v>
      </c>
      <c r="F138" s="133" t="s">
        <v>264</v>
      </c>
      <c r="G138" s="134" t="s">
        <v>238</v>
      </c>
      <c r="H138" s="135">
        <v>0.28299999999999997</v>
      </c>
      <c r="I138" s="136"/>
      <c r="J138" s="137">
        <f>ROUND(I138*H138,2)</f>
        <v>0</v>
      </c>
      <c r="K138" s="133" t="s">
        <v>231</v>
      </c>
      <c r="L138" s="31"/>
      <c r="M138" s="138" t="s">
        <v>1</v>
      </c>
      <c r="N138" s="139" t="s">
        <v>47</v>
      </c>
      <c r="P138" s="140">
        <f>O138*H138</f>
        <v>0</v>
      </c>
      <c r="Q138" s="140">
        <v>0</v>
      </c>
      <c r="R138" s="140">
        <f>Q138*H138</f>
        <v>0</v>
      </c>
      <c r="S138" s="140">
        <v>0</v>
      </c>
      <c r="T138" s="141">
        <f>S138*H138</f>
        <v>0</v>
      </c>
      <c r="AR138" s="142" t="s">
        <v>232</v>
      </c>
      <c r="AT138" s="142" t="s">
        <v>227</v>
      </c>
      <c r="AU138" s="142" t="s">
        <v>92</v>
      </c>
      <c r="AY138" s="16" t="s">
        <v>225</v>
      </c>
      <c r="BE138" s="143">
        <f>IF(N138="základní",J138,0)</f>
        <v>0</v>
      </c>
      <c r="BF138" s="143">
        <f>IF(N138="snížená",J138,0)</f>
        <v>0</v>
      </c>
      <c r="BG138" s="143">
        <f>IF(N138="zákl. přenesená",J138,0)</f>
        <v>0</v>
      </c>
      <c r="BH138" s="143">
        <f>IF(N138="sníž. přenesená",J138,0)</f>
        <v>0</v>
      </c>
      <c r="BI138" s="143">
        <f>IF(N138="nulová",J138,0)</f>
        <v>0</v>
      </c>
      <c r="BJ138" s="16" t="s">
        <v>90</v>
      </c>
      <c r="BK138" s="143">
        <f>ROUND(I138*H138,2)</f>
        <v>0</v>
      </c>
      <c r="BL138" s="16" t="s">
        <v>232</v>
      </c>
      <c r="BM138" s="142" t="s">
        <v>248</v>
      </c>
    </row>
    <row r="139" spans="2:65" s="1" customFormat="1" ht="66.75" customHeight="1">
      <c r="B139" s="31"/>
      <c r="C139" s="131" t="s">
        <v>250</v>
      </c>
      <c r="D139" s="131" t="s">
        <v>227</v>
      </c>
      <c r="E139" s="132" t="s">
        <v>267</v>
      </c>
      <c r="F139" s="133" t="s">
        <v>268</v>
      </c>
      <c r="G139" s="134" t="s">
        <v>238</v>
      </c>
      <c r="H139" s="135">
        <v>2.83</v>
      </c>
      <c r="I139" s="136"/>
      <c r="J139" s="137">
        <f>ROUND(I139*H139,2)</f>
        <v>0</v>
      </c>
      <c r="K139" s="133" t="s">
        <v>231</v>
      </c>
      <c r="L139" s="31"/>
      <c r="M139" s="138" t="s">
        <v>1</v>
      </c>
      <c r="N139" s="139" t="s">
        <v>47</v>
      </c>
      <c r="P139" s="140">
        <f>O139*H139</f>
        <v>0</v>
      </c>
      <c r="Q139" s="140">
        <v>0</v>
      </c>
      <c r="R139" s="140">
        <f>Q139*H139</f>
        <v>0</v>
      </c>
      <c r="S139" s="140">
        <v>0</v>
      </c>
      <c r="T139" s="141">
        <f>S139*H139</f>
        <v>0</v>
      </c>
      <c r="AR139" s="142" t="s">
        <v>232</v>
      </c>
      <c r="AT139" s="142" t="s">
        <v>227</v>
      </c>
      <c r="AU139" s="142" t="s">
        <v>92</v>
      </c>
      <c r="AY139" s="16" t="s">
        <v>225</v>
      </c>
      <c r="BE139" s="143">
        <f>IF(N139="základní",J139,0)</f>
        <v>0</v>
      </c>
      <c r="BF139" s="143">
        <f>IF(N139="snížená",J139,0)</f>
        <v>0</v>
      </c>
      <c r="BG139" s="143">
        <f>IF(N139="zákl. přenesená",J139,0)</f>
        <v>0</v>
      </c>
      <c r="BH139" s="143">
        <f>IF(N139="sníž. přenesená",J139,0)</f>
        <v>0</v>
      </c>
      <c r="BI139" s="143">
        <f>IF(N139="nulová",J139,0)</f>
        <v>0</v>
      </c>
      <c r="BJ139" s="16" t="s">
        <v>90</v>
      </c>
      <c r="BK139" s="143">
        <f>ROUND(I139*H139,2)</f>
        <v>0</v>
      </c>
      <c r="BL139" s="16" t="s">
        <v>232</v>
      </c>
      <c r="BM139" s="142" t="s">
        <v>253</v>
      </c>
    </row>
    <row r="140" spans="2:65" s="12" customFormat="1" ht="10.199999999999999">
      <c r="B140" s="144"/>
      <c r="D140" s="145" t="s">
        <v>233</v>
      </c>
      <c r="E140" s="146" t="s">
        <v>1</v>
      </c>
      <c r="F140" s="147" t="s">
        <v>4408</v>
      </c>
      <c r="H140" s="148">
        <v>2.83</v>
      </c>
      <c r="I140" s="149"/>
      <c r="L140" s="144"/>
      <c r="M140" s="150"/>
      <c r="T140" s="151"/>
      <c r="AT140" s="146" t="s">
        <v>233</v>
      </c>
      <c r="AU140" s="146" t="s">
        <v>92</v>
      </c>
      <c r="AV140" s="12" t="s">
        <v>92</v>
      </c>
      <c r="AW140" s="12" t="s">
        <v>31</v>
      </c>
      <c r="AX140" s="12" t="s">
        <v>82</v>
      </c>
      <c r="AY140" s="146" t="s">
        <v>225</v>
      </c>
    </row>
    <row r="141" spans="2:65" s="13" customFormat="1" ht="10.199999999999999">
      <c r="B141" s="152"/>
      <c r="D141" s="145" t="s">
        <v>233</v>
      </c>
      <c r="E141" s="153" t="s">
        <v>1</v>
      </c>
      <c r="F141" s="154" t="s">
        <v>235</v>
      </c>
      <c r="H141" s="155">
        <v>2.83</v>
      </c>
      <c r="I141" s="156"/>
      <c r="L141" s="152"/>
      <c r="M141" s="157"/>
      <c r="T141" s="158"/>
      <c r="AT141" s="153" t="s">
        <v>233</v>
      </c>
      <c r="AU141" s="153" t="s">
        <v>92</v>
      </c>
      <c r="AV141" s="13" t="s">
        <v>232</v>
      </c>
      <c r="AW141" s="13" t="s">
        <v>31</v>
      </c>
      <c r="AX141" s="13" t="s">
        <v>90</v>
      </c>
      <c r="AY141" s="153" t="s">
        <v>225</v>
      </c>
    </row>
    <row r="142" spans="2:65" s="1" customFormat="1" ht="44.25" customHeight="1">
      <c r="B142" s="31"/>
      <c r="C142" s="131" t="s">
        <v>243</v>
      </c>
      <c r="D142" s="131" t="s">
        <v>227</v>
      </c>
      <c r="E142" s="132" t="s">
        <v>271</v>
      </c>
      <c r="F142" s="133" t="s">
        <v>272</v>
      </c>
      <c r="G142" s="134" t="s">
        <v>238</v>
      </c>
      <c r="H142" s="135">
        <v>0.28299999999999997</v>
      </c>
      <c r="I142" s="136"/>
      <c r="J142" s="137">
        <f>ROUND(I142*H142,2)</f>
        <v>0</v>
      </c>
      <c r="K142" s="133" t="s">
        <v>231</v>
      </c>
      <c r="L142" s="31"/>
      <c r="M142" s="138" t="s">
        <v>1</v>
      </c>
      <c r="N142" s="139" t="s">
        <v>47</v>
      </c>
      <c r="P142" s="140">
        <f>O142*H142</f>
        <v>0</v>
      </c>
      <c r="Q142" s="140">
        <v>0</v>
      </c>
      <c r="R142" s="140">
        <f>Q142*H142</f>
        <v>0</v>
      </c>
      <c r="S142" s="140">
        <v>0</v>
      </c>
      <c r="T142" s="141">
        <f>S142*H142</f>
        <v>0</v>
      </c>
      <c r="AR142" s="142" t="s">
        <v>232</v>
      </c>
      <c r="AT142" s="142" t="s">
        <v>227</v>
      </c>
      <c r="AU142" s="142" t="s">
        <v>92</v>
      </c>
      <c r="AY142" s="16" t="s">
        <v>225</v>
      </c>
      <c r="BE142" s="143">
        <f>IF(N142="základní",J142,0)</f>
        <v>0</v>
      </c>
      <c r="BF142" s="143">
        <f>IF(N142="snížená",J142,0)</f>
        <v>0</v>
      </c>
      <c r="BG142" s="143">
        <f>IF(N142="zákl. přenesená",J142,0)</f>
        <v>0</v>
      </c>
      <c r="BH142" s="143">
        <f>IF(N142="sníž. přenesená",J142,0)</f>
        <v>0</v>
      </c>
      <c r="BI142" s="143">
        <f>IF(N142="nulová",J142,0)</f>
        <v>0</v>
      </c>
      <c r="BJ142" s="16" t="s">
        <v>90</v>
      </c>
      <c r="BK142" s="143">
        <f>ROUND(I142*H142,2)</f>
        <v>0</v>
      </c>
      <c r="BL142" s="16" t="s">
        <v>232</v>
      </c>
      <c r="BM142" s="142" t="s">
        <v>8</v>
      </c>
    </row>
    <row r="143" spans="2:65" s="1" customFormat="1" ht="44.25" customHeight="1">
      <c r="B143" s="31"/>
      <c r="C143" s="131" t="s">
        <v>258</v>
      </c>
      <c r="D143" s="131" t="s">
        <v>227</v>
      </c>
      <c r="E143" s="132" t="s">
        <v>275</v>
      </c>
      <c r="F143" s="133" t="s">
        <v>276</v>
      </c>
      <c r="G143" s="134" t="s">
        <v>277</v>
      </c>
      <c r="H143" s="135">
        <v>0.42499999999999999</v>
      </c>
      <c r="I143" s="136"/>
      <c r="J143" s="137">
        <f>ROUND(I143*H143,2)</f>
        <v>0</v>
      </c>
      <c r="K143" s="133" t="s">
        <v>231</v>
      </c>
      <c r="L143" s="31"/>
      <c r="M143" s="138" t="s">
        <v>1</v>
      </c>
      <c r="N143" s="139" t="s">
        <v>47</v>
      </c>
      <c r="P143" s="140">
        <f>O143*H143</f>
        <v>0</v>
      </c>
      <c r="Q143" s="140">
        <v>0</v>
      </c>
      <c r="R143" s="140">
        <f>Q143*H143</f>
        <v>0</v>
      </c>
      <c r="S143" s="140">
        <v>0</v>
      </c>
      <c r="T143" s="141">
        <f>S143*H143</f>
        <v>0</v>
      </c>
      <c r="AR143" s="142" t="s">
        <v>232</v>
      </c>
      <c r="AT143" s="142" t="s">
        <v>227</v>
      </c>
      <c r="AU143" s="142" t="s">
        <v>92</v>
      </c>
      <c r="AY143" s="16" t="s">
        <v>225</v>
      </c>
      <c r="BE143" s="143">
        <f>IF(N143="základní",J143,0)</f>
        <v>0</v>
      </c>
      <c r="BF143" s="143">
        <f>IF(N143="snížená",J143,0)</f>
        <v>0</v>
      </c>
      <c r="BG143" s="143">
        <f>IF(N143="zákl. přenesená",J143,0)</f>
        <v>0</v>
      </c>
      <c r="BH143" s="143">
        <f>IF(N143="sníž. přenesená",J143,0)</f>
        <v>0</v>
      </c>
      <c r="BI143" s="143">
        <f>IF(N143="nulová",J143,0)</f>
        <v>0</v>
      </c>
      <c r="BJ143" s="16" t="s">
        <v>90</v>
      </c>
      <c r="BK143" s="143">
        <f>ROUND(I143*H143,2)</f>
        <v>0</v>
      </c>
      <c r="BL143" s="16" t="s">
        <v>232</v>
      </c>
      <c r="BM143" s="142" t="s">
        <v>261</v>
      </c>
    </row>
    <row r="144" spans="2:65" s="12" customFormat="1" ht="10.199999999999999">
      <c r="B144" s="144"/>
      <c r="D144" s="145" t="s">
        <v>233</v>
      </c>
      <c r="E144" s="146" t="s">
        <v>1</v>
      </c>
      <c r="F144" s="147" t="s">
        <v>4409</v>
      </c>
      <c r="H144" s="148">
        <v>0.42499999999999999</v>
      </c>
      <c r="I144" s="149"/>
      <c r="L144" s="144"/>
      <c r="M144" s="150"/>
      <c r="T144" s="151"/>
      <c r="AT144" s="146" t="s">
        <v>233</v>
      </c>
      <c r="AU144" s="146" t="s">
        <v>92</v>
      </c>
      <c r="AV144" s="12" t="s">
        <v>92</v>
      </c>
      <c r="AW144" s="12" t="s">
        <v>31</v>
      </c>
      <c r="AX144" s="12" t="s">
        <v>82</v>
      </c>
      <c r="AY144" s="146" t="s">
        <v>225</v>
      </c>
    </row>
    <row r="145" spans="2:65" s="13" customFormat="1" ht="10.199999999999999">
      <c r="B145" s="152"/>
      <c r="D145" s="145" t="s">
        <v>233</v>
      </c>
      <c r="E145" s="153" t="s">
        <v>1</v>
      </c>
      <c r="F145" s="154" t="s">
        <v>235</v>
      </c>
      <c r="H145" s="155">
        <v>0.42499999999999999</v>
      </c>
      <c r="I145" s="156"/>
      <c r="L145" s="152"/>
      <c r="M145" s="157"/>
      <c r="T145" s="158"/>
      <c r="AT145" s="153" t="s">
        <v>233</v>
      </c>
      <c r="AU145" s="153" t="s">
        <v>92</v>
      </c>
      <c r="AV145" s="13" t="s">
        <v>232</v>
      </c>
      <c r="AW145" s="13" t="s">
        <v>31</v>
      </c>
      <c r="AX145" s="13" t="s">
        <v>90</v>
      </c>
      <c r="AY145" s="153" t="s">
        <v>225</v>
      </c>
    </row>
    <row r="146" spans="2:65" s="11" customFormat="1" ht="22.8" customHeight="1">
      <c r="B146" s="119"/>
      <c r="D146" s="120" t="s">
        <v>81</v>
      </c>
      <c r="E146" s="129" t="s">
        <v>92</v>
      </c>
      <c r="F146" s="129" t="s">
        <v>286</v>
      </c>
      <c r="I146" s="122"/>
      <c r="J146" s="130">
        <f>BK146</f>
        <v>0</v>
      </c>
      <c r="L146" s="119"/>
      <c r="M146" s="124"/>
      <c r="P146" s="125">
        <f>P147</f>
        <v>0</v>
      </c>
      <c r="R146" s="125">
        <f>R147</f>
        <v>0</v>
      </c>
      <c r="T146" s="126">
        <f>T147</f>
        <v>0</v>
      </c>
      <c r="AR146" s="120" t="s">
        <v>90</v>
      </c>
      <c r="AT146" s="127" t="s">
        <v>81</v>
      </c>
      <c r="AU146" s="127" t="s">
        <v>90</v>
      </c>
      <c r="AY146" s="120" t="s">
        <v>225</v>
      </c>
      <c r="BK146" s="128">
        <f>BK147</f>
        <v>0</v>
      </c>
    </row>
    <row r="147" spans="2:65" s="1" customFormat="1" ht="24.15" customHeight="1">
      <c r="B147" s="31"/>
      <c r="C147" s="131" t="s">
        <v>248</v>
      </c>
      <c r="D147" s="131" t="s">
        <v>227</v>
      </c>
      <c r="E147" s="132" t="s">
        <v>4410</v>
      </c>
      <c r="F147" s="133" t="s">
        <v>4411</v>
      </c>
      <c r="G147" s="134" t="s">
        <v>238</v>
      </c>
      <c r="H147" s="135">
        <v>0.28299999999999997</v>
      </c>
      <c r="I147" s="136"/>
      <c r="J147" s="137">
        <f>ROUND(I147*H147,2)</f>
        <v>0</v>
      </c>
      <c r="K147" s="133" t="s">
        <v>347</v>
      </c>
      <c r="L147" s="31"/>
      <c r="M147" s="138" t="s">
        <v>1</v>
      </c>
      <c r="N147" s="139" t="s">
        <v>47</v>
      </c>
      <c r="P147" s="140">
        <f>O147*H147</f>
        <v>0</v>
      </c>
      <c r="Q147" s="140">
        <v>0</v>
      </c>
      <c r="R147" s="140">
        <f>Q147*H147</f>
        <v>0</v>
      </c>
      <c r="S147" s="140">
        <v>0</v>
      </c>
      <c r="T147" s="141">
        <f>S147*H147</f>
        <v>0</v>
      </c>
      <c r="AR147" s="142" t="s">
        <v>232</v>
      </c>
      <c r="AT147" s="142" t="s">
        <v>227</v>
      </c>
      <c r="AU147" s="142" t="s">
        <v>92</v>
      </c>
      <c r="AY147" s="16" t="s">
        <v>225</v>
      </c>
      <c r="BE147" s="143">
        <f>IF(N147="základní",J147,0)</f>
        <v>0</v>
      </c>
      <c r="BF147" s="143">
        <f>IF(N147="snížená",J147,0)</f>
        <v>0</v>
      </c>
      <c r="BG147" s="143">
        <f>IF(N147="zákl. přenesená",J147,0)</f>
        <v>0</v>
      </c>
      <c r="BH147" s="143">
        <f>IF(N147="sníž. přenesená",J147,0)</f>
        <v>0</v>
      </c>
      <c r="BI147" s="143">
        <f>IF(N147="nulová",J147,0)</f>
        <v>0</v>
      </c>
      <c r="BJ147" s="16" t="s">
        <v>90</v>
      </c>
      <c r="BK147" s="143">
        <f>ROUND(I147*H147,2)</f>
        <v>0</v>
      </c>
      <c r="BL147" s="16" t="s">
        <v>232</v>
      </c>
      <c r="BM147" s="142" t="s">
        <v>265</v>
      </c>
    </row>
    <row r="148" spans="2:65" s="11" customFormat="1" ht="22.8" customHeight="1">
      <c r="B148" s="119"/>
      <c r="D148" s="120" t="s">
        <v>81</v>
      </c>
      <c r="E148" s="129" t="s">
        <v>240</v>
      </c>
      <c r="F148" s="129" t="s">
        <v>360</v>
      </c>
      <c r="I148" s="122"/>
      <c r="J148" s="130">
        <f>BK148</f>
        <v>0</v>
      </c>
      <c r="L148" s="119"/>
      <c r="M148" s="124"/>
      <c r="P148" s="125">
        <f>SUM(P149:P157)</f>
        <v>0</v>
      </c>
      <c r="R148" s="125">
        <f>SUM(R149:R157)</f>
        <v>0</v>
      </c>
      <c r="T148" s="126">
        <f>SUM(T149:T157)</f>
        <v>0</v>
      </c>
      <c r="AR148" s="120" t="s">
        <v>90</v>
      </c>
      <c r="AT148" s="127" t="s">
        <v>81</v>
      </c>
      <c r="AU148" s="127" t="s">
        <v>90</v>
      </c>
      <c r="AY148" s="120" t="s">
        <v>225</v>
      </c>
      <c r="BK148" s="128">
        <f>SUM(BK149:BK157)</f>
        <v>0</v>
      </c>
    </row>
    <row r="149" spans="2:65" s="1" customFormat="1" ht="37.799999999999997" customHeight="1">
      <c r="B149" s="31"/>
      <c r="C149" s="131" t="s">
        <v>266</v>
      </c>
      <c r="D149" s="131" t="s">
        <v>227</v>
      </c>
      <c r="E149" s="132" t="s">
        <v>4412</v>
      </c>
      <c r="F149" s="133" t="s">
        <v>4413</v>
      </c>
      <c r="G149" s="134" t="s">
        <v>414</v>
      </c>
      <c r="H149" s="135">
        <v>5</v>
      </c>
      <c r="I149" s="136"/>
      <c r="J149" s="137">
        <f>ROUND(I149*H149,2)</f>
        <v>0</v>
      </c>
      <c r="K149" s="133" t="s">
        <v>347</v>
      </c>
      <c r="L149" s="31"/>
      <c r="M149" s="138" t="s">
        <v>1</v>
      </c>
      <c r="N149" s="139" t="s">
        <v>47</v>
      </c>
      <c r="P149" s="140">
        <f>O149*H149</f>
        <v>0</v>
      </c>
      <c r="Q149" s="140">
        <v>0</v>
      </c>
      <c r="R149" s="140">
        <f>Q149*H149</f>
        <v>0</v>
      </c>
      <c r="S149" s="140">
        <v>0</v>
      </c>
      <c r="T149" s="141">
        <f>S149*H149</f>
        <v>0</v>
      </c>
      <c r="AR149" s="142" t="s">
        <v>232</v>
      </c>
      <c r="AT149" s="142" t="s">
        <v>227</v>
      </c>
      <c r="AU149" s="142" t="s">
        <v>92</v>
      </c>
      <c r="AY149" s="16" t="s">
        <v>225</v>
      </c>
      <c r="BE149" s="143">
        <f>IF(N149="základní",J149,0)</f>
        <v>0</v>
      </c>
      <c r="BF149" s="143">
        <f>IF(N149="snížená",J149,0)</f>
        <v>0</v>
      </c>
      <c r="BG149" s="143">
        <f>IF(N149="zákl. přenesená",J149,0)</f>
        <v>0</v>
      </c>
      <c r="BH149" s="143">
        <f>IF(N149="sníž. přenesená",J149,0)</f>
        <v>0</v>
      </c>
      <c r="BI149" s="143">
        <f>IF(N149="nulová",J149,0)</f>
        <v>0</v>
      </c>
      <c r="BJ149" s="16" t="s">
        <v>90</v>
      </c>
      <c r="BK149" s="143">
        <f>ROUND(I149*H149,2)</f>
        <v>0</v>
      </c>
      <c r="BL149" s="16" t="s">
        <v>232</v>
      </c>
      <c r="BM149" s="142" t="s">
        <v>269</v>
      </c>
    </row>
    <row r="150" spans="2:65" s="1" customFormat="1" ht="21.75" customHeight="1">
      <c r="B150" s="31"/>
      <c r="C150" s="159" t="s">
        <v>253</v>
      </c>
      <c r="D150" s="159" t="s">
        <v>292</v>
      </c>
      <c r="E150" s="160" t="s">
        <v>4414</v>
      </c>
      <c r="F150" s="161" t="s">
        <v>4415</v>
      </c>
      <c r="G150" s="162" t="s">
        <v>277</v>
      </c>
      <c r="H150" s="163">
        <v>0.31900000000000001</v>
      </c>
      <c r="I150" s="164"/>
      <c r="J150" s="165">
        <f>ROUND(I150*H150,2)</f>
        <v>0</v>
      </c>
      <c r="K150" s="161" t="s">
        <v>347</v>
      </c>
      <c r="L150" s="166"/>
      <c r="M150" s="167" t="s">
        <v>1</v>
      </c>
      <c r="N150" s="168" t="s">
        <v>47</v>
      </c>
      <c r="P150" s="140">
        <f>O150*H150</f>
        <v>0</v>
      </c>
      <c r="Q150" s="140">
        <v>0</v>
      </c>
      <c r="R150" s="140">
        <f>Q150*H150</f>
        <v>0</v>
      </c>
      <c r="S150" s="140">
        <v>0</v>
      </c>
      <c r="T150" s="141">
        <f>S150*H150</f>
        <v>0</v>
      </c>
      <c r="AR150" s="142" t="s">
        <v>248</v>
      </c>
      <c r="AT150" s="142" t="s">
        <v>292</v>
      </c>
      <c r="AU150" s="142" t="s">
        <v>92</v>
      </c>
      <c r="AY150" s="16" t="s">
        <v>225</v>
      </c>
      <c r="BE150" s="143">
        <f>IF(N150="základní",J150,0)</f>
        <v>0</v>
      </c>
      <c r="BF150" s="143">
        <f>IF(N150="snížená",J150,0)</f>
        <v>0</v>
      </c>
      <c r="BG150" s="143">
        <f>IF(N150="zákl. přenesená",J150,0)</f>
        <v>0</v>
      </c>
      <c r="BH150" s="143">
        <f>IF(N150="sníž. přenesená",J150,0)</f>
        <v>0</v>
      </c>
      <c r="BI150" s="143">
        <f>IF(N150="nulová",J150,0)</f>
        <v>0</v>
      </c>
      <c r="BJ150" s="16" t="s">
        <v>90</v>
      </c>
      <c r="BK150" s="143">
        <f>ROUND(I150*H150,2)</f>
        <v>0</v>
      </c>
      <c r="BL150" s="16" t="s">
        <v>232</v>
      </c>
      <c r="BM150" s="142" t="s">
        <v>273</v>
      </c>
    </row>
    <row r="151" spans="2:65" s="12" customFormat="1" ht="10.199999999999999">
      <c r="B151" s="144"/>
      <c r="D151" s="145" t="s">
        <v>233</v>
      </c>
      <c r="E151" s="146" t="s">
        <v>1</v>
      </c>
      <c r="F151" s="147" t="s">
        <v>4416</v>
      </c>
      <c r="H151" s="148">
        <v>0.31900000000000001</v>
      </c>
      <c r="I151" s="149"/>
      <c r="L151" s="144"/>
      <c r="M151" s="150"/>
      <c r="T151" s="151"/>
      <c r="AT151" s="146" t="s">
        <v>233</v>
      </c>
      <c r="AU151" s="146" t="s">
        <v>92</v>
      </c>
      <c r="AV151" s="12" t="s">
        <v>92</v>
      </c>
      <c r="AW151" s="12" t="s">
        <v>31</v>
      </c>
      <c r="AX151" s="12" t="s">
        <v>82</v>
      </c>
      <c r="AY151" s="146" t="s">
        <v>225</v>
      </c>
    </row>
    <row r="152" spans="2:65" s="13" customFormat="1" ht="10.199999999999999">
      <c r="B152" s="152"/>
      <c r="D152" s="145" t="s">
        <v>233</v>
      </c>
      <c r="E152" s="153" t="s">
        <v>1</v>
      </c>
      <c r="F152" s="154" t="s">
        <v>235</v>
      </c>
      <c r="H152" s="155">
        <v>0.31900000000000001</v>
      </c>
      <c r="I152" s="156"/>
      <c r="L152" s="152"/>
      <c r="M152" s="157"/>
      <c r="T152" s="158"/>
      <c r="AT152" s="153" t="s">
        <v>233</v>
      </c>
      <c r="AU152" s="153" t="s">
        <v>92</v>
      </c>
      <c r="AV152" s="13" t="s">
        <v>232</v>
      </c>
      <c r="AW152" s="13" t="s">
        <v>31</v>
      </c>
      <c r="AX152" s="13" t="s">
        <v>90</v>
      </c>
      <c r="AY152" s="153" t="s">
        <v>225</v>
      </c>
    </row>
    <row r="153" spans="2:65" s="1" customFormat="1" ht="55.5" customHeight="1">
      <c r="B153" s="31"/>
      <c r="C153" s="131" t="s">
        <v>274</v>
      </c>
      <c r="D153" s="131" t="s">
        <v>227</v>
      </c>
      <c r="E153" s="132" t="s">
        <v>4417</v>
      </c>
      <c r="F153" s="133" t="s">
        <v>4418</v>
      </c>
      <c r="G153" s="134" t="s">
        <v>414</v>
      </c>
      <c r="H153" s="135">
        <v>18</v>
      </c>
      <c r="I153" s="136"/>
      <c r="J153" s="137">
        <f>ROUND(I153*H153,2)</f>
        <v>0</v>
      </c>
      <c r="K153" s="133" t="s">
        <v>1</v>
      </c>
      <c r="L153" s="31"/>
      <c r="M153" s="138" t="s">
        <v>1</v>
      </c>
      <c r="N153" s="139" t="s">
        <v>47</v>
      </c>
      <c r="P153" s="140">
        <f>O153*H153</f>
        <v>0</v>
      </c>
      <c r="Q153" s="140">
        <v>0</v>
      </c>
      <c r="R153" s="140">
        <f>Q153*H153</f>
        <v>0</v>
      </c>
      <c r="S153" s="140">
        <v>0</v>
      </c>
      <c r="T153" s="141">
        <f>S153*H153</f>
        <v>0</v>
      </c>
      <c r="AR153" s="142" t="s">
        <v>232</v>
      </c>
      <c r="AT153" s="142" t="s">
        <v>227</v>
      </c>
      <c r="AU153" s="142" t="s">
        <v>92</v>
      </c>
      <c r="AY153" s="16" t="s">
        <v>225</v>
      </c>
      <c r="BE153" s="143">
        <f>IF(N153="základní",J153,0)</f>
        <v>0</v>
      </c>
      <c r="BF153" s="143">
        <f>IF(N153="snížená",J153,0)</f>
        <v>0</v>
      </c>
      <c r="BG153" s="143">
        <f>IF(N153="zákl. přenesená",J153,0)</f>
        <v>0</v>
      </c>
      <c r="BH153" s="143">
        <f>IF(N153="sníž. přenesená",J153,0)</f>
        <v>0</v>
      </c>
      <c r="BI153" s="143">
        <f>IF(N153="nulová",J153,0)</f>
        <v>0</v>
      </c>
      <c r="BJ153" s="16" t="s">
        <v>90</v>
      </c>
      <c r="BK153" s="143">
        <f>ROUND(I153*H153,2)</f>
        <v>0</v>
      </c>
      <c r="BL153" s="16" t="s">
        <v>232</v>
      </c>
      <c r="BM153" s="142" t="s">
        <v>278</v>
      </c>
    </row>
    <row r="154" spans="2:65" s="12" customFormat="1" ht="10.199999999999999">
      <c r="B154" s="144"/>
      <c r="D154" s="145" t="s">
        <v>233</v>
      </c>
      <c r="E154" s="146" t="s">
        <v>1</v>
      </c>
      <c r="F154" s="147" t="s">
        <v>4419</v>
      </c>
      <c r="H154" s="148">
        <v>18</v>
      </c>
      <c r="I154" s="149"/>
      <c r="L154" s="144"/>
      <c r="M154" s="150"/>
      <c r="T154" s="151"/>
      <c r="AT154" s="146" t="s">
        <v>233</v>
      </c>
      <c r="AU154" s="146" t="s">
        <v>92</v>
      </c>
      <c r="AV154" s="12" t="s">
        <v>92</v>
      </c>
      <c r="AW154" s="12" t="s">
        <v>31</v>
      </c>
      <c r="AX154" s="12" t="s">
        <v>82</v>
      </c>
      <c r="AY154" s="146" t="s">
        <v>225</v>
      </c>
    </row>
    <row r="155" spans="2:65" s="13" customFormat="1" ht="10.199999999999999">
      <c r="B155" s="152"/>
      <c r="D155" s="145" t="s">
        <v>233</v>
      </c>
      <c r="E155" s="153" t="s">
        <v>1</v>
      </c>
      <c r="F155" s="154" t="s">
        <v>235</v>
      </c>
      <c r="H155" s="155">
        <v>18</v>
      </c>
      <c r="I155" s="156"/>
      <c r="L155" s="152"/>
      <c r="M155" s="157"/>
      <c r="T155" s="158"/>
      <c r="AT155" s="153" t="s">
        <v>233</v>
      </c>
      <c r="AU155" s="153" t="s">
        <v>92</v>
      </c>
      <c r="AV155" s="13" t="s">
        <v>232</v>
      </c>
      <c r="AW155" s="13" t="s">
        <v>31</v>
      </c>
      <c r="AX155" s="13" t="s">
        <v>90</v>
      </c>
      <c r="AY155" s="153" t="s">
        <v>225</v>
      </c>
    </row>
    <row r="156" spans="2:65" s="1" customFormat="1" ht="16.5" customHeight="1">
      <c r="B156" s="31"/>
      <c r="C156" s="159" t="s">
        <v>8</v>
      </c>
      <c r="D156" s="159" t="s">
        <v>292</v>
      </c>
      <c r="E156" s="160" t="s">
        <v>4420</v>
      </c>
      <c r="F156" s="161" t="s">
        <v>4421</v>
      </c>
      <c r="G156" s="162" t="s">
        <v>414</v>
      </c>
      <c r="H156" s="163">
        <v>12</v>
      </c>
      <c r="I156" s="164"/>
      <c r="J156" s="165">
        <f>ROUND(I156*H156,2)</f>
        <v>0</v>
      </c>
      <c r="K156" s="161" t="s">
        <v>347</v>
      </c>
      <c r="L156" s="166"/>
      <c r="M156" s="167" t="s">
        <v>1</v>
      </c>
      <c r="N156" s="168" t="s">
        <v>47</v>
      </c>
      <c r="P156" s="140">
        <f>O156*H156</f>
        <v>0</v>
      </c>
      <c r="Q156" s="140">
        <v>0</v>
      </c>
      <c r="R156" s="140">
        <f>Q156*H156</f>
        <v>0</v>
      </c>
      <c r="S156" s="140">
        <v>0</v>
      </c>
      <c r="T156" s="141">
        <f>S156*H156</f>
        <v>0</v>
      </c>
      <c r="AR156" s="142" t="s">
        <v>248</v>
      </c>
      <c r="AT156" s="142" t="s">
        <v>292</v>
      </c>
      <c r="AU156" s="142" t="s">
        <v>92</v>
      </c>
      <c r="AY156" s="16" t="s">
        <v>225</v>
      </c>
      <c r="BE156" s="143">
        <f>IF(N156="základní",J156,0)</f>
        <v>0</v>
      </c>
      <c r="BF156" s="143">
        <f>IF(N156="snížená",J156,0)</f>
        <v>0</v>
      </c>
      <c r="BG156" s="143">
        <f>IF(N156="zákl. přenesená",J156,0)</f>
        <v>0</v>
      </c>
      <c r="BH156" s="143">
        <f>IF(N156="sníž. přenesená",J156,0)</f>
        <v>0</v>
      </c>
      <c r="BI156" s="143">
        <f>IF(N156="nulová",J156,0)</f>
        <v>0</v>
      </c>
      <c r="BJ156" s="16" t="s">
        <v>90</v>
      </c>
      <c r="BK156" s="143">
        <f>ROUND(I156*H156,2)</f>
        <v>0</v>
      </c>
      <c r="BL156" s="16" t="s">
        <v>232</v>
      </c>
      <c r="BM156" s="142" t="s">
        <v>282</v>
      </c>
    </row>
    <row r="157" spans="2:65" s="1" customFormat="1" ht="16.5" customHeight="1">
      <c r="B157" s="31"/>
      <c r="C157" s="159" t="s">
        <v>287</v>
      </c>
      <c r="D157" s="159" t="s">
        <v>292</v>
      </c>
      <c r="E157" s="160" t="s">
        <v>4422</v>
      </c>
      <c r="F157" s="161" t="s">
        <v>4423</v>
      </c>
      <c r="G157" s="162" t="s">
        <v>414</v>
      </c>
      <c r="H157" s="163">
        <v>6</v>
      </c>
      <c r="I157" s="164"/>
      <c r="J157" s="165">
        <f>ROUND(I157*H157,2)</f>
        <v>0</v>
      </c>
      <c r="K157" s="161" t="s">
        <v>347</v>
      </c>
      <c r="L157" s="166"/>
      <c r="M157" s="167" t="s">
        <v>1</v>
      </c>
      <c r="N157" s="168" t="s">
        <v>47</v>
      </c>
      <c r="P157" s="140">
        <f>O157*H157</f>
        <v>0</v>
      </c>
      <c r="Q157" s="140">
        <v>0</v>
      </c>
      <c r="R157" s="140">
        <f>Q157*H157</f>
        <v>0</v>
      </c>
      <c r="S157" s="140">
        <v>0</v>
      </c>
      <c r="T157" s="141">
        <f>S157*H157</f>
        <v>0</v>
      </c>
      <c r="AR157" s="142" t="s">
        <v>248</v>
      </c>
      <c r="AT157" s="142" t="s">
        <v>292</v>
      </c>
      <c r="AU157" s="142" t="s">
        <v>92</v>
      </c>
      <c r="AY157" s="16" t="s">
        <v>225</v>
      </c>
      <c r="BE157" s="143">
        <f>IF(N157="základní",J157,0)</f>
        <v>0</v>
      </c>
      <c r="BF157" s="143">
        <f>IF(N157="snížená",J157,0)</f>
        <v>0</v>
      </c>
      <c r="BG157" s="143">
        <f>IF(N157="zákl. přenesená",J157,0)</f>
        <v>0</v>
      </c>
      <c r="BH157" s="143">
        <f>IF(N157="sníž. přenesená",J157,0)</f>
        <v>0</v>
      </c>
      <c r="BI157" s="143">
        <f>IF(N157="nulová",J157,0)</f>
        <v>0</v>
      </c>
      <c r="BJ157" s="16" t="s">
        <v>90</v>
      </c>
      <c r="BK157" s="143">
        <f>ROUND(I157*H157,2)</f>
        <v>0</v>
      </c>
      <c r="BL157" s="16" t="s">
        <v>232</v>
      </c>
      <c r="BM157" s="142" t="s">
        <v>290</v>
      </c>
    </row>
    <row r="158" spans="2:65" s="11" customFormat="1" ht="22.8" customHeight="1">
      <c r="B158" s="119"/>
      <c r="D158" s="120" t="s">
        <v>81</v>
      </c>
      <c r="E158" s="129" t="s">
        <v>1176</v>
      </c>
      <c r="F158" s="129" t="s">
        <v>1177</v>
      </c>
      <c r="I158" s="122"/>
      <c r="J158" s="130">
        <f>BK158</f>
        <v>0</v>
      </c>
      <c r="L158" s="119"/>
      <c r="M158" s="124"/>
      <c r="P158" s="125">
        <f>P159</f>
        <v>0</v>
      </c>
      <c r="R158" s="125">
        <f>R159</f>
        <v>0</v>
      </c>
      <c r="T158" s="126">
        <f>T159</f>
        <v>0</v>
      </c>
      <c r="AR158" s="120" t="s">
        <v>90</v>
      </c>
      <c r="AT158" s="127" t="s">
        <v>81</v>
      </c>
      <c r="AU158" s="127" t="s">
        <v>90</v>
      </c>
      <c r="AY158" s="120" t="s">
        <v>225</v>
      </c>
      <c r="BK158" s="128">
        <f>BK159</f>
        <v>0</v>
      </c>
    </row>
    <row r="159" spans="2:65" s="1" customFormat="1" ht="66.75" customHeight="1">
      <c r="B159" s="31"/>
      <c r="C159" s="131" t="s">
        <v>261</v>
      </c>
      <c r="D159" s="131" t="s">
        <v>227</v>
      </c>
      <c r="E159" s="132" t="s">
        <v>1179</v>
      </c>
      <c r="F159" s="133" t="s">
        <v>1180</v>
      </c>
      <c r="G159" s="134" t="s">
        <v>277</v>
      </c>
      <c r="H159" s="135">
        <v>2.1120000000000001</v>
      </c>
      <c r="I159" s="136"/>
      <c r="J159" s="137">
        <f>ROUND(I159*H159,2)</f>
        <v>0</v>
      </c>
      <c r="K159" s="133" t="s">
        <v>231</v>
      </c>
      <c r="L159" s="31"/>
      <c r="M159" s="138" t="s">
        <v>1</v>
      </c>
      <c r="N159" s="139" t="s">
        <v>47</v>
      </c>
      <c r="P159" s="140">
        <f>O159*H159</f>
        <v>0</v>
      </c>
      <c r="Q159" s="140">
        <v>0</v>
      </c>
      <c r="R159" s="140">
        <f>Q159*H159</f>
        <v>0</v>
      </c>
      <c r="S159" s="140">
        <v>0</v>
      </c>
      <c r="T159" s="141">
        <f>S159*H159</f>
        <v>0</v>
      </c>
      <c r="AR159" s="142" t="s">
        <v>232</v>
      </c>
      <c r="AT159" s="142" t="s">
        <v>227</v>
      </c>
      <c r="AU159" s="142" t="s">
        <v>92</v>
      </c>
      <c r="AY159" s="16" t="s">
        <v>225</v>
      </c>
      <c r="BE159" s="143">
        <f>IF(N159="základní",J159,0)</f>
        <v>0</v>
      </c>
      <c r="BF159" s="143">
        <f>IF(N159="snížená",J159,0)</f>
        <v>0</v>
      </c>
      <c r="BG159" s="143">
        <f>IF(N159="zákl. přenesená",J159,0)</f>
        <v>0</v>
      </c>
      <c r="BH159" s="143">
        <f>IF(N159="sníž. přenesená",J159,0)</f>
        <v>0</v>
      </c>
      <c r="BI159" s="143">
        <f>IF(N159="nulová",J159,0)</f>
        <v>0</v>
      </c>
      <c r="BJ159" s="16" t="s">
        <v>90</v>
      </c>
      <c r="BK159" s="143">
        <f>ROUND(I159*H159,2)</f>
        <v>0</v>
      </c>
      <c r="BL159" s="16" t="s">
        <v>232</v>
      </c>
      <c r="BM159" s="142" t="s">
        <v>295</v>
      </c>
    </row>
    <row r="160" spans="2:65" s="11" customFormat="1" ht="25.95" customHeight="1">
      <c r="B160" s="119"/>
      <c r="D160" s="120" t="s">
        <v>81</v>
      </c>
      <c r="E160" s="121" t="s">
        <v>1182</v>
      </c>
      <c r="F160" s="121" t="s">
        <v>1183</v>
      </c>
      <c r="I160" s="122"/>
      <c r="J160" s="123">
        <f>BK160</f>
        <v>0</v>
      </c>
      <c r="L160" s="119"/>
      <c r="M160" s="124"/>
      <c r="P160" s="125">
        <f>P161</f>
        <v>0</v>
      </c>
      <c r="R160" s="125">
        <f>R161</f>
        <v>0</v>
      </c>
      <c r="T160" s="126">
        <f>T161</f>
        <v>0</v>
      </c>
      <c r="AR160" s="120" t="s">
        <v>92</v>
      </c>
      <c r="AT160" s="127" t="s">
        <v>81</v>
      </c>
      <c r="AU160" s="127" t="s">
        <v>82</v>
      </c>
      <c r="AY160" s="120" t="s">
        <v>225</v>
      </c>
      <c r="BK160" s="128">
        <f>BK161</f>
        <v>0</v>
      </c>
    </row>
    <row r="161" spans="2:65" s="11" customFormat="1" ht="22.8" customHeight="1">
      <c r="B161" s="119"/>
      <c r="D161" s="120" t="s">
        <v>81</v>
      </c>
      <c r="E161" s="129" t="s">
        <v>3483</v>
      </c>
      <c r="F161" s="129" t="s">
        <v>4424</v>
      </c>
      <c r="I161" s="122"/>
      <c r="J161" s="130">
        <f>BK161</f>
        <v>0</v>
      </c>
      <c r="L161" s="119"/>
      <c r="M161" s="124"/>
      <c r="P161" s="125">
        <f>SUM(P162:P165)</f>
        <v>0</v>
      </c>
      <c r="R161" s="125">
        <f>SUM(R162:R165)</f>
        <v>0</v>
      </c>
      <c r="T161" s="126">
        <f>SUM(T162:T165)</f>
        <v>0</v>
      </c>
      <c r="AR161" s="120" t="s">
        <v>92</v>
      </c>
      <c r="AT161" s="127" t="s">
        <v>81</v>
      </c>
      <c r="AU161" s="127" t="s">
        <v>90</v>
      </c>
      <c r="AY161" s="120" t="s">
        <v>225</v>
      </c>
      <c r="BK161" s="128">
        <f>SUM(BK162:BK165)</f>
        <v>0</v>
      </c>
    </row>
    <row r="162" spans="2:65" s="1" customFormat="1" ht="33" customHeight="1">
      <c r="B162" s="31"/>
      <c r="C162" s="131" t="s">
        <v>297</v>
      </c>
      <c r="D162" s="131" t="s">
        <v>227</v>
      </c>
      <c r="E162" s="132" t="s">
        <v>4425</v>
      </c>
      <c r="F162" s="133" t="s">
        <v>4426</v>
      </c>
      <c r="G162" s="134" t="s">
        <v>230</v>
      </c>
      <c r="H162" s="135">
        <v>8.2219999999999995</v>
      </c>
      <c r="I162" s="136"/>
      <c r="J162" s="137">
        <f>ROUND(I162*H162,2)</f>
        <v>0</v>
      </c>
      <c r="K162" s="133" t="s">
        <v>347</v>
      </c>
      <c r="L162" s="31"/>
      <c r="M162" s="138" t="s">
        <v>1</v>
      </c>
      <c r="N162" s="139" t="s">
        <v>47</v>
      </c>
      <c r="P162" s="140">
        <f>O162*H162</f>
        <v>0</v>
      </c>
      <c r="Q162" s="140">
        <v>0</v>
      </c>
      <c r="R162" s="140">
        <f>Q162*H162</f>
        <v>0</v>
      </c>
      <c r="S162" s="140">
        <v>0</v>
      </c>
      <c r="T162" s="141">
        <f>S162*H162</f>
        <v>0</v>
      </c>
      <c r="AR162" s="142" t="s">
        <v>265</v>
      </c>
      <c r="AT162" s="142" t="s">
        <v>227</v>
      </c>
      <c r="AU162" s="142" t="s">
        <v>92</v>
      </c>
      <c r="AY162" s="16" t="s">
        <v>225</v>
      </c>
      <c r="BE162" s="143">
        <f>IF(N162="základní",J162,0)</f>
        <v>0</v>
      </c>
      <c r="BF162" s="143">
        <f>IF(N162="snížená",J162,0)</f>
        <v>0</v>
      </c>
      <c r="BG162" s="143">
        <f>IF(N162="zákl. přenesená",J162,0)</f>
        <v>0</v>
      </c>
      <c r="BH162" s="143">
        <f>IF(N162="sníž. přenesená",J162,0)</f>
        <v>0</v>
      </c>
      <c r="BI162" s="143">
        <f>IF(N162="nulová",J162,0)</f>
        <v>0</v>
      </c>
      <c r="BJ162" s="16" t="s">
        <v>90</v>
      </c>
      <c r="BK162" s="143">
        <f>ROUND(I162*H162,2)</f>
        <v>0</v>
      </c>
      <c r="BL162" s="16" t="s">
        <v>265</v>
      </c>
      <c r="BM162" s="142" t="s">
        <v>300</v>
      </c>
    </row>
    <row r="163" spans="2:65" s="12" customFormat="1" ht="10.199999999999999">
      <c r="B163" s="144"/>
      <c r="D163" s="145" t="s">
        <v>233</v>
      </c>
      <c r="E163" s="146" t="s">
        <v>1</v>
      </c>
      <c r="F163" s="147" t="s">
        <v>4427</v>
      </c>
      <c r="H163" s="148">
        <v>8.2219999999999995</v>
      </c>
      <c r="I163" s="149"/>
      <c r="L163" s="144"/>
      <c r="M163" s="150"/>
      <c r="T163" s="151"/>
      <c r="AT163" s="146" t="s">
        <v>233</v>
      </c>
      <c r="AU163" s="146" t="s">
        <v>92</v>
      </c>
      <c r="AV163" s="12" t="s">
        <v>92</v>
      </c>
      <c r="AW163" s="12" t="s">
        <v>31</v>
      </c>
      <c r="AX163" s="12" t="s">
        <v>82</v>
      </c>
      <c r="AY163" s="146" t="s">
        <v>225</v>
      </c>
    </row>
    <row r="164" spans="2:65" s="13" customFormat="1" ht="10.199999999999999">
      <c r="B164" s="152"/>
      <c r="D164" s="145" t="s">
        <v>233</v>
      </c>
      <c r="E164" s="153" t="s">
        <v>1</v>
      </c>
      <c r="F164" s="154" t="s">
        <v>235</v>
      </c>
      <c r="H164" s="155">
        <v>8.2219999999999995</v>
      </c>
      <c r="I164" s="156"/>
      <c r="L164" s="152"/>
      <c r="M164" s="157"/>
      <c r="T164" s="158"/>
      <c r="AT164" s="153" t="s">
        <v>233</v>
      </c>
      <c r="AU164" s="153" t="s">
        <v>92</v>
      </c>
      <c r="AV164" s="13" t="s">
        <v>232</v>
      </c>
      <c r="AW164" s="13" t="s">
        <v>31</v>
      </c>
      <c r="AX164" s="13" t="s">
        <v>90</v>
      </c>
      <c r="AY164" s="153" t="s">
        <v>225</v>
      </c>
    </row>
    <row r="165" spans="2:65" s="1" customFormat="1" ht="16.5" customHeight="1">
      <c r="B165" s="31"/>
      <c r="C165" s="159" t="s">
        <v>265</v>
      </c>
      <c r="D165" s="159" t="s">
        <v>292</v>
      </c>
      <c r="E165" s="160" t="s">
        <v>4428</v>
      </c>
      <c r="F165" s="161" t="s">
        <v>4429</v>
      </c>
      <c r="G165" s="162" t="s">
        <v>2307</v>
      </c>
      <c r="H165" s="163">
        <v>14.5</v>
      </c>
      <c r="I165" s="164"/>
      <c r="J165" s="165">
        <f>ROUND(I165*H165,2)</f>
        <v>0</v>
      </c>
      <c r="K165" s="161" t="s">
        <v>347</v>
      </c>
      <c r="L165" s="166"/>
      <c r="M165" s="167" t="s">
        <v>1</v>
      </c>
      <c r="N165" s="168" t="s">
        <v>47</v>
      </c>
      <c r="P165" s="140">
        <f>O165*H165</f>
        <v>0</v>
      </c>
      <c r="Q165" s="140">
        <v>0</v>
      </c>
      <c r="R165" s="140">
        <f>Q165*H165</f>
        <v>0</v>
      </c>
      <c r="S165" s="140">
        <v>0</v>
      </c>
      <c r="T165" s="141">
        <f>S165*H165</f>
        <v>0</v>
      </c>
      <c r="AR165" s="142" t="s">
        <v>307</v>
      </c>
      <c r="AT165" s="142" t="s">
        <v>292</v>
      </c>
      <c r="AU165" s="142" t="s">
        <v>92</v>
      </c>
      <c r="AY165" s="16" t="s">
        <v>225</v>
      </c>
      <c r="BE165" s="143">
        <f>IF(N165="základní",J165,0)</f>
        <v>0</v>
      </c>
      <c r="BF165" s="143">
        <f>IF(N165="snížená",J165,0)</f>
        <v>0</v>
      </c>
      <c r="BG165" s="143">
        <f>IF(N165="zákl. přenesená",J165,0)</f>
        <v>0</v>
      </c>
      <c r="BH165" s="143">
        <f>IF(N165="sníž. přenesená",J165,0)</f>
        <v>0</v>
      </c>
      <c r="BI165" s="143">
        <f>IF(N165="nulová",J165,0)</f>
        <v>0</v>
      </c>
      <c r="BJ165" s="16" t="s">
        <v>90</v>
      </c>
      <c r="BK165" s="143">
        <f>ROUND(I165*H165,2)</f>
        <v>0</v>
      </c>
      <c r="BL165" s="16" t="s">
        <v>265</v>
      </c>
      <c r="BM165" s="142" t="s">
        <v>307</v>
      </c>
    </row>
    <row r="166" spans="2:65" s="11" customFormat="1" ht="25.95" customHeight="1">
      <c r="B166" s="119"/>
      <c r="D166" s="120" t="s">
        <v>81</v>
      </c>
      <c r="E166" s="121" t="s">
        <v>1882</v>
      </c>
      <c r="F166" s="121" t="s">
        <v>1883</v>
      </c>
      <c r="I166" s="122"/>
      <c r="J166" s="123">
        <f>BK166</f>
        <v>0</v>
      </c>
      <c r="L166" s="119"/>
      <c r="M166" s="124"/>
      <c r="P166" s="125">
        <f>P167+P170</f>
        <v>0</v>
      </c>
      <c r="R166" s="125">
        <f>R167+R170</f>
        <v>0</v>
      </c>
      <c r="T166" s="126">
        <f>T167+T170</f>
        <v>0</v>
      </c>
      <c r="AR166" s="120" t="s">
        <v>250</v>
      </c>
      <c r="AT166" s="127" t="s">
        <v>81</v>
      </c>
      <c r="AU166" s="127" t="s">
        <v>82</v>
      </c>
      <c r="AY166" s="120" t="s">
        <v>225</v>
      </c>
      <c r="BK166" s="128">
        <f>BK167+BK170</f>
        <v>0</v>
      </c>
    </row>
    <row r="167" spans="2:65" s="11" customFormat="1" ht="22.8" customHeight="1">
      <c r="B167" s="119"/>
      <c r="D167" s="120" t="s">
        <v>81</v>
      </c>
      <c r="E167" s="129" t="s">
        <v>4329</v>
      </c>
      <c r="F167" s="129" t="s">
        <v>4330</v>
      </c>
      <c r="I167" s="122"/>
      <c r="J167" s="130">
        <f>BK167</f>
        <v>0</v>
      </c>
      <c r="L167" s="119"/>
      <c r="M167" s="124"/>
      <c r="P167" s="125">
        <f>SUM(P168:P169)</f>
        <v>0</v>
      </c>
      <c r="R167" s="125">
        <f>SUM(R168:R169)</f>
        <v>0</v>
      </c>
      <c r="T167" s="126">
        <f>SUM(T168:T169)</f>
        <v>0</v>
      </c>
      <c r="AR167" s="120" t="s">
        <v>250</v>
      </c>
      <c r="AT167" s="127" t="s">
        <v>81</v>
      </c>
      <c r="AU167" s="127" t="s">
        <v>90</v>
      </c>
      <c r="AY167" s="120" t="s">
        <v>225</v>
      </c>
      <c r="BK167" s="128">
        <f>SUM(BK168:BK169)</f>
        <v>0</v>
      </c>
    </row>
    <row r="168" spans="2:65" s="1" customFormat="1" ht="16.5" customHeight="1">
      <c r="B168" s="31"/>
      <c r="C168" s="131" t="s">
        <v>310</v>
      </c>
      <c r="D168" s="131" t="s">
        <v>227</v>
      </c>
      <c r="E168" s="132" t="s">
        <v>4332</v>
      </c>
      <c r="F168" s="133" t="s">
        <v>4330</v>
      </c>
      <c r="G168" s="134" t="s">
        <v>1846</v>
      </c>
      <c r="H168" s="178"/>
      <c r="I168" s="136"/>
      <c r="J168" s="137">
        <f>ROUND(I168*H168,2)</f>
        <v>0</v>
      </c>
      <c r="K168" s="133" t="s">
        <v>231</v>
      </c>
      <c r="L168" s="31"/>
      <c r="M168" s="138" t="s">
        <v>1</v>
      </c>
      <c r="N168" s="139" t="s">
        <v>47</v>
      </c>
      <c r="P168" s="140">
        <f>O168*H168</f>
        <v>0</v>
      </c>
      <c r="Q168" s="140">
        <v>0</v>
      </c>
      <c r="R168" s="140">
        <f>Q168*H168</f>
        <v>0</v>
      </c>
      <c r="S168" s="140">
        <v>0</v>
      </c>
      <c r="T168" s="141">
        <f>S168*H168</f>
        <v>0</v>
      </c>
      <c r="AR168" s="142" t="s">
        <v>232</v>
      </c>
      <c r="AT168" s="142" t="s">
        <v>227</v>
      </c>
      <c r="AU168" s="142" t="s">
        <v>92</v>
      </c>
      <c r="AY168" s="16" t="s">
        <v>225</v>
      </c>
      <c r="BE168" s="143">
        <f>IF(N168="základní",J168,0)</f>
        <v>0</v>
      </c>
      <c r="BF168" s="143">
        <f>IF(N168="snížená",J168,0)</f>
        <v>0</v>
      </c>
      <c r="BG168" s="143">
        <f>IF(N168="zákl. přenesená",J168,0)</f>
        <v>0</v>
      </c>
      <c r="BH168" s="143">
        <f>IF(N168="sníž. přenesená",J168,0)</f>
        <v>0</v>
      </c>
      <c r="BI168" s="143">
        <f>IF(N168="nulová",J168,0)</f>
        <v>0</v>
      </c>
      <c r="BJ168" s="16" t="s">
        <v>90</v>
      </c>
      <c r="BK168" s="143">
        <f>ROUND(I168*H168,2)</f>
        <v>0</v>
      </c>
      <c r="BL168" s="16" t="s">
        <v>232</v>
      </c>
      <c r="BM168" s="142" t="s">
        <v>313</v>
      </c>
    </row>
    <row r="169" spans="2:65" s="1" customFormat="1" ht="16.5" customHeight="1">
      <c r="B169" s="31"/>
      <c r="C169" s="131" t="s">
        <v>269</v>
      </c>
      <c r="D169" s="131" t="s">
        <v>227</v>
      </c>
      <c r="E169" s="132" t="s">
        <v>4334</v>
      </c>
      <c r="F169" s="133" t="s">
        <v>4335</v>
      </c>
      <c r="G169" s="134" t="s">
        <v>638</v>
      </c>
      <c r="H169" s="135">
        <v>1</v>
      </c>
      <c r="I169" s="136"/>
      <c r="J169" s="137">
        <f>ROUND(I169*H169,2)</f>
        <v>0</v>
      </c>
      <c r="K169" s="133" t="s">
        <v>231</v>
      </c>
      <c r="L169" s="31"/>
      <c r="M169" s="138" t="s">
        <v>1</v>
      </c>
      <c r="N169" s="139" t="s">
        <v>47</v>
      </c>
      <c r="P169" s="140">
        <f>O169*H169</f>
        <v>0</v>
      </c>
      <c r="Q169" s="140">
        <v>0</v>
      </c>
      <c r="R169" s="140">
        <f>Q169*H169</f>
        <v>0</v>
      </c>
      <c r="S169" s="140">
        <v>0</v>
      </c>
      <c r="T169" s="141">
        <f>S169*H169</f>
        <v>0</v>
      </c>
      <c r="AR169" s="142" t="s">
        <v>232</v>
      </c>
      <c r="AT169" s="142" t="s">
        <v>227</v>
      </c>
      <c r="AU169" s="142" t="s">
        <v>92</v>
      </c>
      <c r="AY169" s="16" t="s">
        <v>225</v>
      </c>
      <c r="BE169" s="143">
        <f>IF(N169="základní",J169,0)</f>
        <v>0</v>
      </c>
      <c r="BF169" s="143">
        <f>IF(N169="snížená",J169,0)</f>
        <v>0</v>
      </c>
      <c r="BG169" s="143">
        <f>IF(N169="zákl. přenesená",J169,0)</f>
        <v>0</v>
      </c>
      <c r="BH169" s="143">
        <f>IF(N169="sníž. přenesená",J169,0)</f>
        <v>0</v>
      </c>
      <c r="BI169" s="143">
        <f>IF(N169="nulová",J169,0)</f>
        <v>0</v>
      </c>
      <c r="BJ169" s="16" t="s">
        <v>90</v>
      </c>
      <c r="BK169" s="143">
        <f>ROUND(I169*H169,2)</f>
        <v>0</v>
      </c>
      <c r="BL169" s="16" t="s">
        <v>232</v>
      </c>
      <c r="BM169" s="142" t="s">
        <v>319</v>
      </c>
    </row>
    <row r="170" spans="2:65" s="11" customFormat="1" ht="22.8" customHeight="1">
      <c r="B170" s="119"/>
      <c r="D170" s="120" t="s">
        <v>81</v>
      </c>
      <c r="E170" s="129" t="s">
        <v>4336</v>
      </c>
      <c r="F170" s="129" t="s">
        <v>4337</v>
      </c>
      <c r="I170" s="122"/>
      <c r="J170" s="130">
        <f>BK170</f>
        <v>0</v>
      </c>
      <c r="L170" s="119"/>
      <c r="M170" s="124"/>
      <c r="P170" s="125">
        <f>SUM(P171:P172)</f>
        <v>0</v>
      </c>
      <c r="R170" s="125">
        <f>SUM(R171:R172)</f>
        <v>0</v>
      </c>
      <c r="T170" s="126">
        <f>SUM(T171:T172)</f>
        <v>0</v>
      </c>
      <c r="AR170" s="120" t="s">
        <v>250</v>
      </c>
      <c r="AT170" s="127" t="s">
        <v>81</v>
      </c>
      <c r="AU170" s="127" t="s">
        <v>90</v>
      </c>
      <c r="AY170" s="120" t="s">
        <v>225</v>
      </c>
      <c r="BK170" s="128">
        <f>SUM(BK171:BK172)</f>
        <v>0</v>
      </c>
    </row>
    <row r="171" spans="2:65" s="1" customFormat="1" ht="16.5" customHeight="1">
      <c r="B171" s="31"/>
      <c r="C171" s="131" t="s">
        <v>322</v>
      </c>
      <c r="D171" s="131" t="s">
        <v>227</v>
      </c>
      <c r="E171" s="132" t="s">
        <v>4345</v>
      </c>
      <c r="F171" s="133" t="s">
        <v>4346</v>
      </c>
      <c r="G171" s="134" t="s">
        <v>1846</v>
      </c>
      <c r="H171" s="178"/>
      <c r="I171" s="136"/>
      <c r="J171" s="137">
        <f>ROUND(I171*H171,2)</f>
        <v>0</v>
      </c>
      <c r="K171" s="133" t="s">
        <v>231</v>
      </c>
      <c r="L171" s="31"/>
      <c r="M171" s="138" t="s">
        <v>1</v>
      </c>
      <c r="N171" s="139" t="s">
        <v>47</v>
      </c>
      <c r="P171" s="140">
        <f>O171*H171</f>
        <v>0</v>
      </c>
      <c r="Q171" s="140">
        <v>0</v>
      </c>
      <c r="R171" s="140">
        <f>Q171*H171</f>
        <v>0</v>
      </c>
      <c r="S171" s="140">
        <v>0</v>
      </c>
      <c r="T171" s="141">
        <f>S171*H171</f>
        <v>0</v>
      </c>
      <c r="AR171" s="142" t="s">
        <v>232</v>
      </c>
      <c r="AT171" s="142" t="s">
        <v>227</v>
      </c>
      <c r="AU171" s="142" t="s">
        <v>92</v>
      </c>
      <c r="AY171" s="16" t="s">
        <v>225</v>
      </c>
      <c r="BE171" s="143">
        <f>IF(N171="základní",J171,0)</f>
        <v>0</v>
      </c>
      <c r="BF171" s="143">
        <f>IF(N171="snížená",J171,0)</f>
        <v>0</v>
      </c>
      <c r="BG171" s="143">
        <f>IF(N171="zákl. přenesená",J171,0)</f>
        <v>0</v>
      </c>
      <c r="BH171" s="143">
        <f>IF(N171="sníž. přenesená",J171,0)</f>
        <v>0</v>
      </c>
      <c r="BI171" s="143">
        <f>IF(N171="nulová",J171,0)</f>
        <v>0</v>
      </c>
      <c r="BJ171" s="16" t="s">
        <v>90</v>
      </c>
      <c r="BK171" s="143">
        <f>ROUND(I171*H171,2)</f>
        <v>0</v>
      </c>
      <c r="BL171" s="16" t="s">
        <v>232</v>
      </c>
      <c r="BM171" s="142" t="s">
        <v>325</v>
      </c>
    </row>
    <row r="172" spans="2:65" s="1" customFormat="1" ht="16.5" customHeight="1">
      <c r="B172" s="31"/>
      <c r="C172" s="131" t="s">
        <v>273</v>
      </c>
      <c r="D172" s="131" t="s">
        <v>227</v>
      </c>
      <c r="E172" s="132" t="s">
        <v>4348</v>
      </c>
      <c r="F172" s="133" t="s">
        <v>4349</v>
      </c>
      <c r="G172" s="134" t="s">
        <v>1846</v>
      </c>
      <c r="H172" s="178"/>
      <c r="I172" s="136"/>
      <c r="J172" s="137">
        <f>ROUND(I172*H172,2)</f>
        <v>0</v>
      </c>
      <c r="K172" s="133" t="s">
        <v>231</v>
      </c>
      <c r="L172" s="31"/>
      <c r="M172" s="179" t="s">
        <v>1</v>
      </c>
      <c r="N172" s="180" t="s">
        <v>47</v>
      </c>
      <c r="O172" s="181"/>
      <c r="P172" s="182">
        <f>O172*H172</f>
        <v>0</v>
      </c>
      <c r="Q172" s="182">
        <v>0</v>
      </c>
      <c r="R172" s="182">
        <f>Q172*H172</f>
        <v>0</v>
      </c>
      <c r="S172" s="182">
        <v>0</v>
      </c>
      <c r="T172" s="183">
        <f>S172*H172</f>
        <v>0</v>
      </c>
      <c r="AR172" s="142" t="s">
        <v>232</v>
      </c>
      <c r="AT172" s="142" t="s">
        <v>227</v>
      </c>
      <c r="AU172" s="142" t="s">
        <v>92</v>
      </c>
      <c r="AY172" s="16" t="s">
        <v>225</v>
      </c>
      <c r="BE172" s="143">
        <f>IF(N172="základní",J172,0)</f>
        <v>0</v>
      </c>
      <c r="BF172" s="143">
        <f>IF(N172="snížená",J172,0)</f>
        <v>0</v>
      </c>
      <c r="BG172" s="143">
        <f>IF(N172="zákl. přenesená",J172,0)</f>
        <v>0</v>
      </c>
      <c r="BH172" s="143">
        <f>IF(N172="sníž. přenesená",J172,0)</f>
        <v>0</v>
      </c>
      <c r="BI172" s="143">
        <f>IF(N172="nulová",J172,0)</f>
        <v>0</v>
      </c>
      <c r="BJ172" s="16" t="s">
        <v>90</v>
      </c>
      <c r="BK172" s="143">
        <f>ROUND(I172*H172,2)</f>
        <v>0</v>
      </c>
      <c r="BL172" s="16" t="s">
        <v>232</v>
      </c>
      <c r="BM172" s="142" t="s">
        <v>328</v>
      </c>
    </row>
    <row r="173" spans="2:65" s="1" customFormat="1" ht="6.9" customHeight="1">
      <c r="B173" s="43"/>
      <c r="C173" s="44"/>
      <c r="D173" s="44"/>
      <c r="E173" s="44"/>
      <c r="F173" s="44"/>
      <c r="G173" s="44"/>
      <c r="H173" s="44"/>
      <c r="I173" s="44"/>
      <c r="J173" s="44"/>
      <c r="K173" s="44"/>
      <c r="L173" s="31"/>
    </row>
  </sheetData>
  <sheetProtection algorithmName="SHA-512" hashValue="eEMcajueNFfq8/iVK6G7miAYqeyVibNY5SDWHd3A07wMeZrkfF7H1dv49WBWUxn5WJ6ADVlyFBckbzdqdalH1g==" saltValue="oTm/k6cjZqFKpE8dxaSGkJDOaCG78h37OAoKBgGcFcAigrIV2jPtIWt30IviEWwoOK68RjwshYu095XRSCy9hQ==" spinCount="100000" sheet="1" objects="1" scenarios="1" formatColumns="0" formatRows="0" autoFilter="0"/>
  <autoFilter ref="C125:K172" xr:uid="{00000000-0009-0000-0000-000003000000}"/>
  <mergeCells count="9">
    <mergeCell ref="E87:H87"/>
    <mergeCell ref="E116:H116"/>
    <mergeCell ref="E118:H118"/>
    <mergeCell ref="L2:V2"/>
    <mergeCell ref="E7:H7"/>
    <mergeCell ref="E9:H9"/>
    <mergeCell ref="E18:H18"/>
    <mergeCell ref="E27:H27"/>
    <mergeCell ref="E85:H85"/>
  </mergeCells>
  <printOptions horizontalCentered="1"/>
  <pageMargins left="0.7" right="0.7" top="0.75" bottom="0.75" header="0.3" footer="0.3"/>
  <pageSetup paperSize="9" scale="70" fitToHeight="10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08"/>
  <sheetViews>
    <sheetView showGridLines="0" workbookViewId="0">
      <selection activeCell="AN7" sqref="AN7"/>
    </sheetView>
  </sheetViews>
  <sheetFormatPr defaultRowHeight="13.8"/>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8"/>
      <c r="M2" s="198"/>
      <c r="N2" s="198"/>
      <c r="O2" s="198"/>
      <c r="P2" s="198"/>
      <c r="Q2" s="198"/>
      <c r="R2" s="198"/>
      <c r="S2" s="198"/>
      <c r="T2" s="198"/>
      <c r="U2" s="198"/>
      <c r="V2" s="198"/>
      <c r="AT2" s="16" t="s">
        <v>101</v>
      </c>
    </row>
    <row r="3" spans="2:46" ht="6.9" customHeight="1">
      <c r="B3" s="17"/>
      <c r="C3" s="18"/>
      <c r="D3" s="18"/>
      <c r="E3" s="18"/>
      <c r="F3" s="18"/>
      <c r="G3" s="18"/>
      <c r="H3" s="18"/>
      <c r="I3" s="18"/>
      <c r="J3" s="18"/>
      <c r="K3" s="18"/>
      <c r="L3" s="19"/>
      <c r="AT3" s="16" t="s">
        <v>92</v>
      </c>
    </row>
    <row r="4" spans="2:46" ht="24.9" customHeight="1">
      <c r="B4" s="19"/>
      <c r="D4" s="20" t="s">
        <v>120</v>
      </c>
      <c r="L4" s="19"/>
      <c r="M4" s="87" t="s">
        <v>10</v>
      </c>
      <c r="AT4" s="16" t="s">
        <v>4</v>
      </c>
    </row>
    <row r="5" spans="2:46" ht="6.9" customHeight="1">
      <c r="B5" s="19"/>
      <c r="L5" s="19"/>
    </row>
    <row r="6" spans="2:46" ht="12" customHeight="1">
      <c r="B6" s="19"/>
      <c r="D6" s="26" t="s">
        <v>16</v>
      </c>
      <c r="L6" s="19"/>
    </row>
    <row r="7" spans="2:46" ht="26.25" customHeight="1">
      <c r="B7" s="19"/>
      <c r="E7" s="225" t="str">
        <f>'Rekapitulace stavby'!K6</f>
        <v>REKONSTRUKCE KMOCHOVA DOMU, KUTNOHORSKÁ ULICE ČP. 50 - KOMPLET S ROZPOČTY PROFESÍ</v>
      </c>
      <c r="F7" s="226"/>
      <c r="G7" s="226"/>
      <c r="H7" s="226"/>
      <c r="L7" s="19"/>
    </row>
    <row r="8" spans="2:46" s="1" customFormat="1" ht="12" customHeight="1">
      <c r="B8" s="31"/>
      <c r="D8" s="26" t="s">
        <v>121</v>
      </c>
      <c r="L8" s="31"/>
    </row>
    <row r="9" spans="2:46" s="1" customFormat="1" ht="16.5" customHeight="1">
      <c r="B9" s="31"/>
      <c r="E9" s="191" t="s">
        <v>4430</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Vyplň údaj</v>
      </c>
      <c r="L12" s="31"/>
    </row>
    <row r="13" spans="2:46" s="1" customFormat="1" ht="10.8" customHeight="1">
      <c r="B13" s="31"/>
      <c r="L13" s="31"/>
    </row>
    <row r="14" spans="2:46" s="1" customFormat="1" ht="12" customHeight="1">
      <c r="B14" s="31"/>
      <c r="D14" s="26" t="s">
        <v>23</v>
      </c>
      <c r="I14" s="26" t="s">
        <v>24</v>
      </c>
      <c r="J14" s="24" t="s">
        <v>25</v>
      </c>
      <c r="L14" s="31"/>
    </row>
    <row r="15" spans="2:46" s="1" customFormat="1" ht="18" customHeight="1">
      <c r="B15" s="31"/>
      <c r="E15" s="24" t="s">
        <v>26</v>
      </c>
      <c r="I15" s="26" t="s">
        <v>27</v>
      </c>
      <c r="J15" s="24" t="s">
        <v>28</v>
      </c>
      <c r="L15" s="31"/>
    </row>
    <row r="16" spans="2:46" s="1" customFormat="1" ht="6.9" customHeight="1">
      <c r="B16" s="31"/>
      <c r="L16" s="31"/>
    </row>
    <row r="17" spans="2:12" s="1" customFormat="1" ht="12" customHeight="1">
      <c r="B17" s="31"/>
      <c r="D17" s="26" t="s">
        <v>29</v>
      </c>
      <c r="I17" s="26" t="s">
        <v>24</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6.9" customHeight="1">
      <c r="B19" s="31"/>
      <c r="L19" s="31"/>
    </row>
    <row r="20" spans="2:12" s="1" customFormat="1" ht="12" customHeight="1">
      <c r="B20" s="31"/>
      <c r="D20" s="26" t="s">
        <v>32</v>
      </c>
      <c r="I20" s="26" t="s">
        <v>24</v>
      </c>
      <c r="J20" s="24" t="s">
        <v>33</v>
      </c>
      <c r="L20" s="31"/>
    </row>
    <row r="21" spans="2:12" s="1" customFormat="1" ht="18" customHeight="1">
      <c r="B21" s="31"/>
      <c r="E21" s="24" t="s">
        <v>34</v>
      </c>
      <c r="I21" s="26" t="s">
        <v>27</v>
      </c>
      <c r="J21" s="24" t="s">
        <v>35</v>
      </c>
      <c r="L21" s="31"/>
    </row>
    <row r="22" spans="2:12" s="1" customFormat="1" ht="6.9" customHeight="1">
      <c r="B22" s="31"/>
      <c r="L22" s="31"/>
    </row>
    <row r="23" spans="2:12" s="1" customFormat="1" ht="12" customHeight="1">
      <c r="B23" s="31"/>
      <c r="D23" s="26" t="s">
        <v>36</v>
      </c>
      <c r="I23" s="26" t="s">
        <v>24</v>
      </c>
      <c r="J23" s="24" t="s">
        <v>37</v>
      </c>
      <c r="L23" s="31"/>
    </row>
    <row r="24" spans="2:12" s="1" customFormat="1" ht="18" customHeight="1">
      <c r="B24" s="31"/>
      <c r="E24" s="24" t="s">
        <v>38</v>
      </c>
      <c r="I24" s="26" t="s">
        <v>27</v>
      </c>
      <c r="J24" s="24" t="s">
        <v>39</v>
      </c>
      <c r="L24" s="31"/>
    </row>
    <row r="25" spans="2:12" s="1" customFormat="1" ht="6.9" customHeight="1">
      <c r="B25" s="31"/>
      <c r="L25" s="31"/>
    </row>
    <row r="26" spans="2:12" s="1" customFormat="1" ht="12" customHeight="1">
      <c r="B26" s="31"/>
      <c r="D26" s="26" t="s">
        <v>40</v>
      </c>
      <c r="L26" s="31"/>
    </row>
    <row r="27" spans="2:12" s="7" customFormat="1" ht="71.25" customHeight="1">
      <c r="B27" s="88"/>
      <c r="E27" s="202" t="s">
        <v>41</v>
      </c>
      <c r="F27" s="202"/>
      <c r="G27" s="202"/>
      <c r="H27" s="202"/>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42</v>
      </c>
      <c r="J30" s="65">
        <f>ROUND(J126, 2)</f>
        <v>0</v>
      </c>
      <c r="L30" s="31"/>
    </row>
    <row r="31" spans="2:12" s="1" customFormat="1" ht="6.9" customHeight="1">
      <c r="B31" s="31"/>
      <c r="D31" s="52"/>
      <c r="E31" s="52"/>
      <c r="F31" s="52"/>
      <c r="G31" s="52"/>
      <c r="H31" s="52"/>
      <c r="I31" s="52"/>
      <c r="J31" s="52"/>
      <c r="K31" s="52"/>
      <c r="L31" s="31"/>
    </row>
    <row r="32" spans="2:12" s="1" customFormat="1" ht="14.4" customHeight="1">
      <c r="B32" s="31"/>
      <c r="F32" s="34" t="s">
        <v>44</v>
      </c>
      <c r="I32" s="34" t="s">
        <v>43</v>
      </c>
      <c r="J32" s="34" t="s">
        <v>45</v>
      </c>
      <c r="L32" s="31"/>
    </row>
    <row r="33" spans="2:12" s="1" customFormat="1" ht="14.4" customHeight="1">
      <c r="B33" s="31"/>
      <c r="D33" s="54" t="s">
        <v>46</v>
      </c>
      <c r="E33" s="26" t="s">
        <v>47</v>
      </c>
      <c r="F33" s="90">
        <f>ROUND((SUM(BE126:BE207)),  2)</f>
        <v>0</v>
      </c>
      <c r="I33" s="91">
        <v>0.21</v>
      </c>
      <c r="J33" s="90">
        <f>ROUND(((SUM(BE126:BE207))*I33),  2)</f>
        <v>0</v>
      </c>
      <c r="L33" s="31"/>
    </row>
    <row r="34" spans="2:12" s="1" customFormat="1" ht="14.4" customHeight="1">
      <c r="B34" s="31"/>
      <c r="E34" s="26" t="s">
        <v>48</v>
      </c>
      <c r="F34" s="90">
        <f>ROUND((SUM(BF126:BF207)),  2)</f>
        <v>0</v>
      </c>
      <c r="I34" s="91">
        <v>0.12</v>
      </c>
      <c r="J34" s="90">
        <f>ROUND(((SUM(BF126:BF207))*I34),  2)</f>
        <v>0</v>
      </c>
      <c r="L34" s="31"/>
    </row>
    <row r="35" spans="2:12" s="1" customFormat="1" ht="14.4" hidden="1" customHeight="1">
      <c r="B35" s="31"/>
      <c r="E35" s="26" t="s">
        <v>49</v>
      </c>
      <c r="F35" s="90">
        <f>ROUND((SUM(BG126:BG207)),  2)</f>
        <v>0</v>
      </c>
      <c r="I35" s="91">
        <v>0.21</v>
      </c>
      <c r="J35" s="90">
        <f>0</f>
        <v>0</v>
      </c>
      <c r="L35" s="31"/>
    </row>
    <row r="36" spans="2:12" s="1" customFormat="1" ht="14.4" hidden="1" customHeight="1">
      <c r="B36" s="31"/>
      <c r="E36" s="26" t="s">
        <v>50</v>
      </c>
      <c r="F36" s="90">
        <f>ROUND((SUM(BH126:BH207)),  2)</f>
        <v>0</v>
      </c>
      <c r="I36" s="91">
        <v>0.12</v>
      </c>
      <c r="J36" s="90">
        <f>0</f>
        <v>0</v>
      </c>
      <c r="L36" s="31"/>
    </row>
    <row r="37" spans="2:12" s="1" customFormat="1" ht="14.4" hidden="1" customHeight="1">
      <c r="B37" s="31"/>
      <c r="E37" s="26" t="s">
        <v>51</v>
      </c>
      <c r="F37" s="90">
        <f>ROUND((SUM(BI126:BI207)),  2)</f>
        <v>0</v>
      </c>
      <c r="I37" s="91">
        <v>0</v>
      </c>
      <c r="J37" s="90">
        <f>0</f>
        <v>0</v>
      </c>
      <c r="L37" s="31"/>
    </row>
    <row r="38" spans="2:12" s="1" customFormat="1" ht="6.9" customHeight="1">
      <c r="B38" s="31"/>
      <c r="L38" s="31"/>
    </row>
    <row r="39" spans="2:12" s="1" customFormat="1" ht="25.35" customHeight="1">
      <c r="B39" s="31"/>
      <c r="C39" s="92"/>
      <c r="D39" s="93" t="s">
        <v>52</v>
      </c>
      <c r="E39" s="56"/>
      <c r="F39" s="56"/>
      <c r="G39" s="94" t="s">
        <v>53</v>
      </c>
      <c r="H39" s="95" t="s">
        <v>54</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55</v>
      </c>
      <c r="E50" s="41"/>
      <c r="F50" s="41"/>
      <c r="G50" s="40" t="s">
        <v>56</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57</v>
      </c>
      <c r="E61" s="33"/>
      <c r="F61" s="98" t="s">
        <v>58</v>
      </c>
      <c r="G61" s="42" t="s">
        <v>57</v>
      </c>
      <c r="H61" s="33"/>
      <c r="I61" s="33"/>
      <c r="J61" s="99" t="s">
        <v>58</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59</v>
      </c>
      <c r="E65" s="41"/>
      <c r="F65" s="41"/>
      <c r="G65" s="40" t="s">
        <v>60</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57</v>
      </c>
      <c r="E76" s="33"/>
      <c r="F76" s="98" t="s">
        <v>58</v>
      </c>
      <c r="G76" s="42" t="s">
        <v>57</v>
      </c>
      <c r="H76" s="33"/>
      <c r="I76" s="33"/>
      <c r="J76" s="99" t="s">
        <v>58</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123</v>
      </c>
      <c r="L82" s="31"/>
    </row>
    <row r="83" spans="2:47" s="1" customFormat="1" ht="6.9" customHeight="1">
      <c r="B83" s="31"/>
      <c r="L83" s="31"/>
    </row>
    <row r="84" spans="2:47" s="1" customFormat="1" ht="12" customHeight="1">
      <c r="B84" s="31"/>
      <c r="C84" s="26" t="s">
        <v>16</v>
      </c>
      <c r="L84" s="31"/>
    </row>
    <row r="85" spans="2:47" s="1" customFormat="1" ht="26.25" customHeight="1">
      <c r="B85" s="31"/>
      <c r="E85" s="225" t="str">
        <f>E7</f>
        <v>REKONSTRUKCE KMOCHOVA DOMU, KUTNOHORSKÁ ULICE ČP. 50 - KOMPLET S ROZPOČTY PROFESÍ</v>
      </c>
      <c r="F85" s="226"/>
      <c r="G85" s="226"/>
      <c r="H85" s="226"/>
      <c r="L85" s="31"/>
    </row>
    <row r="86" spans="2:47" s="1" customFormat="1" ht="12" customHeight="1">
      <c r="B86" s="31"/>
      <c r="C86" s="26" t="s">
        <v>121</v>
      </c>
      <c r="L86" s="31"/>
    </row>
    <row r="87" spans="2:47" s="1" customFormat="1" ht="16.5" customHeight="1">
      <c r="B87" s="31"/>
      <c r="E87" s="191" t="str">
        <f>E9</f>
        <v>24039d - SO - 04 Akumulační jímka</v>
      </c>
      <c r="F87" s="227"/>
      <c r="G87" s="227"/>
      <c r="H87" s="227"/>
      <c r="L87" s="31"/>
    </row>
    <row r="88" spans="2:47" s="1" customFormat="1" ht="6.9" customHeight="1">
      <c r="B88" s="31"/>
      <c r="L88" s="31"/>
    </row>
    <row r="89" spans="2:47" s="1" customFormat="1" ht="12" customHeight="1">
      <c r="B89" s="31"/>
      <c r="C89" s="26" t="s">
        <v>20</v>
      </c>
      <c r="F89" s="24" t="str">
        <f>F12</f>
        <v>Kolín IV, Kutnohorská 50</v>
      </c>
      <c r="I89" s="26" t="s">
        <v>22</v>
      </c>
      <c r="J89" s="51" t="str">
        <f>IF(J12="","",J12)</f>
        <v>Vyplň údaj</v>
      </c>
      <c r="L89" s="31"/>
    </row>
    <row r="90" spans="2:47" s="1" customFormat="1" ht="6.9" customHeight="1">
      <c r="B90" s="31"/>
      <c r="L90" s="31"/>
    </row>
    <row r="91" spans="2:47" s="1" customFormat="1" ht="40.049999999999997" customHeight="1">
      <c r="B91" s="31"/>
      <c r="C91" s="26" t="s">
        <v>23</v>
      </c>
      <c r="F91" s="24" t="str">
        <f>E15</f>
        <v>Město Kolín, Karlovo nám. 78, Kolín I</v>
      </c>
      <c r="I91" s="26" t="s">
        <v>32</v>
      </c>
      <c r="J91" s="29" t="str">
        <f>E21</f>
        <v>AZ PROJECT spol. s r.o., Plynárenská 830, Kolín IV</v>
      </c>
      <c r="L91" s="31"/>
    </row>
    <row r="92" spans="2:47" s="1" customFormat="1" ht="15.15" customHeight="1">
      <c r="B92" s="31"/>
      <c r="C92" s="26" t="s">
        <v>29</v>
      </c>
      <c r="F92" s="24" t="str">
        <f>IF(E18="","",E18)</f>
        <v>Vyplň údaj</v>
      </c>
      <c r="I92" s="26" t="s">
        <v>36</v>
      </c>
      <c r="J92" s="29" t="str">
        <f>E24</f>
        <v>Ing. Luboš Michalec</v>
      </c>
      <c r="L92" s="31"/>
    </row>
    <row r="93" spans="2:47" s="1" customFormat="1" ht="10.35" customHeight="1">
      <c r="B93" s="31"/>
      <c r="L93" s="31"/>
    </row>
    <row r="94" spans="2:47" s="1" customFormat="1" ht="29.25" customHeight="1">
      <c r="B94" s="31"/>
      <c r="C94" s="100" t="s">
        <v>124</v>
      </c>
      <c r="D94" s="92"/>
      <c r="E94" s="92"/>
      <c r="F94" s="92"/>
      <c r="G94" s="92"/>
      <c r="H94" s="92"/>
      <c r="I94" s="92"/>
      <c r="J94" s="101" t="s">
        <v>125</v>
      </c>
      <c r="K94" s="92"/>
      <c r="L94" s="31"/>
    </row>
    <row r="95" spans="2:47" s="1" customFormat="1" ht="10.35" customHeight="1">
      <c r="B95" s="31"/>
      <c r="L95" s="31"/>
    </row>
    <row r="96" spans="2:47" s="1" customFormat="1" ht="22.8" customHeight="1">
      <c r="B96" s="31"/>
      <c r="C96" s="102" t="s">
        <v>126</v>
      </c>
      <c r="J96" s="65">
        <f>J126</f>
        <v>0</v>
      </c>
      <c r="L96" s="31"/>
      <c r="AU96" s="16" t="s">
        <v>127</v>
      </c>
    </row>
    <row r="97" spans="2:12" s="8" customFormat="1" ht="24.9" customHeight="1">
      <c r="B97" s="103"/>
      <c r="D97" s="104" t="s">
        <v>128</v>
      </c>
      <c r="E97" s="105"/>
      <c r="F97" s="105"/>
      <c r="G97" s="105"/>
      <c r="H97" s="105"/>
      <c r="I97" s="105"/>
      <c r="J97" s="106">
        <f>J127</f>
        <v>0</v>
      </c>
      <c r="L97" s="103"/>
    </row>
    <row r="98" spans="2:12" s="9" customFormat="1" ht="19.95" customHeight="1">
      <c r="B98" s="107"/>
      <c r="D98" s="108" t="s">
        <v>129</v>
      </c>
      <c r="E98" s="109"/>
      <c r="F98" s="109"/>
      <c r="G98" s="109"/>
      <c r="H98" s="109"/>
      <c r="I98" s="109"/>
      <c r="J98" s="110">
        <f>J128</f>
        <v>0</v>
      </c>
      <c r="L98" s="107"/>
    </row>
    <row r="99" spans="2:12" s="9" customFormat="1" ht="19.95" customHeight="1">
      <c r="B99" s="107"/>
      <c r="D99" s="108" t="s">
        <v>130</v>
      </c>
      <c r="E99" s="109"/>
      <c r="F99" s="109"/>
      <c r="G99" s="109"/>
      <c r="H99" s="109"/>
      <c r="I99" s="109"/>
      <c r="J99" s="110">
        <f>J162</f>
        <v>0</v>
      </c>
      <c r="L99" s="107"/>
    </row>
    <row r="100" spans="2:12" s="9" customFormat="1" ht="19.95" customHeight="1">
      <c r="B100" s="107"/>
      <c r="D100" s="108" t="s">
        <v>131</v>
      </c>
      <c r="E100" s="109"/>
      <c r="F100" s="109"/>
      <c r="G100" s="109"/>
      <c r="H100" s="109"/>
      <c r="I100" s="109"/>
      <c r="J100" s="110">
        <f>J169</f>
        <v>0</v>
      </c>
      <c r="L100" s="107"/>
    </row>
    <row r="101" spans="2:12" s="9" customFormat="1" ht="19.95" customHeight="1">
      <c r="B101" s="107"/>
      <c r="D101" s="108" t="s">
        <v>134</v>
      </c>
      <c r="E101" s="109"/>
      <c r="F101" s="109"/>
      <c r="G101" s="109"/>
      <c r="H101" s="109"/>
      <c r="I101" s="109"/>
      <c r="J101" s="110">
        <f>J187</f>
        <v>0</v>
      </c>
      <c r="L101" s="107"/>
    </row>
    <row r="102" spans="2:12" s="9" customFormat="1" ht="19.95" customHeight="1">
      <c r="B102" s="107"/>
      <c r="D102" s="108" t="s">
        <v>4431</v>
      </c>
      <c r="E102" s="109"/>
      <c r="F102" s="109"/>
      <c r="G102" s="109"/>
      <c r="H102" s="109"/>
      <c r="I102" s="109"/>
      <c r="J102" s="110">
        <f>J196</f>
        <v>0</v>
      </c>
      <c r="L102" s="107"/>
    </row>
    <row r="103" spans="2:12" s="9" customFormat="1" ht="19.95" customHeight="1">
      <c r="B103" s="107"/>
      <c r="D103" s="108" t="s">
        <v>137</v>
      </c>
      <c r="E103" s="109"/>
      <c r="F103" s="109"/>
      <c r="G103" s="109"/>
      <c r="H103" s="109"/>
      <c r="I103" s="109"/>
      <c r="J103" s="110">
        <f>J199</f>
        <v>0</v>
      </c>
      <c r="L103" s="107"/>
    </row>
    <row r="104" spans="2:12" s="8" customFormat="1" ht="24.9" customHeight="1">
      <c r="B104" s="103"/>
      <c r="D104" s="104" t="s">
        <v>207</v>
      </c>
      <c r="E104" s="105"/>
      <c r="F104" s="105"/>
      <c r="G104" s="105"/>
      <c r="H104" s="105"/>
      <c r="I104" s="105"/>
      <c r="J104" s="106">
        <f>J201</f>
        <v>0</v>
      </c>
      <c r="L104" s="103"/>
    </row>
    <row r="105" spans="2:12" s="9" customFormat="1" ht="19.95" customHeight="1">
      <c r="B105" s="107"/>
      <c r="D105" s="108" t="s">
        <v>208</v>
      </c>
      <c r="E105" s="109"/>
      <c r="F105" s="109"/>
      <c r="G105" s="109"/>
      <c r="H105" s="109"/>
      <c r="I105" s="109"/>
      <c r="J105" s="110">
        <f>J202</f>
        <v>0</v>
      </c>
      <c r="L105" s="107"/>
    </row>
    <row r="106" spans="2:12" s="9" customFormat="1" ht="19.95" customHeight="1">
      <c r="B106" s="107"/>
      <c r="D106" s="108" t="s">
        <v>209</v>
      </c>
      <c r="E106" s="109"/>
      <c r="F106" s="109"/>
      <c r="G106" s="109"/>
      <c r="H106" s="109"/>
      <c r="I106" s="109"/>
      <c r="J106" s="110">
        <f>J205</f>
        <v>0</v>
      </c>
      <c r="L106" s="107"/>
    </row>
    <row r="107" spans="2:12" s="1" customFormat="1" ht="21.75" customHeight="1">
      <c r="B107" s="31"/>
      <c r="L107" s="31"/>
    </row>
    <row r="108" spans="2:12" s="1" customFormat="1" ht="6.9" customHeight="1">
      <c r="B108" s="43"/>
      <c r="C108" s="44"/>
      <c r="D108" s="44"/>
      <c r="E108" s="44"/>
      <c r="F108" s="44"/>
      <c r="G108" s="44"/>
      <c r="H108" s="44"/>
      <c r="I108" s="44"/>
      <c r="J108" s="44"/>
      <c r="K108" s="44"/>
      <c r="L108" s="31"/>
    </row>
    <row r="112" spans="2:12" s="1" customFormat="1" ht="6.9" customHeight="1">
      <c r="B112" s="45"/>
      <c r="C112" s="46"/>
      <c r="D112" s="46"/>
      <c r="E112" s="46"/>
      <c r="F112" s="46"/>
      <c r="G112" s="46"/>
      <c r="H112" s="46"/>
      <c r="I112" s="46"/>
      <c r="J112" s="46"/>
      <c r="K112" s="46"/>
      <c r="L112" s="31"/>
    </row>
    <row r="113" spans="2:63" s="1" customFormat="1" ht="24.9" customHeight="1">
      <c r="B113" s="31"/>
      <c r="C113" s="20" t="s">
        <v>210</v>
      </c>
      <c r="L113" s="31"/>
    </row>
    <row r="114" spans="2:63" s="1" customFormat="1" ht="6.9" customHeight="1">
      <c r="B114" s="31"/>
      <c r="L114" s="31"/>
    </row>
    <row r="115" spans="2:63" s="1" customFormat="1" ht="12" customHeight="1">
      <c r="B115" s="31"/>
      <c r="C115" s="26" t="s">
        <v>16</v>
      </c>
      <c r="L115" s="31"/>
    </row>
    <row r="116" spans="2:63" s="1" customFormat="1" ht="26.25" customHeight="1">
      <c r="B116" s="31"/>
      <c r="E116" s="225" t="str">
        <f>E7</f>
        <v>REKONSTRUKCE KMOCHOVA DOMU, KUTNOHORSKÁ ULICE ČP. 50 - KOMPLET S ROZPOČTY PROFESÍ</v>
      </c>
      <c r="F116" s="226"/>
      <c r="G116" s="226"/>
      <c r="H116" s="226"/>
      <c r="L116" s="31"/>
    </row>
    <row r="117" spans="2:63" s="1" customFormat="1" ht="12" customHeight="1">
      <c r="B117" s="31"/>
      <c r="C117" s="26" t="s">
        <v>121</v>
      </c>
      <c r="L117" s="31"/>
    </row>
    <row r="118" spans="2:63" s="1" customFormat="1" ht="16.5" customHeight="1">
      <c r="B118" s="31"/>
      <c r="E118" s="191" t="str">
        <f>E9</f>
        <v>24039d - SO - 04 Akumulační jímka</v>
      </c>
      <c r="F118" s="227"/>
      <c r="G118" s="227"/>
      <c r="H118" s="227"/>
      <c r="L118" s="31"/>
    </row>
    <row r="119" spans="2:63" s="1" customFormat="1" ht="6.9" customHeight="1">
      <c r="B119" s="31"/>
      <c r="L119" s="31"/>
    </row>
    <row r="120" spans="2:63" s="1" customFormat="1" ht="12" customHeight="1">
      <c r="B120" s="31"/>
      <c r="C120" s="26" t="s">
        <v>20</v>
      </c>
      <c r="F120" s="24" t="str">
        <f>F12</f>
        <v>Kolín IV, Kutnohorská 50</v>
      </c>
      <c r="I120" s="26" t="s">
        <v>22</v>
      </c>
      <c r="J120" s="51" t="str">
        <f>IF(J12="","",J12)</f>
        <v>Vyplň údaj</v>
      </c>
      <c r="L120" s="31"/>
    </row>
    <row r="121" spans="2:63" s="1" customFormat="1" ht="6.9" customHeight="1">
      <c r="B121" s="31"/>
      <c r="L121" s="31"/>
    </row>
    <row r="122" spans="2:63" s="1" customFormat="1" ht="40.049999999999997" customHeight="1">
      <c r="B122" s="31"/>
      <c r="C122" s="26" t="s">
        <v>23</v>
      </c>
      <c r="F122" s="24" t="str">
        <f>E15</f>
        <v>Město Kolín, Karlovo nám. 78, Kolín I</v>
      </c>
      <c r="I122" s="26" t="s">
        <v>32</v>
      </c>
      <c r="J122" s="29" t="str">
        <f>E21</f>
        <v>AZ PROJECT spol. s r.o., Plynárenská 830, Kolín IV</v>
      </c>
      <c r="L122" s="31"/>
    </row>
    <row r="123" spans="2:63" s="1" customFormat="1" ht="15.15" customHeight="1">
      <c r="B123" s="31"/>
      <c r="C123" s="26" t="s">
        <v>29</v>
      </c>
      <c r="F123" s="24" t="str">
        <f>IF(E18="","",E18)</f>
        <v>Vyplň údaj</v>
      </c>
      <c r="I123" s="26" t="s">
        <v>36</v>
      </c>
      <c r="J123" s="29" t="str">
        <f>E24</f>
        <v>Ing. Luboš Michalec</v>
      </c>
      <c r="L123" s="31"/>
    </row>
    <row r="124" spans="2:63" s="1" customFormat="1" ht="10.35" customHeight="1">
      <c r="B124" s="31"/>
      <c r="L124" s="31"/>
    </row>
    <row r="125" spans="2:63" s="10" customFormat="1" ht="29.25" customHeight="1">
      <c r="B125" s="111"/>
      <c r="C125" s="112" t="s">
        <v>211</v>
      </c>
      <c r="D125" s="113" t="s">
        <v>67</v>
      </c>
      <c r="E125" s="113" t="s">
        <v>63</v>
      </c>
      <c r="F125" s="113" t="s">
        <v>64</v>
      </c>
      <c r="G125" s="113" t="s">
        <v>212</v>
      </c>
      <c r="H125" s="113" t="s">
        <v>213</v>
      </c>
      <c r="I125" s="113" t="s">
        <v>214</v>
      </c>
      <c r="J125" s="113" t="s">
        <v>125</v>
      </c>
      <c r="K125" s="114" t="s">
        <v>215</v>
      </c>
      <c r="L125" s="111"/>
      <c r="M125" s="58" t="s">
        <v>1</v>
      </c>
      <c r="N125" s="59" t="s">
        <v>46</v>
      </c>
      <c r="O125" s="59" t="s">
        <v>216</v>
      </c>
      <c r="P125" s="59" t="s">
        <v>217</v>
      </c>
      <c r="Q125" s="59" t="s">
        <v>218</v>
      </c>
      <c r="R125" s="59" t="s">
        <v>219</v>
      </c>
      <c r="S125" s="59" t="s">
        <v>220</v>
      </c>
      <c r="T125" s="60" t="s">
        <v>221</v>
      </c>
    </row>
    <row r="126" spans="2:63" s="1" customFormat="1" ht="22.8" customHeight="1">
      <c r="B126" s="31"/>
      <c r="C126" s="63" t="s">
        <v>222</v>
      </c>
      <c r="J126" s="115">
        <f>BK126</f>
        <v>0</v>
      </c>
      <c r="L126" s="31"/>
      <c r="M126" s="61"/>
      <c r="N126" s="52"/>
      <c r="O126" s="52"/>
      <c r="P126" s="116">
        <f>P127+P201</f>
        <v>0</v>
      </c>
      <c r="Q126" s="52"/>
      <c r="R126" s="116">
        <f>R127+R201</f>
        <v>0</v>
      </c>
      <c r="S126" s="52"/>
      <c r="T126" s="117">
        <f>T127+T201</f>
        <v>0</v>
      </c>
      <c r="AT126" s="16" t="s">
        <v>81</v>
      </c>
      <c r="AU126" s="16" t="s">
        <v>127</v>
      </c>
      <c r="BK126" s="118">
        <f>BK127+BK201</f>
        <v>0</v>
      </c>
    </row>
    <row r="127" spans="2:63" s="11" customFormat="1" ht="25.95" customHeight="1">
      <c r="B127" s="119"/>
      <c r="D127" s="120" t="s">
        <v>81</v>
      </c>
      <c r="E127" s="121" t="s">
        <v>223</v>
      </c>
      <c r="F127" s="121" t="s">
        <v>224</v>
      </c>
      <c r="I127" s="122"/>
      <c r="J127" s="123">
        <f>BK127</f>
        <v>0</v>
      </c>
      <c r="L127" s="119"/>
      <c r="M127" s="124"/>
      <c r="P127" s="125">
        <f>P128+P162+P169+P187+P196+P199</f>
        <v>0</v>
      </c>
      <c r="R127" s="125">
        <f>R128+R162+R169+R187+R196+R199</f>
        <v>0</v>
      </c>
      <c r="T127" s="126">
        <f>T128+T162+T169+T187+T196+T199</f>
        <v>0</v>
      </c>
      <c r="AR127" s="120" t="s">
        <v>90</v>
      </c>
      <c r="AT127" s="127" t="s">
        <v>81</v>
      </c>
      <c r="AU127" s="127" t="s">
        <v>82</v>
      </c>
      <c r="AY127" s="120" t="s">
        <v>225</v>
      </c>
      <c r="BK127" s="128">
        <f>BK128+BK162+BK169+BK187+BK196+BK199</f>
        <v>0</v>
      </c>
    </row>
    <row r="128" spans="2:63" s="11" customFormat="1" ht="22.8" customHeight="1">
      <c r="B128" s="119"/>
      <c r="D128" s="120" t="s">
        <v>81</v>
      </c>
      <c r="E128" s="129" t="s">
        <v>90</v>
      </c>
      <c r="F128" s="129" t="s">
        <v>226</v>
      </c>
      <c r="I128" s="122"/>
      <c r="J128" s="130">
        <f>BK128</f>
        <v>0</v>
      </c>
      <c r="L128" s="119"/>
      <c r="M128" s="124"/>
      <c r="P128" s="125">
        <f>SUM(P129:P161)</f>
        <v>0</v>
      </c>
      <c r="R128" s="125">
        <f>SUM(R129:R161)</f>
        <v>0</v>
      </c>
      <c r="T128" s="126">
        <f>SUM(T129:T161)</f>
        <v>0</v>
      </c>
      <c r="AR128" s="120" t="s">
        <v>90</v>
      </c>
      <c r="AT128" s="127" t="s">
        <v>81</v>
      </c>
      <c r="AU128" s="127" t="s">
        <v>90</v>
      </c>
      <c r="AY128" s="120" t="s">
        <v>225</v>
      </c>
      <c r="BK128" s="128">
        <f>SUM(BK129:BK161)</f>
        <v>0</v>
      </c>
    </row>
    <row r="129" spans="2:65" s="1" customFormat="1" ht="24.15" customHeight="1">
      <c r="B129" s="31"/>
      <c r="C129" s="131" t="s">
        <v>90</v>
      </c>
      <c r="D129" s="131" t="s">
        <v>227</v>
      </c>
      <c r="E129" s="132" t="s">
        <v>4432</v>
      </c>
      <c r="F129" s="133" t="s">
        <v>4433</v>
      </c>
      <c r="G129" s="134" t="s">
        <v>230</v>
      </c>
      <c r="H129" s="135">
        <v>0</v>
      </c>
      <c r="I129" s="136"/>
      <c r="J129" s="137">
        <f>ROUND(I129*H129,2)</f>
        <v>0</v>
      </c>
      <c r="K129" s="133" t="s">
        <v>347</v>
      </c>
      <c r="L129" s="31"/>
      <c r="M129" s="138" t="s">
        <v>1</v>
      </c>
      <c r="N129" s="139" t="s">
        <v>47</v>
      </c>
      <c r="P129" s="140">
        <f>O129*H129</f>
        <v>0</v>
      </c>
      <c r="Q129" s="140">
        <v>0</v>
      </c>
      <c r="R129" s="140">
        <f>Q129*H129</f>
        <v>0</v>
      </c>
      <c r="S129" s="140">
        <v>0</v>
      </c>
      <c r="T129" s="141">
        <f>S129*H129</f>
        <v>0</v>
      </c>
      <c r="AR129" s="142" t="s">
        <v>232</v>
      </c>
      <c r="AT129" s="142" t="s">
        <v>227</v>
      </c>
      <c r="AU129" s="142" t="s">
        <v>92</v>
      </c>
      <c r="AY129" s="16" t="s">
        <v>225</v>
      </c>
      <c r="BE129" s="143">
        <f>IF(N129="základní",J129,0)</f>
        <v>0</v>
      </c>
      <c r="BF129" s="143">
        <f>IF(N129="snížená",J129,0)</f>
        <v>0</v>
      </c>
      <c r="BG129" s="143">
        <f>IF(N129="zákl. přenesená",J129,0)</f>
        <v>0</v>
      </c>
      <c r="BH129" s="143">
        <f>IF(N129="sníž. přenesená",J129,0)</f>
        <v>0</v>
      </c>
      <c r="BI129" s="143">
        <f>IF(N129="nulová",J129,0)</f>
        <v>0</v>
      </c>
      <c r="BJ129" s="16" t="s">
        <v>90</v>
      </c>
      <c r="BK129" s="143">
        <f>ROUND(I129*H129,2)</f>
        <v>0</v>
      </c>
      <c r="BL129" s="16" t="s">
        <v>232</v>
      </c>
      <c r="BM129" s="142" t="s">
        <v>92</v>
      </c>
    </row>
    <row r="130" spans="2:65" s="12" customFormat="1" ht="10.199999999999999">
      <c r="B130" s="144"/>
      <c r="D130" s="145" t="s">
        <v>233</v>
      </c>
      <c r="E130" s="146" t="s">
        <v>1</v>
      </c>
      <c r="F130" s="147" t="s">
        <v>4434</v>
      </c>
      <c r="H130" s="148">
        <v>0</v>
      </c>
      <c r="I130" s="149"/>
      <c r="L130" s="144"/>
      <c r="M130" s="150"/>
      <c r="T130" s="151"/>
      <c r="AT130" s="146" t="s">
        <v>233</v>
      </c>
      <c r="AU130" s="146" t="s">
        <v>92</v>
      </c>
      <c r="AV130" s="12" t="s">
        <v>92</v>
      </c>
      <c r="AW130" s="12" t="s">
        <v>31</v>
      </c>
      <c r="AX130" s="12" t="s">
        <v>82</v>
      </c>
      <c r="AY130" s="146" t="s">
        <v>225</v>
      </c>
    </row>
    <row r="131" spans="2:65" s="13" customFormat="1" ht="10.199999999999999">
      <c r="B131" s="152"/>
      <c r="D131" s="145" t="s">
        <v>233</v>
      </c>
      <c r="E131" s="153" t="s">
        <v>1</v>
      </c>
      <c r="F131" s="154" t="s">
        <v>235</v>
      </c>
      <c r="H131" s="155">
        <v>0</v>
      </c>
      <c r="I131" s="156"/>
      <c r="L131" s="152"/>
      <c r="M131" s="157"/>
      <c r="T131" s="158"/>
      <c r="AT131" s="153" t="s">
        <v>233</v>
      </c>
      <c r="AU131" s="153" t="s">
        <v>92</v>
      </c>
      <c r="AV131" s="13" t="s">
        <v>232</v>
      </c>
      <c r="AW131" s="13" t="s">
        <v>31</v>
      </c>
      <c r="AX131" s="13" t="s">
        <v>90</v>
      </c>
      <c r="AY131" s="153" t="s">
        <v>225</v>
      </c>
    </row>
    <row r="132" spans="2:65" s="1" customFormat="1" ht="37.799999999999997" customHeight="1">
      <c r="B132" s="31"/>
      <c r="C132" s="131" t="s">
        <v>92</v>
      </c>
      <c r="D132" s="131" t="s">
        <v>227</v>
      </c>
      <c r="E132" s="132" t="s">
        <v>4435</v>
      </c>
      <c r="F132" s="133" t="s">
        <v>4436</v>
      </c>
      <c r="G132" s="134" t="s">
        <v>238</v>
      </c>
      <c r="H132" s="135">
        <v>20.25</v>
      </c>
      <c r="I132" s="136"/>
      <c r="J132" s="137">
        <f>ROUND(I132*H132,2)</f>
        <v>0</v>
      </c>
      <c r="K132" s="133" t="s">
        <v>347</v>
      </c>
      <c r="L132" s="31"/>
      <c r="M132" s="138" t="s">
        <v>1</v>
      </c>
      <c r="N132" s="139" t="s">
        <v>47</v>
      </c>
      <c r="P132" s="140">
        <f>O132*H132</f>
        <v>0</v>
      </c>
      <c r="Q132" s="140">
        <v>0</v>
      </c>
      <c r="R132" s="140">
        <f>Q132*H132</f>
        <v>0</v>
      </c>
      <c r="S132" s="140">
        <v>0</v>
      </c>
      <c r="T132" s="141">
        <f>S132*H132</f>
        <v>0</v>
      </c>
      <c r="AR132" s="142" t="s">
        <v>232</v>
      </c>
      <c r="AT132" s="142" t="s">
        <v>227</v>
      </c>
      <c r="AU132" s="142" t="s">
        <v>92</v>
      </c>
      <c r="AY132" s="16" t="s">
        <v>225</v>
      </c>
      <c r="BE132" s="143">
        <f>IF(N132="základní",J132,0)</f>
        <v>0</v>
      </c>
      <c r="BF132" s="143">
        <f>IF(N132="snížená",J132,0)</f>
        <v>0</v>
      </c>
      <c r="BG132" s="143">
        <f>IF(N132="zákl. přenesená",J132,0)</f>
        <v>0</v>
      </c>
      <c r="BH132" s="143">
        <f>IF(N132="sníž. přenesená",J132,0)</f>
        <v>0</v>
      </c>
      <c r="BI132" s="143">
        <f>IF(N132="nulová",J132,0)</f>
        <v>0</v>
      </c>
      <c r="BJ132" s="16" t="s">
        <v>90</v>
      </c>
      <c r="BK132" s="143">
        <f>ROUND(I132*H132,2)</f>
        <v>0</v>
      </c>
      <c r="BL132" s="16" t="s">
        <v>232</v>
      </c>
      <c r="BM132" s="142" t="s">
        <v>232</v>
      </c>
    </row>
    <row r="133" spans="2:65" s="12" customFormat="1" ht="10.199999999999999">
      <c r="B133" s="144"/>
      <c r="D133" s="145" t="s">
        <v>233</v>
      </c>
      <c r="E133" s="146" t="s">
        <v>1</v>
      </c>
      <c r="F133" s="147" t="s">
        <v>4437</v>
      </c>
      <c r="H133" s="148">
        <v>20.25</v>
      </c>
      <c r="I133" s="149"/>
      <c r="L133" s="144"/>
      <c r="M133" s="150"/>
      <c r="T133" s="151"/>
      <c r="AT133" s="146" t="s">
        <v>233</v>
      </c>
      <c r="AU133" s="146" t="s">
        <v>92</v>
      </c>
      <c r="AV133" s="12" t="s">
        <v>92</v>
      </c>
      <c r="AW133" s="12" t="s">
        <v>31</v>
      </c>
      <c r="AX133" s="12" t="s">
        <v>82</v>
      </c>
      <c r="AY133" s="146" t="s">
        <v>225</v>
      </c>
    </row>
    <row r="134" spans="2:65" s="13" customFormat="1" ht="10.199999999999999">
      <c r="B134" s="152"/>
      <c r="D134" s="145" t="s">
        <v>233</v>
      </c>
      <c r="E134" s="153" t="s">
        <v>1</v>
      </c>
      <c r="F134" s="154" t="s">
        <v>235</v>
      </c>
      <c r="H134" s="155">
        <v>20.25</v>
      </c>
      <c r="I134" s="156"/>
      <c r="L134" s="152"/>
      <c r="M134" s="157"/>
      <c r="T134" s="158"/>
      <c r="AT134" s="153" t="s">
        <v>233</v>
      </c>
      <c r="AU134" s="153" t="s">
        <v>92</v>
      </c>
      <c r="AV134" s="13" t="s">
        <v>232</v>
      </c>
      <c r="AW134" s="13" t="s">
        <v>31</v>
      </c>
      <c r="AX134" s="13" t="s">
        <v>90</v>
      </c>
      <c r="AY134" s="153" t="s">
        <v>225</v>
      </c>
    </row>
    <row r="135" spans="2:65" s="1" customFormat="1" ht="24.15" customHeight="1">
      <c r="B135" s="31"/>
      <c r="C135" s="131" t="s">
        <v>240</v>
      </c>
      <c r="D135" s="131" t="s">
        <v>227</v>
      </c>
      <c r="E135" s="132" t="s">
        <v>4438</v>
      </c>
      <c r="F135" s="133" t="s">
        <v>4439</v>
      </c>
      <c r="G135" s="134" t="s">
        <v>357</v>
      </c>
      <c r="H135" s="135">
        <v>8.6</v>
      </c>
      <c r="I135" s="136"/>
      <c r="J135" s="137">
        <f>ROUND(I135*H135,2)</f>
        <v>0</v>
      </c>
      <c r="K135" s="133" t="s">
        <v>347</v>
      </c>
      <c r="L135" s="31"/>
      <c r="M135" s="138" t="s">
        <v>1</v>
      </c>
      <c r="N135" s="139" t="s">
        <v>47</v>
      </c>
      <c r="P135" s="140">
        <f>O135*H135</f>
        <v>0</v>
      </c>
      <c r="Q135" s="140">
        <v>0</v>
      </c>
      <c r="R135" s="140">
        <f>Q135*H135</f>
        <v>0</v>
      </c>
      <c r="S135" s="140">
        <v>0</v>
      </c>
      <c r="T135" s="141">
        <f>S135*H135</f>
        <v>0</v>
      </c>
      <c r="AR135" s="142" t="s">
        <v>232</v>
      </c>
      <c r="AT135" s="142" t="s">
        <v>227</v>
      </c>
      <c r="AU135" s="142" t="s">
        <v>92</v>
      </c>
      <c r="AY135" s="16" t="s">
        <v>225</v>
      </c>
      <c r="BE135" s="143">
        <f>IF(N135="základní",J135,0)</f>
        <v>0</v>
      </c>
      <c r="BF135" s="143">
        <f>IF(N135="snížená",J135,0)</f>
        <v>0</v>
      </c>
      <c r="BG135" s="143">
        <f>IF(N135="zákl. přenesená",J135,0)</f>
        <v>0</v>
      </c>
      <c r="BH135" s="143">
        <f>IF(N135="sníž. přenesená",J135,0)</f>
        <v>0</v>
      </c>
      <c r="BI135" s="143">
        <f>IF(N135="nulová",J135,0)</f>
        <v>0</v>
      </c>
      <c r="BJ135" s="16" t="s">
        <v>90</v>
      </c>
      <c r="BK135" s="143">
        <f>ROUND(I135*H135,2)</f>
        <v>0</v>
      </c>
      <c r="BL135" s="16" t="s">
        <v>232</v>
      </c>
      <c r="BM135" s="142" t="s">
        <v>243</v>
      </c>
    </row>
    <row r="136" spans="2:65" s="12" customFormat="1" ht="10.199999999999999">
      <c r="B136" s="144"/>
      <c r="D136" s="145" t="s">
        <v>233</v>
      </c>
      <c r="E136" s="146" t="s">
        <v>1</v>
      </c>
      <c r="F136" s="147" t="s">
        <v>4440</v>
      </c>
      <c r="H136" s="148">
        <v>8.6</v>
      </c>
      <c r="I136" s="149"/>
      <c r="L136" s="144"/>
      <c r="M136" s="150"/>
      <c r="T136" s="151"/>
      <c r="AT136" s="146" t="s">
        <v>233</v>
      </c>
      <c r="AU136" s="146" t="s">
        <v>92</v>
      </c>
      <c r="AV136" s="12" t="s">
        <v>92</v>
      </c>
      <c r="AW136" s="12" t="s">
        <v>31</v>
      </c>
      <c r="AX136" s="12" t="s">
        <v>82</v>
      </c>
      <c r="AY136" s="146" t="s">
        <v>225</v>
      </c>
    </row>
    <row r="137" spans="2:65" s="13" customFormat="1" ht="10.199999999999999">
      <c r="B137" s="152"/>
      <c r="D137" s="145" t="s">
        <v>233</v>
      </c>
      <c r="E137" s="153" t="s">
        <v>1</v>
      </c>
      <c r="F137" s="154" t="s">
        <v>235</v>
      </c>
      <c r="H137" s="155">
        <v>8.6</v>
      </c>
      <c r="I137" s="156"/>
      <c r="L137" s="152"/>
      <c r="M137" s="157"/>
      <c r="T137" s="158"/>
      <c r="AT137" s="153" t="s">
        <v>233</v>
      </c>
      <c r="AU137" s="153" t="s">
        <v>92</v>
      </c>
      <c r="AV137" s="13" t="s">
        <v>232</v>
      </c>
      <c r="AW137" s="13" t="s">
        <v>31</v>
      </c>
      <c r="AX137" s="13" t="s">
        <v>90</v>
      </c>
      <c r="AY137" s="153" t="s">
        <v>225</v>
      </c>
    </row>
    <row r="138" spans="2:65" s="1" customFormat="1" ht="33" customHeight="1">
      <c r="B138" s="31"/>
      <c r="C138" s="131" t="s">
        <v>232</v>
      </c>
      <c r="D138" s="131" t="s">
        <v>227</v>
      </c>
      <c r="E138" s="132" t="s">
        <v>4441</v>
      </c>
      <c r="F138" s="133" t="s">
        <v>4442</v>
      </c>
      <c r="G138" s="134" t="s">
        <v>357</v>
      </c>
      <c r="H138" s="135">
        <v>8.6</v>
      </c>
      <c r="I138" s="136"/>
      <c r="J138" s="137">
        <f>ROUND(I138*H138,2)</f>
        <v>0</v>
      </c>
      <c r="K138" s="133" t="s">
        <v>347</v>
      </c>
      <c r="L138" s="31"/>
      <c r="M138" s="138" t="s">
        <v>1</v>
      </c>
      <c r="N138" s="139" t="s">
        <v>47</v>
      </c>
      <c r="P138" s="140">
        <f>O138*H138</f>
        <v>0</v>
      </c>
      <c r="Q138" s="140">
        <v>0</v>
      </c>
      <c r="R138" s="140">
        <f>Q138*H138</f>
        <v>0</v>
      </c>
      <c r="S138" s="140">
        <v>0</v>
      </c>
      <c r="T138" s="141">
        <f>S138*H138</f>
        <v>0</v>
      </c>
      <c r="AR138" s="142" t="s">
        <v>232</v>
      </c>
      <c r="AT138" s="142" t="s">
        <v>227</v>
      </c>
      <c r="AU138" s="142" t="s">
        <v>92</v>
      </c>
      <c r="AY138" s="16" t="s">
        <v>225</v>
      </c>
      <c r="BE138" s="143">
        <f>IF(N138="základní",J138,0)</f>
        <v>0</v>
      </c>
      <c r="BF138" s="143">
        <f>IF(N138="snížená",J138,0)</f>
        <v>0</v>
      </c>
      <c r="BG138" s="143">
        <f>IF(N138="zákl. přenesená",J138,0)</f>
        <v>0</v>
      </c>
      <c r="BH138" s="143">
        <f>IF(N138="sníž. přenesená",J138,0)</f>
        <v>0</v>
      </c>
      <c r="BI138" s="143">
        <f>IF(N138="nulová",J138,0)</f>
        <v>0</v>
      </c>
      <c r="BJ138" s="16" t="s">
        <v>90</v>
      </c>
      <c r="BK138" s="143">
        <f>ROUND(I138*H138,2)</f>
        <v>0</v>
      </c>
      <c r="BL138" s="16" t="s">
        <v>232</v>
      </c>
      <c r="BM138" s="142" t="s">
        <v>248</v>
      </c>
    </row>
    <row r="139" spans="2:65" s="1" customFormat="1" ht="62.7" customHeight="1">
      <c r="B139" s="31"/>
      <c r="C139" s="131" t="s">
        <v>250</v>
      </c>
      <c r="D139" s="131" t="s">
        <v>227</v>
      </c>
      <c r="E139" s="132" t="s">
        <v>4443</v>
      </c>
      <c r="F139" s="133" t="s">
        <v>4444</v>
      </c>
      <c r="G139" s="134" t="s">
        <v>414</v>
      </c>
      <c r="H139" s="135">
        <v>4</v>
      </c>
      <c r="I139" s="136"/>
      <c r="J139" s="137">
        <f>ROUND(I139*H139,2)</f>
        <v>0</v>
      </c>
      <c r="K139" s="133" t="s">
        <v>347</v>
      </c>
      <c r="L139" s="31"/>
      <c r="M139" s="138" t="s">
        <v>1</v>
      </c>
      <c r="N139" s="139" t="s">
        <v>47</v>
      </c>
      <c r="P139" s="140">
        <f>O139*H139</f>
        <v>0</v>
      </c>
      <c r="Q139" s="140">
        <v>0</v>
      </c>
      <c r="R139" s="140">
        <f>Q139*H139</f>
        <v>0</v>
      </c>
      <c r="S139" s="140">
        <v>0</v>
      </c>
      <c r="T139" s="141">
        <f>S139*H139</f>
        <v>0</v>
      </c>
      <c r="AR139" s="142" t="s">
        <v>232</v>
      </c>
      <c r="AT139" s="142" t="s">
        <v>227</v>
      </c>
      <c r="AU139" s="142" t="s">
        <v>92</v>
      </c>
      <c r="AY139" s="16" t="s">
        <v>225</v>
      </c>
      <c r="BE139" s="143">
        <f>IF(N139="základní",J139,0)</f>
        <v>0</v>
      </c>
      <c r="BF139" s="143">
        <f>IF(N139="snížená",J139,0)</f>
        <v>0</v>
      </c>
      <c r="BG139" s="143">
        <f>IF(N139="zákl. přenesená",J139,0)</f>
        <v>0</v>
      </c>
      <c r="BH139" s="143">
        <f>IF(N139="sníž. přenesená",J139,0)</f>
        <v>0</v>
      </c>
      <c r="BI139" s="143">
        <f>IF(N139="nulová",J139,0)</f>
        <v>0</v>
      </c>
      <c r="BJ139" s="16" t="s">
        <v>90</v>
      </c>
      <c r="BK139" s="143">
        <f>ROUND(I139*H139,2)</f>
        <v>0</v>
      </c>
      <c r="BL139" s="16" t="s">
        <v>232</v>
      </c>
      <c r="BM139" s="142" t="s">
        <v>253</v>
      </c>
    </row>
    <row r="140" spans="2:65" s="1" customFormat="1" ht="66.75" customHeight="1">
      <c r="B140" s="31"/>
      <c r="C140" s="131" t="s">
        <v>243</v>
      </c>
      <c r="D140" s="131" t="s">
        <v>227</v>
      </c>
      <c r="E140" s="132" t="s">
        <v>4445</v>
      </c>
      <c r="F140" s="133" t="s">
        <v>4446</v>
      </c>
      <c r="G140" s="134" t="s">
        <v>414</v>
      </c>
      <c r="H140" s="135">
        <v>4</v>
      </c>
      <c r="I140" s="136"/>
      <c r="J140" s="137">
        <f>ROUND(I140*H140,2)</f>
        <v>0</v>
      </c>
      <c r="K140" s="133" t="s">
        <v>347</v>
      </c>
      <c r="L140" s="31"/>
      <c r="M140" s="138" t="s">
        <v>1</v>
      </c>
      <c r="N140" s="139" t="s">
        <v>47</v>
      </c>
      <c r="P140" s="140">
        <f>O140*H140</f>
        <v>0</v>
      </c>
      <c r="Q140" s="140">
        <v>0</v>
      </c>
      <c r="R140" s="140">
        <f>Q140*H140</f>
        <v>0</v>
      </c>
      <c r="S140" s="140">
        <v>0</v>
      </c>
      <c r="T140" s="141">
        <f>S140*H140</f>
        <v>0</v>
      </c>
      <c r="AR140" s="142" t="s">
        <v>232</v>
      </c>
      <c r="AT140" s="142" t="s">
        <v>227</v>
      </c>
      <c r="AU140" s="142" t="s">
        <v>92</v>
      </c>
      <c r="AY140" s="16" t="s">
        <v>225</v>
      </c>
      <c r="BE140" s="143">
        <f>IF(N140="základní",J140,0)</f>
        <v>0</v>
      </c>
      <c r="BF140" s="143">
        <f>IF(N140="snížená",J140,0)</f>
        <v>0</v>
      </c>
      <c r="BG140" s="143">
        <f>IF(N140="zákl. přenesená",J140,0)</f>
        <v>0</v>
      </c>
      <c r="BH140" s="143">
        <f>IF(N140="sníž. přenesená",J140,0)</f>
        <v>0</v>
      </c>
      <c r="BI140" s="143">
        <f>IF(N140="nulová",J140,0)</f>
        <v>0</v>
      </c>
      <c r="BJ140" s="16" t="s">
        <v>90</v>
      </c>
      <c r="BK140" s="143">
        <f>ROUND(I140*H140,2)</f>
        <v>0</v>
      </c>
      <c r="BL140" s="16" t="s">
        <v>232</v>
      </c>
      <c r="BM140" s="142" t="s">
        <v>8</v>
      </c>
    </row>
    <row r="141" spans="2:65" s="1" customFormat="1" ht="33" customHeight="1">
      <c r="B141" s="31"/>
      <c r="C141" s="131" t="s">
        <v>258</v>
      </c>
      <c r="D141" s="131" t="s">
        <v>227</v>
      </c>
      <c r="E141" s="132" t="s">
        <v>4447</v>
      </c>
      <c r="F141" s="133" t="s">
        <v>4448</v>
      </c>
      <c r="G141" s="134" t="s">
        <v>230</v>
      </c>
      <c r="H141" s="135">
        <v>80.2</v>
      </c>
      <c r="I141" s="136"/>
      <c r="J141" s="137">
        <f>ROUND(I141*H141,2)</f>
        <v>0</v>
      </c>
      <c r="K141" s="133" t="s">
        <v>347</v>
      </c>
      <c r="L141" s="31"/>
      <c r="M141" s="138" t="s">
        <v>1</v>
      </c>
      <c r="N141" s="139" t="s">
        <v>47</v>
      </c>
      <c r="P141" s="140">
        <f>O141*H141</f>
        <v>0</v>
      </c>
      <c r="Q141" s="140">
        <v>0</v>
      </c>
      <c r="R141" s="140">
        <f>Q141*H141</f>
        <v>0</v>
      </c>
      <c r="S141" s="140">
        <v>0</v>
      </c>
      <c r="T141" s="141">
        <f>S141*H141</f>
        <v>0</v>
      </c>
      <c r="AR141" s="142" t="s">
        <v>232</v>
      </c>
      <c r="AT141" s="142" t="s">
        <v>227</v>
      </c>
      <c r="AU141" s="142" t="s">
        <v>92</v>
      </c>
      <c r="AY141" s="16" t="s">
        <v>225</v>
      </c>
      <c r="BE141" s="143">
        <f>IF(N141="základní",J141,0)</f>
        <v>0</v>
      </c>
      <c r="BF141" s="143">
        <f>IF(N141="snížená",J141,0)</f>
        <v>0</v>
      </c>
      <c r="BG141" s="143">
        <f>IF(N141="zákl. přenesená",J141,0)</f>
        <v>0</v>
      </c>
      <c r="BH141" s="143">
        <f>IF(N141="sníž. přenesená",J141,0)</f>
        <v>0</v>
      </c>
      <c r="BI141" s="143">
        <f>IF(N141="nulová",J141,0)</f>
        <v>0</v>
      </c>
      <c r="BJ141" s="16" t="s">
        <v>90</v>
      </c>
      <c r="BK141" s="143">
        <f>ROUND(I141*H141,2)</f>
        <v>0</v>
      </c>
      <c r="BL141" s="16" t="s">
        <v>232</v>
      </c>
      <c r="BM141" s="142" t="s">
        <v>261</v>
      </c>
    </row>
    <row r="142" spans="2:65" s="12" customFormat="1" ht="10.199999999999999">
      <c r="B142" s="144"/>
      <c r="D142" s="145" t="s">
        <v>233</v>
      </c>
      <c r="E142" s="146" t="s">
        <v>1</v>
      </c>
      <c r="F142" s="147" t="s">
        <v>4449</v>
      </c>
      <c r="H142" s="148">
        <v>80.2</v>
      </c>
      <c r="I142" s="149"/>
      <c r="L142" s="144"/>
      <c r="M142" s="150"/>
      <c r="T142" s="151"/>
      <c r="AT142" s="146" t="s">
        <v>233</v>
      </c>
      <c r="AU142" s="146" t="s">
        <v>92</v>
      </c>
      <c r="AV142" s="12" t="s">
        <v>92</v>
      </c>
      <c r="AW142" s="12" t="s">
        <v>31</v>
      </c>
      <c r="AX142" s="12" t="s">
        <v>82</v>
      </c>
      <c r="AY142" s="146" t="s">
        <v>225</v>
      </c>
    </row>
    <row r="143" spans="2:65" s="13" customFormat="1" ht="10.199999999999999">
      <c r="B143" s="152"/>
      <c r="D143" s="145" t="s">
        <v>233</v>
      </c>
      <c r="E143" s="153" t="s">
        <v>1</v>
      </c>
      <c r="F143" s="154" t="s">
        <v>235</v>
      </c>
      <c r="H143" s="155">
        <v>80.2</v>
      </c>
      <c r="I143" s="156"/>
      <c r="L143" s="152"/>
      <c r="M143" s="157"/>
      <c r="T143" s="158"/>
      <c r="AT143" s="153" t="s">
        <v>233</v>
      </c>
      <c r="AU143" s="153" t="s">
        <v>92</v>
      </c>
      <c r="AV143" s="13" t="s">
        <v>232</v>
      </c>
      <c r="AW143" s="13" t="s">
        <v>31</v>
      </c>
      <c r="AX143" s="13" t="s">
        <v>90</v>
      </c>
      <c r="AY143" s="153" t="s">
        <v>225</v>
      </c>
    </row>
    <row r="144" spans="2:65" s="1" customFormat="1" ht="55.5" customHeight="1">
      <c r="B144" s="31"/>
      <c r="C144" s="131" t="s">
        <v>248</v>
      </c>
      <c r="D144" s="131" t="s">
        <v>227</v>
      </c>
      <c r="E144" s="132" t="s">
        <v>255</v>
      </c>
      <c r="F144" s="133" t="s">
        <v>256</v>
      </c>
      <c r="G144" s="134" t="s">
        <v>238</v>
      </c>
      <c r="H144" s="135">
        <v>13.308999999999999</v>
      </c>
      <c r="I144" s="136"/>
      <c r="J144" s="137">
        <f>ROUND(I144*H144,2)</f>
        <v>0</v>
      </c>
      <c r="K144" s="133" t="s">
        <v>231</v>
      </c>
      <c r="L144" s="31"/>
      <c r="M144" s="138" t="s">
        <v>1</v>
      </c>
      <c r="N144" s="139" t="s">
        <v>47</v>
      </c>
      <c r="P144" s="140">
        <f>O144*H144</f>
        <v>0</v>
      </c>
      <c r="Q144" s="140">
        <v>0</v>
      </c>
      <c r="R144" s="140">
        <f>Q144*H144</f>
        <v>0</v>
      </c>
      <c r="S144" s="140">
        <v>0</v>
      </c>
      <c r="T144" s="141">
        <f>S144*H144</f>
        <v>0</v>
      </c>
      <c r="AR144" s="142" t="s">
        <v>232</v>
      </c>
      <c r="AT144" s="142" t="s">
        <v>227</v>
      </c>
      <c r="AU144" s="142" t="s">
        <v>92</v>
      </c>
      <c r="AY144" s="16" t="s">
        <v>225</v>
      </c>
      <c r="BE144" s="143">
        <f>IF(N144="základní",J144,0)</f>
        <v>0</v>
      </c>
      <c r="BF144" s="143">
        <f>IF(N144="snížená",J144,0)</f>
        <v>0</v>
      </c>
      <c r="BG144" s="143">
        <f>IF(N144="zákl. přenesená",J144,0)</f>
        <v>0</v>
      </c>
      <c r="BH144" s="143">
        <f>IF(N144="sníž. přenesená",J144,0)</f>
        <v>0</v>
      </c>
      <c r="BI144" s="143">
        <f>IF(N144="nulová",J144,0)</f>
        <v>0</v>
      </c>
      <c r="BJ144" s="16" t="s">
        <v>90</v>
      </c>
      <c r="BK144" s="143">
        <f>ROUND(I144*H144,2)</f>
        <v>0</v>
      </c>
      <c r="BL144" s="16" t="s">
        <v>232</v>
      </c>
      <c r="BM144" s="142" t="s">
        <v>265</v>
      </c>
    </row>
    <row r="145" spans="2:65" s="12" customFormat="1" ht="10.199999999999999">
      <c r="B145" s="144"/>
      <c r="D145" s="145" t="s">
        <v>233</v>
      </c>
      <c r="E145" s="146" t="s">
        <v>1</v>
      </c>
      <c r="F145" s="147" t="s">
        <v>4450</v>
      </c>
      <c r="H145" s="148">
        <v>13.308999999999999</v>
      </c>
      <c r="I145" s="149"/>
      <c r="L145" s="144"/>
      <c r="M145" s="150"/>
      <c r="T145" s="151"/>
      <c r="AT145" s="146" t="s">
        <v>233</v>
      </c>
      <c r="AU145" s="146" t="s">
        <v>92</v>
      </c>
      <c r="AV145" s="12" t="s">
        <v>92</v>
      </c>
      <c r="AW145" s="12" t="s">
        <v>31</v>
      </c>
      <c r="AX145" s="12" t="s">
        <v>82</v>
      </c>
      <c r="AY145" s="146" t="s">
        <v>225</v>
      </c>
    </row>
    <row r="146" spans="2:65" s="13" customFormat="1" ht="10.199999999999999">
      <c r="B146" s="152"/>
      <c r="D146" s="145" t="s">
        <v>233</v>
      </c>
      <c r="E146" s="153" t="s">
        <v>1</v>
      </c>
      <c r="F146" s="154" t="s">
        <v>235</v>
      </c>
      <c r="H146" s="155">
        <v>13.308999999999999</v>
      </c>
      <c r="I146" s="156"/>
      <c r="L146" s="152"/>
      <c r="M146" s="157"/>
      <c r="T146" s="158"/>
      <c r="AT146" s="153" t="s">
        <v>233</v>
      </c>
      <c r="AU146" s="153" t="s">
        <v>92</v>
      </c>
      <c r="AV146" s="13" t="s">
        <v>232</v>
      </c>
      <c r="AW146" s="13" t="s">
        <v>31</v>
      </c>
      <c r="AX146" s="13" t="s">
        <v>90</v>
      </c>
      <c r="AY146" s="153" t="s">
        <v>225</v>
      </c>
    </row>
    <row r="147" spans="2:65" s="1" customFormat="1" ht="62.7" customHeight="1">
      <c r="B147" s="31"/>
      <c r="C147" s="131" t="s">
        <v>266</v>
      </c>
      <c r="D147" s="131" t="s">
        <v>227</v>
      </c>
      <c r="E147" s="132" t="s">
        <v>259</v>
      </c>
      <c r="F147" s="133" t="s">
        <v>260</v>
      </c>
      <c r="G147" s="134" t="s">
        <v>238</v>
      </c>
      <c r="H147" s="135">
        <v>26.617999999999999</v>
      </c>
      <c r="I147" s="136"/>
      <c r="J147" s="137">
        <f>ROUND(I147*H147,2)</f>
        <v>0</v>
      </c>
      <c r="K147" s="133" t="s">
        <v>231</v>
      </c>
      <c r="L147" s="31"/>
      <c r="M147" s="138" t="s">
        <v>1</v>
      </c>
      <c r="N147" s="139" t="s">
        <v>47</v>
      </c>
      <c r="P147" s="140">
        <f>O147*H147</f>
        <v>0</v>
      </c>
      <c r="Q147" s="140">
        <v>0</v>
      </c>
      <c r="R147" s="140">
        <f>Q147*H147</f>
        <v>0</v>
      </c>
      <c r="S147" s="140">
        <v>0</v>
      </c>
      <c r="T147" s="141">
        <f>S147*H147</f>
        <v>0</v>
      </c>
      <c r="AR147" s="142" t="s">
        <v>232</v>
      </c>
      <c r="AT147" s="142" t="s">
        <v>227</v>
      </c>
      <c r="AU147" s="142" t="s">
        <v>92</v>
      </c>
      <c r="AY147" s="16" t="s">
        <v>225</v>
      </c>
      <c r="BE147" s="143">
        <f>IF(N147="základní",J147,0)</f>
        <v>0</v>
      </c>
      <c r="BF147" s="143">
        <f>IF(N147="snížená",J147,0)</f>
        <v>0</v>
      </c>
      <c r="BG147" s="143">
        <f>IF(N147="zákl. přenesená",J147,0)</f>
        <v>0</v>
      </c>
      <c r="BH147" s="143">
        <f>IF(N147="sníž. přenesená",J147,0)</f>
        <v>0</v>
      </c>
      <c r="BI147" s="143">
        <f>IF(N147="nulová",J147,0)</f>
        <v>0</v>
      </c>
      <c r="BJ147" s="16" t="s">
        <v>90</v>
      </c>
      <c r="BK147" s="143">
        <f>ROUND(I147*H147,2)</f>
        <v>0</v>
      </c>
      <c r="BL147" s="16" t="s">
        <v>232</v>
      </c>
      <c r="BM147" s="142" t="s">
        <v>269</v>
      </c>
    </row>
    <row r="148" spans="2:65" s="12" customFormat="1" ht="10.199999999999999">
      <c r="B148" s="144"/>
      <c r="D148" s="145" t="s">
        <v>233</v>
      </c>
      <c r="E148" s="146" t="s">
        <v>1</v>
      </c>
      <c r="F148" s="147" t="s">
        <v>4451</v>
      </c>
      <c r="H148" s="148">
        <v>26.617999999999999</v>
      </c>
      <c r="I148" s="149"/>
      <c r="L148" s="144"/>
      <c r="M148" s="150"/>
      <c r="T148" s="151"/>
      <c r="AT148" s="146" t="s">
        <v>233</v>
      </c>
      <c r="AU148" s="146" t="s">
        <v>92</v>
      </c>
      <c r="AV148" s="12" t="s">
        <v>92</v>
      </c>
      <c r="AW148" s="12" t="s">
        <v>31</v>
      </c>
      <c r="AX148" s="12" t="s">
        <v>82</v>
      </c>
      <c r="AY148" s="146" t="s">
        <v>225</v>
      </c>
    </row>
    <row r="149" spans="2:65" s="13" customFormat="1" ht="10.199999999999999">
      <c r="B149" s="152"/>
      <c r="D149" s="145" t="s">
        <v>233</v>
      </c>
      <c r="E149" s="153" t="s">
        <v>1</v>
      </c>
      <c r="F149" s="154" t="s">
        <v>235</v>
      </c>
      <c r="H149" s="155">
        <v>26.617999999999999</v>
      </c>
      <c r="I149" s="156"/>
      <c r="L149" s="152"/>
      <c r="M149" s="157"/>
      <c r="T149" s="158"/>
      <c r="AT149" s="153" t="s">
        <v>233</v>
      </c>
      <c r="AU149" s="153" t="s">
        <v>92</v>
      </c>
      <c r="AV149" s="13" t="s">
        <v>232</v>
      </c>
      <c r="AW149" s="13" t="s">
        <v>31</v>
      </c>
      <c r="AX149" s="13" t="s">
        <v>90</v>
      </c>
      <c r="AY149" s="153" t="s">
        <v>225</v>
      </c>
    </row>
    <row r="150" spans="2:65" s="1" customFormat="1" ht="62.7" customHeight="1">
      <c r="B150" s="31"/>
      <c r="C150" s="131" t="s">
        <v>253</v>
      </c>
      <c r="D150" s="131" t="s">
        <v>227</v>
      </c>
      <c r="E150" s="132" t="s">
        <v>263</v>
      </c>
      <c r="F150" s="133" t="s">
        <v>264</v>
      </c>
      <c r="G150" s="134" t="s">
        <v>238</v>
      </c>
      <c r="H150" s="135">
        <v>13.308999999999999</v>
      </c>
      <c r="I150" s="136"/>
      <c r="J150" s="137">
        <f>ROUND(I150*H150,2)</f>
        <v>0</v>
      </c>
      <c r="K150" s="133" t="s">
        <v>231</v>
      </c>
      <c r="L150" s="31"/>
      <c r="M150" s="138" t="s">
        <v>1</v>
      </c>
      <c r="N150" s="139" t="s">
        <v>47</v>
      </c>
      <c r="P150" s="140">
        <f>O150*H150</f>
        <v>0</v>
      </c>
      <c r="Q150" s="140">
        <v>0</v>
      </c>
      <c r="R150" s="140">
        <f>Q150*H150</f>
        <v>0</v>
      </c>
      <c r="S150" s="140">
        <v>0</v>
      </c>
      <c r="T150" s="141">
        <f>S150*H150</f>
        <v>0</v>
      </c>
      <c r="AR150" s="142" t="s">
        <v>232</v>
      </c>
      <c r="AT150" s="142" t="s">
        <v>227</v>
      </c>
      <c r="AU150" s="142" t="s">
        <v>92</v>
      </c>
      <c r="AY150" s="16" t="s">
        <v>225</v>
      </c>
      <c r="BE150" s="143">
        <f>IF(N150="základní",J150,0)</f>
        <v>0</v>
      </c>
      <c r="BF150" s="143">
        <f>IF(N150="snížená",J150,0)</f>
        <v>0</v>
      </c>
      <c r="BG150" s="143">
        <f>IF(N150="zákl. přenesená",J150,0)</f>
        <v>0</v>
      </c>
      <c r="BH150" s="143">
        <f>IF(N150="sníž. přenesená",J150,0)</f>
        <v>0</v>
      </c>
      <c r="BI150" s="143">
        <f>IF(N150="nulová",J150,0)</f>
        <v>0</v>
      </c>
      <c r="BJ150" s="16" t="s">
        <v>90</v>
      </c>
      <c r="BK150" s="143">
        <f>ROUND(I150*H150,2)</f>
        <v>0</v>
      </c>
      <c r="BL150" s="16" t="s">
        <v>232</v>
      </c>
      <c r="BM150" s="142" t="s">
        <v>273</v>
      </c>
    </row>
    <row r="151" spans="2:65" s="1" customFormat="1" ht="66.75" customHeight="1">
      <c r="B151" s="31"/>
      <c r="C151" s="131" t="s">
        <v>274</v>
      </c>
      <c r="D151" s="131" t="s">
        <v>227</v>
      </c>
      <c r="E151" s="132" t="s">
        <v>267</v>
      </c>
      <c r="F151" s="133" t="s">
        <v>268</v>
      </c>
      <c r="G151" s="134" t="s">
        <v>238</v>
      </c>
      <c r="H151" s="135">
        <v>133.09</v>
      </c>
      <c r="I151" s="136"/>
      <c r="J151" s="137">
        <f>ROUND(I151*H151,2)</f>
        <v>0</v>
      </c>
      <c r="K151" s="133" t="s">
        <v>231</v>
      </c>
      <c r="L151" s="31"/>
      <c r="M151" s="138" t="s">
        <v>1</v>
      </c>
      <c r="N151" s="139" t="s">
        <v>47</v>
      </c>
      <c r="P151" s="140">
        <f>O151*H151</f>
        <v>0</v>
      </c>
      <c r="Q151" s="140">
        <v>0</v>
      </c>
      <c r="R151" s="140">
        <f>Q151*H151</f>
        <v>0</v>
      </c>
      <c r="S151" s="140">
        <v>0</v>
      </c>
      <c r="T151" s="141">
        <f>S151*H151</f>
        <v>0</v>
      </c>
      <c r="AR151" s="142" t="s">
        <v>232</v>
      </c>
      <c r="AT151" s="142" t="s">
        <v>227</v>
      </c>
      <c r="AU151" s="142" t="s">
        <v>92</v>
      </c>
      <c r="AY151" s="16" t="s">
        <v>225</v>
      </c>
      <c r="BE151" s="143">
        <f>IF(N151="základní",J151,0)</f>
        <v>0</v>
      </c>
      <c r="BF151" s="143">
        <f>IF(N151="snížená",J151,0)</f>
        <v>0</v>
      </c>
      <c r="BG151" s="143">
        <f>IF(N151="zákl. přenesená",J151,0)</f>
        <v>0</v>
      </c>
      <c r="BH151" s="143">
        <f>IF(N151="sníž. přenesená",J151,0)</f>
        <v>0</v>
      </c>
      <c r="BI151" s="143">
        <f>IF(N151="nulová",J151,0)</f>
        <v>0</v>
      </c>
      <c r="BJ151" s="16" t="s">
        <v>90</v>
      </c>
      <c r="BK151" s="143">
        <f>ROUND(I151*H151,2)</f>
        <v>0</v>
      </c>
      <c r="BL151" s="16" t="s">
        <v>232</v>
      </c>
      <c r="BM151" s="142" t="s">
        <v>278</v>
      </c>
    </row>
    <row r="152" spans="2:65" s="12" customFormat="1" ht="10.199999999999999">
      <c r="B152" s="144"/>
      <c r="D152" s="145" t="s">
        <v>233</v>
      </c>
      <c r="E152" s="146" t="s">
        <v>1</v>
      </c>
      <c r="F152" s="147" t="s">
        <v>4452</v>
      </c>
      <c r="H152" s="148">
        <v>133.09</v>
      </c>
      <c r="I152" s="149"/>
      <c r="L152" s="144"/>
      <c r="M152" s="150"/>
      <c r="T152" s="151"/>
      <c r="AT152" s="146" t="s">
        <v>233</v>
      </c>
      <c r="AU152" s="146" t="s">
        <v>92</v>
      </c>
      <c r="AV152" s="12" t="s">
        <v>92</v>
      </c>
      <c r="AW152" s="12" t="s">
        <v>31</v>
      </c>
      <c r="AX152" s="12" t="s">
        <v>82</v>
      </c>
      <c r="AY152" s="146" t="s">
        <v>225</v>
      </c>
    </row>
    <row r="153" spans="2:65" s="13" customFormat="1" ht="10.199999999999999">
      <c r="B153" s="152"/>
      <c r="D153" s="145" t="s">
        <v>233</v>
      </c>
      <c r="E153" s="153" t="s">
        <v>1</v>
      </c>
      <c r="F153" s="154" t="s">
        <v>235</v>
      </c>
      <c r="H153" s="155">
        <v>133.09</v>
      </c>
      <c r="I153" s="156"/>
      <c r="L153" s="152"/>
      <c r="M153" s="157"/>
      <c r="T153" s="158"/>
      <c r="AT153" s="153" t="s">
        <v>233</v>
      </c>
      <c r="AU153" s="153" t="s">
        <v>92</v>
      </c>
      <c r="AV153" s="13" t="s">
        <v>232</v>
      </c>
      <c r="AW153" s="13" t="s">
        <v>31</v>
      </c>
      <c r="AX153" s="13" t="s">
        <v>90</v>
      </c>
      <c r="AY153" s="153" t="s">
        <v>225</v>
      </c>
    </row>
    <row r="154" spans="2:65" s="1" customFormat="1" ht="44.25" customHeight="1">
      <c r="B154" s="31"/>
      <c r="C154" s="131" t="s">
        <v>8</v>
      </c>
      <c r="D154" s="131" t="s">
        <v>227</v>
      </c>
      <c r="E154" s="132" t="s">
        <v>271</v>
      </c>
      <c r="F154" s="133" t="s">
        <v>272</v>
      </c>
      <c r="G154" s="134" t="s">
        <v>238</v>
      </c>
      <c r="H154" s="135">
        <v>13.308999999999999</v>
      </c>
      <c r="I154" s="136"/>
      <c r="J154" s="137">
        <f>ROUND(I154*H154,2)</f>
        <v>0</v>
      </c>
      <c r="K154" s="133" t="s">
        <v>231</v>
      </c>
      <c r="L154" s="31"/>
      <c r="M154" s="138" t="s">
        <v>1</v>
      </c>
      <c r="N154" s="139" t="s">
        <v>47</v>
      </c>
      <c r="P154" s="140">
        <f>O154*H154</f>
        <v>0</v>
      </c>
      <c r="Q154" s="140">
        <v>0</v>
      </c>
      <c r="R154" s="140">
        <f>Q154*H154</f>
        <v>0</v>
      </c>
      <c r="S154" s="140">
        <v>0</v>
      </c>
      <c r="T154" s="141">
        <f>S154*H154</f>
        <v>0</v>
      </c>
      <c r="AR154" s="142" t="s">
        <v>232</v>
      </c>
      <c r="AT154" s="142" t="s">
        <v>227</v>
      </c>
      <c r="AU154" s="142" t="s">
        <v>92</v>
      </c>
      <c r="AY154" s="16" t="s">
        <v>225</v>
      </c>
      <c r="BE154" s="143">
        <f>IF(N154="základní",J154,0)</f>
        <v>0</v>
      </c>
      <c r="BF154" s="143">
        <f>IF(N154="snížená",J154,0)</f>
        <v>0</v>
      </c>
      <c r="BG154" s="143">
        <f>IF(N154="zákl. přenesená",J154,0)</f>
        <v>0</v>
      </c>
      <c r="BH154" s="143">
        <f>IF(N154="sníž. přenesená",J154,0)</f>
        <v>0</v>
      </c>
      <c r="BI154" s="143">
        <f>IF(N154="nulová",J154,0)</f>
        <v>0</v>
      </c>
      <c r="BJ154" s="16" t="s">
        <v>90</v>
      </c>
      <c r="BK154" s="143">
        <f>ROUND(I154*H154,2)</f>
        <v>0</v>
      </c>
      <c r="BL154" s="16" t="s">
        <v>232</v>
      </c>
      <c r="BM154" s="142" t="s">
        <v>282</v>
      </c>
    </row>
    <row r="155" spans="2:65" s="1" customFormat="1" ht="44.25" customHeight="1">
      <c r="B155" s="31"/>
      <c r="C155" s="131" t="s">
        <v>287</v>
      </c>
      <c r="D155" s="131" t="s">
        <v>227</v>
      </c>
      <c r="E155" s="132" t="s">
        <v>275</v>
      </c>
      <c r="F155" s="133" t="s">
        <v>276</v>
      </c>
      <c r="G155" s="134" t="s">
        <v>277</v>
      </c>
      <c r="H155" s="135">
        <v>19.963999999999999</v>
      </c>
      <c r="I155" s="136"/>
      <c r="J155" s="137">
        <f>ROUND(I155*H155,2)</f>
        <v>0</v>
      </c>
      <c r="K155" s="133" t="s">
        <v>231</v>
      </c>
      <c r="L155" s="31"/>
      <c r="M155" s="138" t="s">
        <v>1</v>
      </c>
      <c r="N155" s="139" t="s">
        <v>47</v>
      </c>
      <c r="P155" s="140">
        <f>O155*H155</f>
        <v>0</v>
      </c>
      <c r="Q155" s="140">
        <v>0</v>
      </c>
      <c r="R155" s="140">
        <f>Q155*H155</f>
        <v>0</v>
      </c>
      <c r="S155" s="140">
        <v>0</v>
      </c>
      <c r="T155" s="141">
        <f>S155*H155</f>
        <v>0</v>
      </c>
      <c r="AR155" s="142" t="s">
        <v>232</v>
      </c>
      <c r="AT155" s="142" t="s">
        <v>227</v>
      </c>
      <c r="AU155" s="142" t="s">
        <v>92</v>
      </c>
      <c r="AY155" s="16" t="s">
        <v>225</v>
      </c>
      <c r="BE155" s="143">
        <f>IF(N155="základní",J155,0)</f>
        <v>0</v>
      </c>
      <c r="BF155" s="143">
        <f>IF(N155="snížená",J155,0)</f>
        <v>0</v>
      </c>
      <c r="BG155" s="143">
        <f>IF(N155="zákl. přenesená",J155,0)</f>
        <v>0</v>
      </c>
      <c r="BH155" s="143">
        <f>IF(N155="sníž. přenesená",J155,0)</f>
        <v>0</v>
      </c>
      <c r="BI155" s="143">
        <f>IF(N155="nulová",J155,0)</f>
        <v>0</v>
      </c>
      <c r="BJ155" s="16" t="s">
        <v>90</v>
      </c>
      <c r="BK155" s="143">
        <f>ROUND(I155*H155,2)</f>
        <v>0</v>
      </c>
      <c r="BL155" s="16" t="s">
        <v>232</v>
      </c>
      <c r="BM155" s="142" t="s">
        <v>290</v>
      </c>
    </row>
    <row r="156" spans="2:65" s="12" customFormat="1" ht="10.199999999999999">
      <c r="B156" s="144"/>
      <c r="D156" s="145" t="s">
        <v>233</v>
      </c>
      <c r="E156" s="146" t="s">
        <v>1</v>
      </c>
      <c r="F156" s="147" t="s">
        <v>4453</v>
      </c>
      <c r="H156" s="148">
        <v>19.963999999999999</v>
      </c>
      <c r="I156" s="149"/>
      <c r="L156" s="144"/>
      <c r="M156" s="150"/>
      <c r="T156" s="151"/>
      <c r="AT156" s="146" t="s">
        <v>233</v>
      </c>
      <c r="AU156" s="146" t="s">
        <v>92</v>
      </c>
      <c r="AV156" s="12" t="s">
        <v>92</v>
      </c>
      <c r="AW156" s="12" t="s">
        <v>31</v>
      </c>
      <c r="AX156" s="12" t="s">
        <v>82</v>
      </c>
      <c r="AY156" s="146" t="s">
        <v>225</v>
      </c>
    </row>
    <row r="157" spans="2:65" s="13" customFormat="1" ht="10.199999999999999">
      <c r="B157" s="152"/>
      <c r="D157" s="145" t="s">
        <v>233</v>
      </c>
      <c r="E157" s="153" t="s">
        <v>1</v>
      </c>
      <c r="F157" s="154" t="s">
        <v>235</v>
      </c>
      <c r="H157" s="155">
        <v>19.963999999999999</v>
      </c>
      <c r="I157" s="156"/>
      <c r="L157" s="152"/>
      <c r="M157" s="157"/>
      <c r="T157" s="158"/>
      <c r="AT157" s="153" t="s">
        <v>233</v>
      </c>
      <c r="AU157" s="153" t="s">
        <v>92</v>
      </c>
      <c r="AV157" s="13" t="s">
        <v>232</v>
      </c>
      <c r="AW157" s="13" t="s">
        <v>31</v>
      </c>
      <c r="AX157" s="13" t="s">
        <v>90</v>
      </c>
      <c r="AY157" s="153" t="s">
        <v>225</v>
      </c>
    </row>
    <row r="158" spans="2:65" s="1" customFormat="1" ht="44.25" customHeight="1">
      <c r="B158" s="31"/>
      <c r="C158" s="131" t="s">
        <v>261</v>
      </c>
      <c r="D158" s="131" t="s">
        <v>227</v>
      </c>
      <c r="E158" s="132" t="s">
        <v>280</v>
      </c>
      <c r="F158" s="133" t="s">
        <v>281</v>
      </c>
      <c r="G158" s="134" t="s">
        <v>238</v>
      </c>
      <c r="H158" s="135">
        <v>6.9409999999999998</v>
      </c>
      <c r="I158" s="136"/>
      <c r="J158" s="137">
        <f>ROUND(I158*H158,2)</f>
        <v>0</v>
      </c>
      <c r="K158" s="133" t="s">
        <v>347</v>
      </c>
      <c r="L158" s="31"/>
      <c r="M158" s="138" t="s">
        <v>1</v>
      </c>
      <c r="N158" s="139" t="s">
        <v>47</v>
      </c>
      <c r="P158" s="140">
        <f>O158*H158</f>
        <v>0</v>
      </c>
      <c r="Q158" s="140">
        <v>0</v>
      </c>
      <c r="R158" s="140">
        <f>Q158*H158</f>
        <v>0</v>
      </c>
      <c r="S158" s="140">
        <v>0</v>
      </c>
      <c r="T158" s="141">
        <f>S158*H158</f>
        <v>0</v>
      </c>
      <c r="AR158" s="142" t="s">
        <v>232</v>
      </c>
      <c r="AT158" s="142" t="s">
        <v>227</v>
      </c>
      <c r="AU158" s="142" t="s">
        <v>92</v>
      </c>
      <c r="AY158" s="16" t="s">
        <v>225</v>
      </c>
      <c r="BE158" s="143">
        <f>IF(N158="základní",J158,0)</f>
        <v>0</v>
      </c>
      <c r="BF158" s="143">
        <f>IF(N158="snížená",J158,0)</f>
        <v>0</v>
      </c>
      <c r="BG158" s="143">
        <f>IF(N158="zákl. přenesená",J158,0)</f>
        <v>0</v>
      </c>
      <c r="BH158" s="143">
        <f>IF(N158="sníž. přenesená",J158,0)</f>
        <v>0</v>
      </c>
      <c r="BI158" s="143">
        <f>IF(N158="nulová",J158,0)</f>
        <v>0</v>
      </c>
      <c r="BJ158" s="16" t="s">
        <v>90</v>
      </c>
      <c r="BK158" s="143">
        <f>ROUND(I158*H158,2)</f>
        <v>0</v>
      </c>
      <c r="BL158" s="16" t="s">
        <v>232</v>
      </c>
      <c r="BM158" s="142" t="s">
        <v>295</v>
      </c>
    </row>
    <row r="159" spans="2:65" s="12" customFormat="1" ht="10.199999999999999">
      <c r="B159" s="144"/>
      <c r="D159" s="145" t="s">
        <v>233</v>
      </c>
      <c r="E159" s="146" t="s">
        <v>1</v>
      </c>
      <c r="F159" s="147" t="s">
        <v>4454</v>
      </c>
      <c r="H159" s="148">
        <v>6.9409999999999998</v>
      </c>
      <c r="I159" s="149"/>
      <c r="L159" s="144"/>
      <c r="M159" s="150"/>
      <c r="T159" s="151"/>
      <c r="AT159" s="146" t="s">
        <v>233</v>
      </c>
      <c r="AU159" s="146" t="s">
        <v>92</v>
      </c>
      <c r="AV159" s="12" t="s">
        <v>92</v>
      </c>
      <c r="AW159" s="12" t="s">
        <v>31</v>
      </c>
      <c r="AX159" s="12" t="s">
        <v>82</v>
      </c>
      <c r="AY159" s="146" t="s">
        <v>225</v>
      </c>
    </row>
    <row r="160" spans="2:65" s="13" customFormat="1" ht="10.199999999999999">
      <c r="B160" s="152"/>
      <c r="D160" s="145" t="s">
        <v>233</v>
      </c>
      <c r="E160" s="153" t="s">
        <v>1</v>
      </c>
      <c r="F160" s="154" t="s">
        <v>235</v>
      </c>
      <c r="H160" s="155">
        <v>6.9409999999999998</v>
      </c>
      <c r="I160" s="156"/>
      <c r="L160" s="152"/>
      <c r="M160" s="157"/>
      <c r="T160" s="158"/>
      <c r="AT160" s="153" t="s">
        <v>233</v>
      </c>
      <c r="AU160" s="153" t="s">
        <v>92</v>
      </c>
      <c r="AV160" s="13" t="s">
        <v>232</v>
      </c>
      <c r="AW160" s="13" t="s">
        <v>31</v>
      </c>
      <c r="AX160" s="13" t="s">
        <v>90</v>
      </c>
      <c r="AY160" s="153" t="s">
        <v>225</v>
      </c>
    </row>
    <row r="161" spans="2:65" s="1" customFormat="1" ht="16.5" customHeight="1">
      <c r="B161" s="31"/>
      <c r="C161" s="159" t="s">
        <v>297</v>
      </c>
      <c r="D161" s="159" t="s">
        <v>292</v>
      </c>
      <c r="E161" s="160" t="s">
        <v>4455</v>
      </c>
      <c r="F161" s="161" t="s">
        <v>4456</v>
      </c>
      <c r="G161" s="162" t="s">
        <v>277</v>
      </c>
      <c r="H161" s="163">
        <v>0.24299999999999999</v>
      </c>
      <c r="I161" s="164"/>
      <c r="J161" s="165">
        <f>ROUND(I161*H161,2)</f>
        <v>0</v>
      </c>
      <c r="K161" s="161" t="s">
        <v>347</v>
      </c>
      <c r="L161" s="166"/>
      <c r="M161" s="167" t="s">
        <v>1</v>
      </c>
      <c r="N161" s="168" t="s">
        <v>47</v>
      </c>
      <c r="P161" s="140">
        <f>O161*H161</f>
        <v>0</v>
      </c>
      <c r="Q161" s="140">
        <v>0</v>
      </c>
      <c r="R161" s="140">
        <f>Q161*H161</f>
        <v>0</v>
      </c>
      <c r="S161" s="140">
        <v>0</v>
      </c>
      <c r="T161" s="141">
        <f>S161*H161</f>
        <v>0</v>
      </c>
      <c r="AR161" s="142" t="s">
        <v>248</v>
      </c>
      <c r="AT161" s="142" t="s">
        <v>292</v>
      </c>
      <c r="AU161" s="142" t="s">
        <v>92</v>
      </c>
      <c r="AY161" s="16" t="s">
        <v>225</v>
      </c>
      <c r="BE161" s="143">
        <f>IF(N161="základní",J161,0)</f>
        <v>0</v>
      </c>
      <c r="BF161" s="143">
        <f>IF(N161="snížená",J161,0)</f>
        <v>0</v>
      </c>
      <c r="BG161" s="143">
        <f>IF(N161="zákl. přenesená",J161,0)</f>
        <v>0</v>
      </c>
      <c r="BH161" s="143">
        <f>IF(N161="sníž. přenesená",J161,0)</f>
        <v>0</v>
      </c>
      <c r="BI161" s="143">
        <f>IF(N161="nulová",J161,0)</f>
        <v>0</v>
      </c>
      <c r="BJ161" s="16" t="s">
        <v>90</v>
      </c>
      <c r="BK161" s="143">
        <f>ROUND(I161*H161,2)</f>
        <v>0</v>
      </c>
      <c r="BL161" s="16" t="s">
        <v>232</v>
      </c>
      <c r="BM161" s="142" t="s">
        <v>300</v>
      </c>
    </row>
    <row r="162" spans="2:65" s="11" customFormat="1" ht="22.8" customHeight="1">
      <c r="B162" s="119"/>
      <c r="D162" s="120" t="s">
        <v>81</v>
      </c>
      <c r="E162" s="129" t="s">
        <v>92</v>
      </c>
      <c r="F162" s="129" t="s">
        <v>286</v>
      </c>
      <c r="I162" s="122"/>
      <c r="J162" s="130">
        <f>BK162</f>
        <v>0</v>
      </c>
      <c r="L162" s="119"/>
      <c r="M162" s="124"/>
      <c r="P162" s="125">
        <f>SUM(P163:P168)</f>
        <v>0</v>
      </c>
      <c r="R162" s="125">
        <f>SUM(R163:R168)</f>
        <v>0</v>
      </c>
      <c r="T162" s="126">
        <f>SUM(T163:T168)</f>
        <v>0</v>
      </c>
      <c r="AR162" s="120" t="s">
        <v>90</v>
      </c>
      <c r="AT162" s="127" t="s">
        <v>81</v>
      </c>
      <c r="AU162" s="127" t="s">
        <v>90</v>
      </c>
      <c r="AY162" s="120" t="s">
        <v>225</v>
      </c>
      <c r="BK162" s="128">
        <f>SUM(BK163:BK168)</f>
        <v>0</v>
      </c>
    </row>
    <row r="163" spans="2:65" s="1" customFormat="1" ht="24.15" customHeight="1">
      <c r="B163" s="31"/>
      <c r="C163" s="131" t="s">
        <v>265</v>
      </c>
      <c r="D163" s="131" t="s">
        <v>227</v>
      </c>
      <c r="E163" s="132" t="s">
        <v>4457</v>
      </c>
      <c r="F163" s="133" t="s">
        <v>4458</v>
      </c>
      <c r="G163" s="134" t="s">
        <v>238</v>
      </c>
      <c r="H163" s="135">
        <v>1.125</v>
      </c>
      <c r="I163" s="136"/>
      <c r="J163" s="137">
        <f>ROUND(I163*H163,2)</f>
        <v>0</v>
      </c>
      <c r="K163" s="133" t="s">
        <v>347</v>
      </c>
      <c r="L163" s="31"/>
      <c r="M163" s="138" t="s">
        <v>1</v>
      </c>
      <c r="N163" s="139" t="s">
        <v>47</v>
      </c>
      <c r="P163" s="140">
        <f>O163*H163</f>
        <v>0</v>
      </c>
      <c r="Q163" s="140">
        <v>0</v>
      </c>
      <c r="R163" s="140">
        <f>Q163*H163</f>
        <v>0</v>
      </c>
      <c r="S163" s="140">
        <v>0</v>
      </c>
      <c r="T163" s="141">
        <f>S163*H163</f>
        <v>0</v>
      </c>
      <c r="AR163" s="142" t="s">
        <v>232</v>
      </c>
      <c r="AT163" s="142" t="s">
        <v>227</v>
      </c>
      <c r="AU163" s="142" t="s">
        <v>92</v>
      </c>
      <c r="AY163" s="16" t="s">
        <v>225</v>
      </c>
      <c r="BE163" s="143">
        <f>IF(N163="základní",J163,0)</f>
        <v>0</v>
      </c>
      <c r="BF163" s="143">
        <f>IF(N163="snížená",J163,0)</f>
        <v>0</v>
      </c>
      <c r="BG163" s="143">
        <f>IF(N163="zákl. přenesená",J163,0)</f>
        <v>0</v>
      </c>
      <c r="BH163" s="143">
        <f>IF(N163="sníž. přenesená",J163,0)</f>
        <v>0</v>
      </c>
      <c r="BI163" s="143">
        <f>IF(N163="nulová",J163,0)</f>
        <v>0</v>
      </c>
      <c r="BJ163" s="16" t="s">
        <v>90</v>
      </c>
      <c r="BK163" s="143">
        <f>ROUND(I163*H163,2)</f>
        <v>0</v>
      </c>
      <c r="BL163" s="16" t="s">
        <v>232</v>
      </c>
      <c r="BM163" s="142" t="s">
        <v>307</v>
      </c>
    </row>
    <row r="164" spans="2:65" s="12" customFormat="1" ht="10.199999999999999">
      <c r="B164" s="144"/>
      <c r="D164" s="145" t="s">
        <v>233</v>
      </c>
      <c r="E164" s="146" t="s">
        <v>1</v>
      </c>
      <c r="F164" s="147" t="s">
        <v>4459</v>
      </c>
      <c r="H164" s="148">
        <v>1.125</v>
      </c>
      <c r="I164" s="149"/>
      <c r="L164" s="144"/>
      <c r="M164" s="150"/>
      <c r="T164" s="151"/>
      <c r="AT164" s="146" t="s">
        <v>233</v>
      </c>
      <c r="AU164" s="146" t="s">
        <v>92</v>
      </c>
      <c r="AV164" s="12" t="s">
        <v>92</v>
      </c>
      <c r="AW164" s="12" t="s">
        <v>31</v>
      </c>
      <c r="AX164" s="12" t="s">
        <v>82</v>
      </c>
      <c r="AY164" s="146" t="s">
        <v>225</v>
      </c>
    </row>
    <row r="165" spans="2:65" s="13" customFormat="1" ht="10.199999999999999">
      <c r="B165" s="152"/>
      <c r="D165" s="145" t="s">
        <v>233</v>
      </c>
      <c r="E165" s="153" t="s">
        <v>1</v>
      </c>
      <c r="F165" s="154" t="s">
        <v>235</v>
      </c>
      <c r="H165" s="155">
        <v>1.125</v>
      </c>
      <c r="I165" s="156"/>
      <c r="L165" s="152"/>
      <c r="M165" s="157"/>
      <c r="T165" s="158"/>
      <c r="AT165" s="153" t="s">
        <v>233</v>
      </c>
      <c r="AU165" s="153" t="s">
        <v>92</v>
      </c>
      <c r="AV165" s="13" t="s">
        <v>232</v>
      </c>
      <c r="AW165" s="13" t="s">
        <v>31</v>
      </c>
      <c r="AX165" s="13" t="s">
        <v>90</v>
      </c>
      <c r="AY165" s="153" t="s">
        <v>225</v>
      </c>
    </row>
    <row r="166" spans="2:65" s="1" customFormat="1" ht="24.15" customHeight="1">
      <c r="B166" s="31"/>
      <c r="C166" s="131" t="s">
        <v>310</v>
      </c>
      <c r="D166" s="131" t="s">
        <v>227</v>
      </c>
      <c r="E166" s="132" t="s">
        <v>4460</v>
      </c>
      <c r="F166" s="133" t="s">
        <v>4461</v>
      </c>
      <c r="G166" s="134" t="s">
        <v>277</v>
      </c>
      <c r="H166" s="135">
        <v>0.01</v>
      </c>
      <c r="I166" s="136"/>
      <c r="J166" s="137">
        <f>ROUND(I166*H166,2)</f>
        <v>0</v>
      </c>
      <c r="K166" s="133" t="s">
        <v>347</v>
      </c>
      <c r="L166" s="31"/>
      <c r="M166" s="138" t="s">
        <v>1</v>
      </c>
      <c r="N166" s="139" t="s">
        <v>47</v>
      </c>
      <c r="P166" s="140">
        <f>O166*H166</f>
        <v>0</v>
      </c>
      <c r="Q166" s="140">
        <v>0</v>
      </c>
      <c r="R166" s="140">
        <f>Q166*H166</f>
        <v>0</v>
      </c>
      <c r="S166" s="140">
        <v>0</v>
      </c>
      <c r="T166" s="141">
        <f>S166*H166</f>
        <v>0</v>
      </c>
      <c r="AR166" s="142" t="s">
        <v>232</v>
      </c>
      <c r="AT166" s="142" t="s">
        <v>227</v>
      </c>
      <c r="AU166" s="142" t="s">
        <v>92</v>
      </c>
      <c r="AY166" s="16" t="s">
        <v>225</v>
      </c>
      <c r="BE166" s="143">
        <f>IF(N166="základní",J166,0)</f>
        <v>0</v>
      </c>
      <c r="BF166" s="143">
        <f>IF(N166="snížená",J166,0)</f>
        <v>0</v>
      </c>
      <c r="BG166" s="143">
        <f>IF(N166="zákl. přenesená",J166,0)</f>
        <v>0</v>
      </c>
      <c r="BH166" s="143">
        <f>IF(N166="sníž. přenesená",J166,0)</f>
        <v>0</v>
      </c>
      <c r="BI166" s="143">
        <f>IF(N166="nulová",J166,0)</f>
        <v>0</v>
      </c>
      <c r="BJ166" s="16" t="s">
        <v>90</v>
      </c>
      <c r="BK166" s="143">
        <f>ROUND(I166*H166,2)</f>
        <v>0</v>
      </c>
      <c r="BL166" s="16" t="s">
        <v>232</v>
      </c>
      <c r="BM166" s="142" t="s">
        <v>313</v>
      </c>
    </row>
    <row r="167" spans="2:65" s="12" customFormat="1" ht="10.199999999999999">
      <c r="B167" s="144"/>
      <c r="D167" s="145" t="s">
        <v>233</v>
      </c>
      <c r="E167" s="146" t="s">
        <v>1</v>
      </c>
      <c r="F167" s="147" t="s">
        <v>4462</v>
      </c>
      <c r="H167" s="148">
        <v>0.01</v>
      </c>
      <c r="I167" s="149"/>
      <c r="L167" s="144"/>
      <c r="M167" s="150"/>
      <c r="T167" s="151"/>
      <c r="AT167" s="146" t="s">
        <v>233</v>
      </c>
      <c r="AU167" s="146" t="s">
        <v>92</v>
      </c>
      <c r="AV167" s="12" t="s">
        <v>92</v>
      </c>
      <c r="AW167" s="12" t="s">
        <v>31</v>
      </c>
      <c r="AX167" s="12" t="s">
        <v>82</v>
      </c>
      <c r="AY167" s="146" t="s">
        <v>225</v>
      </c>
    </row>
    <row r="168" spans="2:65" s="13" customFormat="1" ht="10.199999999999999">
      <c r="B168" s="152"/>
      <c r="D168" s="145" t="s">
        <v>233</v>
      </c>
      <c r="E168" s="153" t="s">
        <v>1</v>
      </c>
      <c r="F168" s="154" t="s">
        <v>235</v>
      </c>
      <c r="H168" s="155">
        <v>0.01</v>
      </c>
      <c r="I168" s="156"/>
      <c r="L168" s="152"/>
      <c r="M168" s="157"/>
      <c r="T168" s="158"/>
      <c r="AT168" s="153" t="s">
        <v>233</v>
      </c>
      <c r="AU168" s="153" t="s">
        <v>92</v>
      </c>
      <c r="AV168" s="13" t="s">
        <v>232</v>
      </c>
      <c r="AW168" s="13" t="s">
        <v>31</v>
      </c>
      <c r="AX168" s="13" t="s">
        <v>90</v>
      </c>
      <c r="AY168" s="153" t="s">
        <v>225</v>
      </c>
    </row>
    <row r="169" spans="2:65" s="11" customFormat="1" ht="22.8" customHeight="1">
      <c r="B169" s="119"/>
      <c r="D169" s="120" t="s">
        <v>81</v>
      </c>
      <c r="E169" s="129" t="s">
        <v>240</v>
      </c>
      <c r="F169" s="129" t="s">
        <v>360</v>
      </c>
      <c r="I169" s="122"/>
      <c r="J169" s="130">
        <f>BK169</f>
        <v>0</v>
      </c>
      <c r="L169" s="119"/>
      <c r="M169" s="124"/>
      <c r="P169" s="125">
        <f>SUM(P170:P186)</f>
        <v>0</v>
      </c>
      <c r="R169" s="125">
        <f>SUM(R170:R186)</f>
        <v>0</v>
      </c>
      <c r="T169" s="126">
        <f>SUM(T170:T186)</f>
        <v>0</v>
      </c>
      <c r="AR169" s="120" t="s">
        <v>90</v>
      </c>
      <c r="AT169" s="127" t="s">
        <v>81</v>
      </c>
      <c r="AU169" s="127" t="s">
        <v>90</v>
      </c>
      <c r="AY169" s="120" t="s">
        <v>225</v>
      </c>
      <c r="BK169" s="128">
        <f>SUM(BK170:BK186)</f>
        <v>0</v>
      </c>
    </row>
    <row r="170" spans="2:65" s="1" customFormat="1" ht="24.15" customHeight="1">
      <c r="B170" s="31"/>
      <c r="C170" s="131" t="s">
        <v>269</v>
      </c>
      <c r="D170" s="131" t="s">
        <v>227</v>
      </c>
      <c r="E170" s="132" t="s">
        <v>4463</v>
      </c>
      <c r="F170" s="133" t="s">
        <v>4464</v>
      </c>
      <c r="G170" s="134" t="s">
        <v>238</v>
      </c>
      <c r="H170" s="135">
        <v>0.94</v>
      </c>
      <c r="I170" s="136"/>
      <c r="J170" s="137">
        <f>ROUND(I170*H170,2)</f>
        <v>0</v>
      </c>
      <c r="K170" s="133" t="s">
        <v>347</v>
      </c>
      <c r="L170" s="31"/>
      <c r="M170" s="138" t="s">
        <v>1</v>
      </c>
      <c r="N170" s="139" t="s">
        <v>47</v>
      </c>
      <c r="P170" s="140">
        <f>O170*H170</f>
        <v>0</v>
      </c>
      <c r="Q170" s="140">
        <v>0</v>
      </c>
      <c r="R170" s="140">
        <f>Q170*H170</f>
        <v>0</v>
      </c>
      <c r="S170" s="140">
        <v>0</v>
      </c>
      <c r="T170" s="141">
        <f>S170*H170</f>
        <v>0</v>
      </c>
      <c r="AR170" s="142" t="s">
        <v>232</v>
      </c>
      <c r="AT170" s="142" t="s">
        <v>227</v>
      </c>
      <c r="AU170" s="142" t="s">
        <v>92</v>
      </c>
      <c r="AY170" s="16" t="s">
        <v>225</v>
      </c>
      <c r="BE170" s="143">
        <f>IF(N170="základní",J170,0)</f>
        <v>0</v>
      </c>
      <c r="BF170" s="143">
        <f>IF(N170="snížená",J170,0)</f>
        <v>0</v>
      </c>
      <c r="BG170" s="143">
        <f>IF(N170="zákl. přenesená",J170,0)</f>
        <v>0</v>
      </c>
      <c r="BH170" s="143">
        <f>IF(N170="sníž. přenesená",J170,0)</f>
        <v>0</v>
      </c>
      <c r="BI170" s="143">
        <f>IF(N170="nulová",J170,0)</f>
        <v>0</v>
      </c>
      <c r="BJ170" s="16" t="s">
        <v>90</v>
      </c>
      <c r="BK170" s="143">
        <f>ROUND(I170*H170,2)</f>
        <v>0</v>
      </c>
      <c r="BL170" s="16" t="s">
        <v>232</v>
      </c>
      <c r="BM170" s="142" t="s">
        <v>319</v>
      </c>
    </row>
    <row r="171" spans="2:65" s="12" customFormat="1" ht="10.199999999999999">
      <c r="B171" s="144"/>
      <c r="D171" s="145" t="s">
        <v>233</v>
      </c>
      <c r="E171" s="146" t="s">
        <v>1</v>
      </c>
      <c r="F171" s="147" t="s">
        <v>4465</v>
      </c>
      <c r="H171" s="148">
        <v>0.94</v>
      </c>
      <c r="I171" s="149"/>
      <c r="L171" s="144"/>
      <c r="M171" s="150"/>
      <c r="T171" s="151"/>
      <c r="AT171" s="146" t="s">
        <v>233</v>
      </c>
      <c r="AU171" s="146" t="s">
        <v>92</v>
      </c>
      <c r="AV171" s="12" t="s">
        <v>92</v>
      </c>
      <c r="AW171" s="12" t="s">
        <v>31</v>
      </c>
      <c r="AX171" s="12" t="s">
        <v>82</v>
      </c>
      <c r="AY171" s="146" t="s">
        <v>225</v>
      </c>
    </row>
    <row r="172" spans="2:65" s="13" customFormat="1" ht="10.199999999999999">
      <c r="B172" s="152"/>
      <c r="D172" s="145" t="s">
        <v>233</v>
      </c>
      <c r="E172" s="153" t="s">
        <v>1</v>
      </c>
      <c r="F172" s="154" t="s">
        <v>235</v>
      </c>
      <c r="H172" s="155">
        <v>0.94</v>
      </c>
      <c r="I172" s="156"/>
      <c r="L172" s="152"/>
      <c r="M172" s="157"/>
      <c r="T172" s="158"/>
      <c r="AT172" s="153" t="s">
        <v>233</v>
      </c>
      <c r="AU172" s="153" t="s">
        <v>92</v>
      </c>
      <c r="AV172" s="13" t="s">
        <v>232</v>
      </c>
      <c r="AW172" s="13" t="s">
        <v>31</v>
      </c>
      <c r="AX172" s="13" t="s">
        <v>90</v>
      </c>
      <c r="AY172" s="153" t="s">
        <v>225</v>
      </c>
    </row>
    <row r="173" spans="2:65" s="1" customFormat="1" ht="24.15" customHeight="1">
      <c r="B173" s="31"/>
      <c r="C173" s="131" t="s">
        <v>322</v>
      </c>
      <c r="D173" s="131" t="s">
        <v>227</v>
      </c>
      <c r="E173" s="132" t="s">
        <v>4466</v>
      </c>
      <c r="F173" s="133" t="s">
        <v>4467</v>
      </c>
      <c r="G173" s="134" t="s">
        <v>230</v>
      </c>
      <c r="H173" s="135">
        <v>9.8000000000000007</v>
      </c>
      <c r="I173" s="136"/>
      <c r="J173" s="137">
        <f>ROUND(I173*H173,2)</f>
        <v>0</v>
      </c>
      <c r="K173" s="133" t="s">
        <v>347</v>
      </c>
      <c r="L173" s="31"/>
      <c r="M173" s="138" t="s">
        <v>1</v>
      </c>
      <c r="N173" s="139" t="s">
        <v>47</v>
      </c>
      <c r="P173" s="140">
        <f>O173*H173</f>
        <v>0</v>
      </c>
      <c r="Q173" s="140">
        <v>0</v>
      </c>
      <c r="R173" s="140">
        <f>Q173*H173</f>
        <v>0</v>
      </c>
      <c r="S173" s="140">
        <v>0</v>
      </c>
      <c r="T173" s="141">
        <f>S173*H173</f>
        <v>0</v>
      </c>
      <c r="AR173" s="142" t="s">
        <v>232</v>
      </c>
      <c r="AT173" s="142" t="s">
        <v>227</v>
      </c>
      <c r="AU173" s="142" t="s">
        <v>92</v>
      </c>
      <c r="AY173" s="16" t="s">
        <v>225</v>
      </c>
      <c r="BE173" s="143">
        <f>IF(N173="základní",J173,0)</f>
        <v>0</v>
      </c>
      <c r="BF173" s="143">
        <f>IF(N173="snížená",J173,0)</f>
        <v>0</v>
      </c>
      <c r="BG173" s="143">
        <f>IF(N173="zákl. přenesená",J173,0)</f>
        <v>0</v>
      </c>
      <c r="BH173" s="143">
        <f>IF(N173="sníž. přenesená",J173,0)</f>
        <v>0</v>
      </c>
      <c r="BI173" s="143">
        <f>IF(N173="nulová",J173,0)</f>
        <v>0</v>
      </c>
      <c r="BJ173" s="16" t="s">
        <v>90</v>
      </c>
      <c r="BK173" s="143">
        <f>ROUND(I173*H173,2)</f>
        <v>0</v>
      </c>
      <c r="BL173" s="16" t="s">
        <v>232</v>
      </c>
      <c r="BM173" s="142" t="s">
        <v>325</v>
      </c>
    </row>
    <row r="174" spans="2:65" s="12" customFormat="1" ht="10.199999999999999">
      <c r="B174" s="144"/>
      <c r="D174" s="145" t="s">
        <v>233</v>
      </c>
      <c r="E174" s="146" t="s">
        <v>1</v>
      </c>
      <c r="F174" s="147" t="s">
        <v>4468</v>
      </c>
      <c r="H174" s="148">
        <v>9.8000000000000007</v>
      </c>
      <c r="I174" s="149"/>
      <c r="L174" s="144"/>
      <c r="M174" s="150"/>
      <c r="T174" s="151"/>
      <c r="AT174" s="146" t="s">
        <v>233</v>
      </c>
      <c r="AU174" s="146" t="s">
        <v>92</v>
      </c>
      <c r="AV174" s="12" t="s">
        <v>92</v>
      </c>
      <c r="AW174" s="12" t="s">
        <v>31</v>
      </c>
      <c r="AX174" s="12" t="s">
        <v>82</v>
      </c>
      <c r="AY174" s="146" t="s">
        <v>225</v>
      </c>
    </row>
    <row r="175" spans="2:65" s="13" customFormat="1" ht="10.199999999999999">
      <c r="B175" s="152"/>
      <c r="D175" s="145" t="s">
        <v>233</v>
      </c>
      <c r="E175" s="153" t="s">
        <v>1</v>
      </c>
      <c r="F175" s="154" t="s">
        <v>235</v>
      </c>
      <c r="H175" s="155">
        <v>9.8000000000000007</v>
      </c>
      <c r="I175" s="156"/>
      <c r="L175" s="152"/>
      <c r="M175" s="157"/>
      <c r="T175" s="158"/>
      <c r="AT175" s="153" t="s">
        <v>233</v>
      </c>
      <c r="AU175" s="153" t="s">
        <v>92</v>
      </c>
      <c r="AV175" s="13" t="s">
        <v>232</v>
      </c>
      <c r="AW175" s="13" t="s">
        <v>31</v>
      </c>
      <c r="AX175" s="13" t="s">
        <v>90</v>
      </c>
      <c r="AY175" s="153" t="s">
        <v>225</v>
      </c>
    </row>
    <row r="176" spans="2:65" s="1" customFormat="1" ht="24.15" customHeight="1">
      <c r="B176" s="31"/>
      <c r="C176" s="131" t="s">
        <v>273</v>
      </c>
      <c r="D176" s="131" t="s">
        <v>227</v>
      </c>
      <c r="E176" s="132" t="s">
        <v>4469</v>
      </c>
      <c r="F176" s="133" t="s">
        <v>4470</v>
      </c>
      <c r="G176" s="134" t="s">
        <v>230</v>
      </c>
      <c r="H176" s="135">
        <v>9.8000000000000007</v>
      </c>
      <c r="I176" s="136"/>
      <c r="J176" s="137">
        <f>ROUND(I176*H176,2)</f>
        <v>0</v>
      </c>
      <c r="K176" s="133" t="s">
        <v>347</v>
      </c>
      <c r="L176" s="31"/>
      <c r="M176" s="138" t="s">
        <v>1</v>
      </c>
      <c r="N176" s="139" t="s">
        <v>47</v>
      </c>
      <c r="P176" s="140">
        <f>O176*H176</f>
        <v>0</v>
      </c>
      <c r="Q176" s="140">
        <v>0</v>
      </c>
      <c r="R176" s="140">
        <f>Q176*H176</f>
        <v>0</v>
      </c>
      <c r="S176" s="140">
        <v>0</v>
      </c>
      <c r="T176" s="141">
        <f>S176*H176</f>
        <v>0</v>
      </c>
      <c r="AR176" s="142" t="s">
        <v>232</v>
      </c>
      <c r="AT176" s="142" t="s">
        <v>227</v>
      </c>
      <c r="AU176" s="142" t="s">
        <v>92</v>
      </c>
      <c r="AY176" s="16" t="s">
        <v>225</v>
      </c>
      <c r="BE176" s="143">
        <f>IF(N176="základní",J176,0)</f>
        <v>0</v>
      </c>
      <c r="BF176" s="143">
        <f>IF(N176="snížená",J176,0)</f>
        <v>0</v>
      </c>
      <c r="BG176" s="143">
        <f>IF(N176="zákl. přenesená",J176,0)</f>
        <v>0</v>
      </c>
      <c r="BH176" s="143">
        <f>IF(N176="sníž. přenesená",J176,0)</f>
        <v>0</v>
      </c>
      <c r="BI176" s="143">
        <f>IF(N176="nulová",J176,0)</f>
        <v>0</v>
      </c>
      <c r="BJ176" s="16" t="s">
        <v>90</v>
      </c>
      <c r="BK176" s="143">
        <f>ROUND(I176*H176,2)</f>
        <v>0</v>
      </c>
      <c r="BL176" s="16" t="s">
        <v>232</v>
      </c>
      <c r="BM176" s="142" t="s">
        <v>328</v>
      </c>
    </row>
    <row r="177" spans="2:65" s="1" customFormat="1" ht="16.5" customHeight="1">
      <c r="B177" s="31"/>
      <c r="C177" s="131" t="s">
        <v>7</v>
      </c>
      <c r="D177" s="131" t="s">
        <v>227</v>
      </c>
      <c r="E177" s="132" t="s">
        <v>4471</v>
      </c>
      <c r="F177" s="133" t="s">
        <v>4472</v>
      </c>
      <c r="G177" s="134" t="s">
        <v>238</v>
      </c>
      <c r="H177" s="135">
        <v>3.1E-2</v>
      </c>
      <c r="I177" s="136"/>
      <c r="J177" s="137">
        <f>ROUND(I177*H177,2)</f>
        <v>0</v>
      </c>
      <c r="K177" s="133" t="s">
        <v>347</v>
      </c>
      <c r="L177" s="31"/>
      <c r="M177" s="138" t="s">
        <v>1</v>
      </c>
      <c r="N177" s="139" t="s">
        <v>47</v>
      </c>
      <c r="P177" s="140">
        <f>O177*H177</f>
        <v>0</v>
      </c>
      <c r="Q177" s="140">
        <v>0</v>
      </c>
      <c r="R177" s="140">
        <f>Q177*H177</f>
        <v>0</v>
      </c>
      <c r="S177" s="140">
        <v>0</v>
      </c>
      <c r="T177" s="141">
        <f>S177*H177</f>
        <v>0</v>
      </c>
      <c r="AR177" s="142" t="s">
        <v>232</v>
      </c>
      <c r="AT177" s="142" t="s">
        <v>227</v>
      </c>
      <c r="AU177" s="142" t="s">
        <v>92</v>
      </c>
      <c r="AY177" s="16" t="s">
        <v>225</v>
      </c>
      <c r="BE177" s="143">
        <f>IF(N177="základní",J177,0)</f>
        <v>0</v>
      </c>
      <c r="BF177" s="143">
        <f>IF(N177="snížená",J177,0)</f>
        <v>0</v>
      </c>
      <c r="BG177" s="143">
        <f>IF(N177="zákl. přenesená",J177,0)</f>
        <v>0</v>
      </c>
      <c r="BH177" s="143">
        <f>IF(N177="sníž. přenesená",J177,0)</f>
        <v>0</v>
      </c>
      <c r="BI177" s="143">
        <f>IF(N177="nulová",J177,0)</f>
        <v>0</v>
      </c>
      <c r="BJ177" s="16" t="s">
        <v>90</v>
      </c>
      <c r="BK177" s="143">
        <f>ROUND(I177*H177,2)</f>
        <v>0</v>
      </c>
      <c r="BL177" s="16" t="s">
        <v>232</v>
      </c>
      <c r="BM177" s="142" t="s">
        <v>334</v>
      </c>
    </row>
    <row r="178" spans="2:65" s="12" customFormat="1" ht="10.199999999999999">
      <c r="B178" s="144"/>
      <c r="D178" s="145" t="s">
        <v>233</v>
      </c>
      <c r="E178" s="146" t="s">
        <v>1</v>
      </c>
      <c r="F178" s="147" t="s">
        <v>4473</v>
      </c>
      <c r="H178" s="148">
        <v>3.1E-2</v>
      </c>
      <c r="I178" s="149"/>
      <c r="L178" s="144"/>
      <c r="M178" s="150"/>
      <c r="T178" s="151"/>
      <c r="AT178" s="146" t="s">
        <v>233</v>
      </c>
      <c r="AU178" s="146" t="s">
        <v>92</v>
      </c>
      <c r="AV178" s="12" t="s">
        <v>92</v>
      </c>
      <c r="AW178" s="12" t="s">
        <v>31</v>
      </c>
      <c r="AX178" s="12" t="s">
        <v>82</v>
      </c>
      <c r="AY178" s="146" t="s">
        <v>225</v>
      </c>
    </row>
    <row r="179" spans="2:65" s="13" customFormat="1" ht="10.199999999999999">
      <c r="B179" s="152"/>
      <c r="D179" s="145" t="s">
        <v>233</v>
      </c>
      <c r="E179" s="153" t="s">
        <v>1</v>
      </c>
      <c r="F179" s="154" t="s">
        <v>235</v>
      </c>
      <c r="H179" s="155">
        <v>3.1E-2</v>
      </c>
      <c r="I179" s="156"/>
      <c r="L179" s="152"/>
      <c r="M179" s="157"/>
      <c r="T179" s="158"/>
      <c r="AT179" s="153" t="s">
        <v>233</v>
      </c>
      <c r="AU179" s="153" t="s">
        <v>92</v>
      </c>
      <c r="AV179" s="13" t="s">
        <v>232</v>
      </c>
      <c r="AW179" s="13" t="s">
        <v>31</v>
      </c>
      <c r="AX179" s="13" t="s">
        <v>90</v>
      </c>
      <c r="AY179" s="153" t="s">
        <v>225</v>
      </c>
    </row>
    <row r="180" spans="2:65" s="1" customFormat="1" ht="44.25" customHeight="1">
      <c r="B180" s="31"/>
      <c r="C180" s="131" t="s">
        <v>278</v>
      </c>
      <c r="D180" s="131" t="s">
        <v>227</v>
      </c>
      <c r="E180" s="132" t="s">
        <v>4474</v>
      </c>
      <c r="F180" s="133" t="s">
        <v>4475</v>
      </c>
      <c r="G180" s="134" t="s">
        <v>230</v>
      </c>
      <c r="H180" s="135">
        <v>1.256</v>
      </c>
      <c r="I180" s="136"/>
      <c r="J180" s="137">
        <f>ROUND(I180*H180,2)</f>
        <v>0</v>
      </c>
      <c r="K180" s="133" t="s">
        <v>347</v>
      </c>
      <c r="L180" s="31"/>
      <c r="M180" s="138" t="s">
        <v>1</v>
      </c>
      <c r="N180" s="139" t="s">
        <v>47</v>
      </c>
      <c r="P180" s="140">
        <f>O180*H180</f>
        <v>0</v>
      </c>
      <c r="Q180" s="140">
        <v>0</v>
      </c>
      <c r="R180" s="140">
        <f>Q180*H180</f>
        <v>0</v>
      </c>
      <c r="S180" s="140">
        <v>0</v>
      </c>
      <c r="T180" s="141">
        <f>S180*H180</f>
        <v>0</v>
      </c>
      <c r="AR180" s="142" t="s">
        <v>232</v>
      </c>
      <c r="AT180" s="142" t="s">
        <v>227</v>
      </c>
      <c r="AU180" s="142" t="s">
        <v>92</v>
      </c>
      <c r="AY180" s="16" t="s">
        <v>225</v>
      </c>
      <c r="BE180" s="143">
        <f>IF(N180="základní",J180,0)</f>
        <v>0</v>
      </c>
      <c r="BF180" s="143">
        <f>IF(N180="snížená",J180,0)</f>
        <v>0</v>
      </c>
      <c r="BG180" s="143">
        <f>IF(N180="zákl. přenesená",J180,0)</f>
        <v>0</v>
      </c>
      <c r="BH180" s="143">
        <f>IF(N180="sníž. přenesená",J180,0)</f>
        <v>0</v>
      </c>
      <c r="BI180" s="143">
        <f>IF(N180="nulová",J180,0)</f>
        <v>0</v>
      </c>
      <c r="BJ180" s="16" t="s">
        <v>90</v>
      </c>
      <c r="BK180" s="143">
        <f>ROUND(I180*H180,2)</f>
        <v>0</v>
      </c>
      <c r="BL180" s="16" t="s">
        <v>232</v>
      </c>
      <c r="BM180" s="142" t="s">
        <v>339</v>
      </c>
    </row>
    <row r="181" spans="2:65" s="12" customFormat="1" ht="10.199999999999999">
      <c r="B181" s="144"/>
      <c r="D181" s="145" t="s">
        <v>233</v>
      </c>
      <c r="E181" s="146" t="s">
        <v>1</v>
      </c>
      <c r="F181" s="147" t="s">
        <v>4476</v>
      </c>
      <c r="H181" s="148">
        <v>1.256</v>
      </c>
      <c r="I181" s="149"/>
      <c r="L181" s="144"/>
      <c r="M181" s="150"/>
      <c r="T181" s="151"/>
      <c r="AT181" s="146" t="s">
        <v>233</v>
      </c>
      <c r="AU181" s="146" t="s">
        <v>92</v>
      </c>
      <c r="AV181" s="12" t="s">
        <v>92</v>
      </c>
      <c r="AW181" s="12" t="s">
        <v>31</v>
      </c>
      <c r="AX181" s="12" t="s">
        <v>82</v>
      </c>
      <c r="AY181" s="146" t="s">
        <v>225</v>
      </c>
    </row>
    <row r="182" spans="2:65" s="13" customFormat="1" ht="10.199999999999999">
      <c r="B182" s="152"/>
      <c r="D182" s="145" t="s">
        <v>233</v>
      </c>
      <c r="E182" s="153" t="s">
        <v>1</v>
      </c>
      <c r="F182" s="154" t="s">
        <v>235</v>
      </c>
      <c r="H182" s="155">
        <v>1.256</v>
      </c>
      <c r="I182" s="156"/>
      <c r="L182" s="152"/>
      <c r="M182" s="157"/>
      <c r="T182" s="158"/>
      <c r="AT182" s="153" t="s">
        <v>233</v>
      </c>
      <c r="AU182" s="153" t="s">
        <v>92</v>
      </c>
      <c r="AV182" s="13" t="s">
        <v>232</v>
      </c>
      <c r="AW182" s="13" t="s">
        <v>31</v>
      </c>
      <c r="AX182" s="13" t="s">
        <v>90</v>
      </c>
      <c r="AY182" s="153" t="s">
        <v>225</v>
      </c>
    </row>
    <row r="183" spans="2:65" s="1" customFormat="1" ht="44.25" customHeight="1">
      <c r="B183" s="31"/>
      <c r="C183" s="131" t="s">
        <v>341</v>
      </c>
      <c r="D183" s="131" t="s">
        <v>227</v>
      </c>
      <c r="E183" s="132" t="s">
        <v>4477</v>
      </c>
      <c r="F183" s="133" t="s">
        <v>4478</v>
      </c>
      <c r="G183" s="134" t="s">
        <v>230</v>
      </c>
      <c r="H183" s="135">
        <v>1.256</v>
      </c>
      <c r="I183" s="136"/>
      <c r="J183" s="137">
        <f>ROUND(I183*H183,2)</f>
        <v>0</v>
      </c>
      <c r="K183" s="133" t="s">
        <v>347</v>
      </c>
      <c r="L183" s="31"/>
      <c r="M183" s="138" t="s">
        <v>1</v>
      </c>
      <c r="N183" s="139" t="s">
        <v>47</v>
      </c>
      <c r="P183" s="140">
        <f>O183*H183</f>
        <v>0</v>
      </c>
      <c r="Q183" s="140">
        <v>0</v>
      </c>
      <c r="R183" s="140">
        <f>Q183*H183</f>
        <v>0</v>
      </c>
      <c r="S183" s="140">
        <v>0</v>
      </c>
      <c r="T183" s="141">
        <f>S183*H183</f>
        <v>0</v>
      </c>
      <c r="AR183" s="142" t="s">
        <v>232</v>
      </c>
      <c r="AT183" s="142" t="s">
        <v>227</v>
      </c>
      <c r="AU183" s="142" t="s">
        <v>92</v>
      </c>
      <c r="AY183" s="16" t="s">
        <v>225</v>
      </c>
      <c r="BE183" s="143">
        <f>IF(N183="základní",J183,0)</f>
        <v>0</v>
      </c>
      <c r="BF183" s="143">
        <f>IF(N183="snížená",J183,0)</f>
        <v>0</v>
      </c>
      <c r="BG183" s="143">
        <f>IF(N183="zákl. přenesená",J183,0)</f>
        <v>0</v>
      </c>
      <c r="BH183" s="143">
        <f>IF(N183="sníž. přenesená",J183,0)</f>
        <v>0</v>
      </c>
      <c r="BI183" s="143">
        <f>IF(N183="nulová",J183,0)</f>
        <v>0</v>
      </c>
      <c r="BJ183" s="16" t="s">
        <v>90</v>
      </c>
      <c r="BK183" s="143">
        <f>ROUND(I183*H183,2)</f>
        <v>0</v>
      </c>
      <c r="BL183" s="16" t="s">
        <v>232</v>
      </c>
      <c r="BM183" s="142" t="s">
        <v>344</v>
      </c>
    </row>
    <row r="184" spans="2:65" s="1" customFormat="1" ht="37.799999999999997" customHeight="1">
      <c r="B184" s="31"/>
      <c r="C184" s="131" t="s">
        <v>282</v>
      </c>
      <c r="D184" s="131" t="s">
        <v>227</v>
      </c>
      <c r="E184" s="132" t="s">
        <v>4479</v>
      </c>
      <c r="F184" s="133" t="s">
        <v>4480</v>
      </c>
      <c r="G184" s="134" t="s">
        <v>277</v>
      </c>
      <c r="H184" s="135">
        <v>1E-3</v>
      </c>
      <c r="I184" s="136"/>
      <c r="J184" s="137">
        <f>ROUND(I184*H184,2)</f>
        <v>0</v>
      </c>
      <c r="K184" s="133" t="s">
        <v>347</v>
      </c>
      <c r="L184" s="31"/>
      <c r="M184" s="138" t="s">
        <v>1</v>
      </c>
      <c r="N184" s="139" t="s">
        <v>47</v>
      </c>
      <c r="P184" s="140">
        <f>O184*H184</f>
        <v>0</v>
      </c>
      <c r="Q184" s="140">
        <v>0</v>
      </c>
      <c r="R184" s="140">
        <f>Q184*H184</f>
        <v>0</v>
      </c>
      <c r="S184" s="140">
        <v>0</v>
      </c>
      <c r="T184" s="141">
        <f>S184*H184</f>
        <v>0</v>
      </c>
      <c r="AR184" s="142" t="s">
        <v>232</v>
      </c>
      <c r="AT184" s="142" t="s">
        <v>227</v>
      </c>
      <c r="AU184" s="142" t="s">
        <v>92</v>
      </c>
      <c r="AY184" s="16" t="s">
        <v>225</v>
      </c>
      <c r="BE184" s="143">
        <f>IF(N184="základní",J184,0)</f>
        <v>0</v>
      </c>
      <c r="BF184" s="143">
        <f>IF(N184="snížená",J184,0)</f>
        <v>0</v>
      </c>
      <c r="BG184" s="143">
        <f>IF(N184="zákl. přenesená",J184,0)</f>
        <v>0</v>
      </c>
      <c r="BH184" s="143">
        <f>IF(N184="sníž. přenesená",J184,0)</f>
        <v>0</v>
      </c>
      <c r="BI184" s="143">
        <f>IF(N184="nulová",J184,0)</f>
        <v>0</v>
      </c>
      <c r="BJ184" s="16" t="s">
        <v>90</v>
      </c>
      <c r="BK184" s="143">
        <f>ROUND(I184*H184,2)</f>
        <v>0</v>
      </c>
      <c r="BL184" s="16" t="s">
        <v>232</v>
      </c>
      <c r="BM184" s="142" t="s">
        <v>348</v>
      </c>
    </row>
    <row r="185" spans="2:65" s="12" customFormat="1" ht="10.199999999999999">
      <c r="B185" s="144"/>
      <c r="D185" s="145" t="s">
        <v>233</v>
      </c>
      <c r="E185" s="146" t="s">
        <v>1</v>
      </c>
      <c r="F185" s="147" t="s">
        <v>4481</v>
      </c>
      <c r="H185" s="148">
        <v>1E-3</v>
      </c>
      <c r="I185" s="149"/>
      <c r="L185" s="144"/>
      <c r="M185" s="150"/>
      <c r="T185" s="151"/>
      <c r="AT185" s="146" t="s">
        <v>233</v>
      </c>
      <c r="AU185" s="146" t="s">
        <v>92</v>
      </c>
      <c r="AV185" s="12" t="s">
        <v>92</v>
      </c>
      <c r="AW185" s="12" t="s">
        <v>31</v>
      </c>
      <c r="AX185" s="12" t="s">
        <v>82</v>
      </c>
      <c r="AY185" s="146" t="s">
        <v>225</v>
      </c>
    </row>
    <row r="186" spans="2:65" s="13" customFormat="1" ht="10.199999999999999">
      <c r="B186" s="152"/>
      <c r="D186" s="145" t="s">
        <v>233</v>
      </c>
      <c r="E186" s="153" t="s">
        <v>1</v>
      </c>
      <c r="F186" s="154" t="s">
        <v>235</v>
      </c>
      <c r="H186" s="155">
        <v>1E-3</v>
      </c>
      <c r="I186" s="156"/>
      <c r="L186" s="152"/>
      <c r="M186" s="157"/>
      <c r="T186" s="158"/>
      <c r="AT186" s="153" t="s">
        <v>233</v>
      </c>
      <c r="AU186" s="153" t="s">
        <v>92</v>
      </c>
      <c r="AV186" s="13" t="s">
        <v>232</v>
      </c>
      <c r="AW186" s="13" t="s">
        <v>31</v>
      </c>
      <c r="AX186" s="13" t="s">
        <v>90</v>
      </c>
      <c r="AY186" s="153" t="s">
        <v>225</v>
      </c>
    </row>
    <row r="187" spans="2:65" s="11" customFormat="1" ht="22.8" customHeight="1">
      <c r="B187" s="119"/>
      <c r="D187" s="120" t="s">
        <v>81</v>
      </c>
      <c r="E187" s="129" t="s">
        <v>243</v>
      </c>
      <c r="F187" s="129" t="s">
        <v>643</v>
      </c>
      <c r="I187" s="122"/>
      <c r="J187" s="130">
        <f>BK187</f>
        <v>0</v>
      </c>
      <c r="L187" s="119"/>
      <c r="M187" s="124"/>
      <c r="P187" s="125">
        <f>SUM(P188:P195)</f>
        <v>0</v>
      </c>
      <c r="R187" s="125">
        <f>SUM(R188:R195)</f>
        <v>0</v>
      </c>
      <c r="T187" s="126">
        <f>SUM(T188:T195)</f>
        <v>0</v>
      </c>
      <c r="AR187" s="120" t="s">
        <v>90</v>
      </c>
      <c r="AT187" s="127" t="s">
        <v>81</v>
      </c>
      <c r="AU187" s="127" t="s">
        <v>90</v>
      </c>
      <c r="AY187" s="120" t="s">
        <v>225</v>
      </c>
      <c r="BK187" s="128">
        <f>SUM(BK188:BK195)</f>
        <v>0</v>
      </c>
    </row>
    <row r="188" spans="2:65" s="1" customFormat="1" ht="33" customHeight="1">
      <c r="B188" s="31"/>
      <c r="C188" s="131" t="s">
        <v>350</v>
      </c>
      <c r="D188" s="131" t="s">
        <v>227</v>
      </c>
      <c r="E188" s="132" t="s">
        <v>782</v>
      </c>
      <c r="F188" s="133" t="s">
        <v>783</v>
      </c>
      <c r="G188" s="134" t="s">
        <v>238</v>
      </c>
      <c r="H188" s="135">
        <v>1.2310000000000001</v>
      </c>
      <c r="I188" s="136"/>
      <c r="J188" s="137">
        <f>ROUND(I188*H188,2)</f>
        <v>0</v>
      </c>
      <c r="K188" s="133" t="s">
        <v>347</v>
      </c>
      <c r="L188" s="31"/>
      <c r="M188" s="138" t="s">
        <v>1</v>
      </c>
      <c r="N188" s="139" t="s">
        <v>47</v>
      </c>
      <c r="P188" s="140">
        <f>O188*H188</f>
        <v>0</v>
      </c>
      <c r="Q188" s="140">
        <v>0</v>
      </c>
      <c r="R188" s="140">
        <f>Q188*H188</f>
        <v>0</v>
      </c>
      <c r="S188" s="140">
        <v>0</v>
      </c>
      <c r="T188" s="141">
        <f>S188*H188</f>
        <v>0</v>
      </c>
      <c r="AR188" s="142" t="s">
        <v>232</v>
      </c>
      <c r="AT188" s="142" t="s">
        <v>227</v>
      </c>
      <c r="AU188" s="142" t="s">
        <v>92</v>
      </c>
      <c r="AY188" s="16" t="s">
        <v>225</v>
      </c>
      <c r="BE188" s="143">
        <f>IF(N188="základní",J188,0)</f>
        <v>0</v>
      </c>
      <c r="BF188" s="143">
        <f>IF(N188="snížená",J188,0)</f>
        <v>0</v>
      </c>
      <c r="BG188" s="143">
        <f>IF(N188="zákl. přenesená",J188,0)</f>
        <v>0</v>
      </c>
      <c r="BH188" s="143">
        <f>IF(N188="sníž. přenesená",J188,0)</f>
        <v>0</v>
      </c>
      <c r="BI188" s="143">
        <f>IF(N188="nulová",J188,0)</f>
        <v>0</v>
      </c>
      <c r="BJ188" s="16" t="s">
        <v>90</v>
      </c>
      <c r="BK188" s="143">
        <f>ROUND(I188*H188,2)</f>
        <v>0</v>
      </c>
      <c r="BL188" s="16" t="s">
        <v>232</v>
      </c>
      <c r="BM188" s="142" t="s">
        <v>354</v>
      </c>
    </row>
    <row r="189" spans="2:65" s="12" customFormat="1" ht="10.199999999999999">
      <c r="B189" s="144"/>
      <c r="D189" s="145" t="s">
        <v>233</v>
      </c>
      <c r="E189" s="146" t="s">
        <v>1</v>
      </c>
      <c r="F189" s="147" t="s">
        <v>4482</v>
      </c>
      <c r="H189" s="148">
        <v>1.2310000000000001</v>
      </c>
      <c r="I189" s="149"/>
      <c r="L189" s="144"/>
      <c r="M189" s="150"/>
      <c r="T189" s="151"/>
      <c r="AT189" s="146" t="s">
        <v>233</v>
      </c>
      <c r="AU189" s="146" t="s">
        <v>92</v>
      </c>
      <c r="AV189" s="12" t="s">
        <v>92</v>
      </c>
      <c r="AW189" s="12" t="s">
        <v>31</v>
      </c>
      <c r="AX189" s="12" t="s">
        <v>82</v>
      </c>
      <c r="AY189" s="146" t="s">
        <v>225</v>
      </c>
    </row>
    <row r="190" spans="2:65" s="13" customFormat="1" ht="10.199999999999999">
      <c r="B190" s="152"/>
      <c r="D190" s="145" t="s">
        <v>233</v>
      </c>
      <c r="E190" s="153" t="s">
        <v>1</v>
      </c>
      <c r="F190" s="154" t="s">
        <v>235</v>
      </c>
      <c r="H190" s="155">
        <v>1.2310000000000001</v>
      </c>
      <c r="I190" s="156"/>
      <c r="L190" s="152"/>
      <c r="M190" s="157"/>
      <c r="T190" s="158"/>
      <c r="AT190" s="153" t="s">
        <v>233</v>
      </c>
      <c r="AU190" s="153" t="s">
        <v>92</v>
      </c>
      <c r="AV190" s="13" t="s">
        <v>232</v>
      </c>
      <c r="AW190" s="13" t="s">
        <v>31</v>
      </c>
      <c r="AX190" s="13" t="s">
        <v>90</v>
      </c>
      <c r="AY190" s="153" t="s">
        <v>225</v>
      </c>
    </row>
    <row r="191" spans="2:65" s="1" customFormat="1" ht="37.799999999999997" customHeight="1">
      <c r="B191" s="31"/>
      <c r="C191" s="131" t="s">
        <v>290</v>
      </c>
      <c r="D191" s="131" t="s">
        <v>227</v>
      </c>
      <c r="E191" s="132" t="s">
        <v>786</v>
      </c>
      <c r="F191" s="133" t="s">
        <v>787</v>
      </c>
      <c r="G191" s="134" t="s">
        <v>238</v>
      </c>
      <c r="H191" s="135">
        <v>1.2310000000000001</v>
      </c>
      <c r="I191" s="136"/>
      <c r="J191" s="137">
        <f>ROUND(I191*H191,2)</f>
        <v>0</v>
      </c>
      <c r="K191" s="133" t="s">
        <v>347</v>
      </c>
      <c r="L191" s="31"/>
      <c r="M191" s="138" t="s">
        <v>1</v>
      </c>
      <c r="N191" s="139" t="s">
        <v>47</v>
      </c>
      <c r="P191" s="140">
        <f>O191*H191</f>
        <v>0</v>
      </c>
      <c r="Q191" s="140">
        <v>0</v>
      </c>
      <c r="R191" s="140">
        <f>Q191*H191</f>
        <v>0</v>
      </c>
      <c r="S191" s="140">
        <v>0</v>
      </c>
      <c r="T191" s="141">
        <f>S191*H191</f>
        <v>0</v>
      </c>
      <c r="AR191" s="142" t="s">
        <v>232</v>
      </c>
      <c r="AT191" s="142" t="s">
        <v>227</v>
      </c>
      <c r="AU191" s="142" t="s">
        <v>92</v>
      </c>
      <c r="AY191" s="16" t="s">
        <v>225</v>
      </c>
      <c r="BE191" s="143">
        <f>IF(N191="základní",J191,0)</f>
        <v>0</v>
      </c>
      <c r="BF191" s="143">
        <f>IF(N191="snížená",J191,0)</f>
        <v>0</v>
      </c>
      <c r="BG191" s="143">
        <f>IF(N191="zákl. přenesená",J191,0)</f>
        <v>0</v>
      </c>
      <c r="BH191" s="143">
        <f>IF(N191="sníž. přenesená",J191,0)</f>
        <v>0</v>
      </c>
      <c r="BI191" s="143">
        <f>IF(N191="nulová",J191,0)</f>
        <v>0</v>
      </c>
      <c r="BJ191" s="16" t="s">
        <v>90</v>
      </c>
      <c r="BK191" s="143">
        <f>ROUND(I191*H191,2)</f>
        <v>0</v>
      </c>
      <c r="BL191" s="16" t="s">
        <v>232</v>
      </c>
      <c r="BM191" s="142" t="s">
        <v>358</v>
      </c>
    </row>
    <row r="192" spans="2:65" s="1" customFormat="1" ht="44.25" customHeight="1">
      <c r="B192" s="31"/>
      <c r="C192" s="131" t="s">
        <v>361</v>
      </c>
      <c r="D192" s="131" t="s">
        <v>227</v>
      </c>
      <c r="E192" s="132" t="s">
        <v>790</v>
      </c>
      <c r="F192" s="133" t="s">
        <v>791</v>
      </c>
      <c r="G192" s="134" t="s">
        <v>238</v>
      </c>
      <c r="H192" s="135">
        <v>1.2310000000000001</v>
      </c>
      <c r="I192" s="136"/>
      <c r="J192" s="137">
        <f>ROUND(I192*H192,2)</f>
        <v>0</v>
      </c>
      <c r="K192" s="133" t="s">
        <v>347</v>
      </c>
      <c r="L192" s="31"/>
      <c r="M192" s="138" t="s">
        <v>1</v>
      </c>
      <c r="N192" s="139" t="s">
        <v>47</v>
      </c>
      <c r="P192" s="140">
        <f>O192*H192</f>
        <v>0</v>
      </c>
      <c r="Q192" s="140">
        <v>0</v>
      </c>
      <c r="R192" s="140">
        <f>Q192*H192</f>
        <v>0</v>
      </c>
      <c r="S192" s="140">
        <v>0</v>
      </c>
      <c r="T192" s="141">
        <f>S192*H192</f>
        <v>0</v>
      </c>
      <c r="AR192" s="142" t="s">
        <v>232</v>
      </c>
      <c r="AT192" s="142" t="s">
        <v>227</v>
      </c>
      <c r="AU192" s="142" t="s">
        <v>92</v>
      </c>
      <c r="AY192" s="16" t="s">
        <v>225</v>
      </c>
      <c r="BE192" s="143">
        <f>IF(N192="základní",J192,0)</f>
        <v>0</v>
      </c>
      <c r="BF192" s="143">
        <f>IF(N192="snížená",J192,0)</f>
        <v>0</v>
      </c>
      <c r="BG192" s="143">
        <f>IF(N192="zákl. přenesená",J192,0)</f>
        <v>0</v>
      </c>
      <c r="BH192" s="143">
        <f>IF(N192="sníž. přenesená",J192,0)</f>
        <v>0</v>
      </c>
      <c r="BI192" s="143">
        <f>IF(N192="nulová",J192,0)</f>
        <v>0</v>
      </c>
      <c r="BJ192" s="16" t="s">
        <v>90</v>
      </c>
      <c r="BK192" s="143">
        <f>ROUND(I192*H192,2)</f>
        <v>0</v>
      </c>
      <c r="BL192" s="16" t="s">
        <v>232</v>
      </c>
      <c r="BM192" s="142" t="s">
        <v>364</v>
      </c>
    </row>
    <row r="193" spans="2:65" s="1" customFormat="1" ht="21.75" customHeight="1">
      <c r="B193" s="31"/>
      <c r="C193" s="131" t="s">
        <v>295</v>
      </c>
      <c r="D193" s="131" t="s">
        <v>227</v>
      </c>
      <c r="E193" s="132" t="s">
        <v>798</v>
      </c>
      <c r="F193" s="133" t="s">
        <v>799</v>
      </c>
      <c r="G193" s="134" t="s">
        <v>277</v>
      </c>
      <c r="H193" s="135">
        <v>2.1000000000000001E-2</v>
      </c>
      <c r="I193" s="136"/>
      <c r="J193" s="137">
        <f>ROUND(I193*H193,2)</f>
        <v>0</v>
      </c>
      <c r="K193" s="133" t="s">
        <v>347</v>
      </c>
      <c r="L193" s="31"/>
      <c r="M193" s="138" t="s">
        <v>1</v>
      </c>
      <c r="N193" s="139" t="s">
        <v>47</v>
      </c>
      <c r="P193" s="140">
        <f>O193*H193</f>
        <v>0</v>
      </c>
      <c r="Q193" s="140">
        <v>0</v>
      </c>
      <c r="R193" s="140">
        <f>Q193*H193</f>
        <v>0</v>
      </c>
      <c r="S193" s="140">
        <v>0</v>
      </c>
      <c r="T193" s="141">
        <f>S193*H193</f>
        <v>0</v>
      </c>
      <c r="AR193" s="142" t="s">
        <v>232</v>
      </c>
      <c r="AT193" s="142" t="s">
        <v>227</v>
      </c>
      <c r="AU193" s="142" t="s">
        <v>92</v>
      </c>
      <c r="AY193" s="16" t="s">
        <v>225</v>
      </c>
      <c r="BE193" s="143">
        <f>IF(N193="základní",J193,0)</f>
        <v>0</v>
      </c>
      <c r="BF193" s="143">
        <f>IF(N193="snížená",J193,0)</f>
        <v>0</v>
      </c>
      <c r="BG193" s="143">
        <f>IF(N193="zákl. přenesená",J193,0)</f>
        <v>0</v>
      </c>
      <c r="BH193" s="143">
        <f>IF(N193="sníž. přenesená",J193,0)</f>
        <v>0</v>
      </c>
      <c r="BI193" s="143">
        <f>IF(N193="nulová",J193,0)</f>
        <v>0</v>
      </c>
      <c r="BJ193" s="16" t="s">
        <v>90</v>
      </c>
      <c r="BK193" s="143">
        <f>ROUND(I193*H193,2)</f>
        <v>0</v>
      </c>
      <c r="BL193" s="16" t="s">
        <v>232</v>
      </c>
      <c r="BM193" s="142" t="s">
        <v>368</v>
      </c>
    </row>
    <row r="194" spans="2:65" s="12" customFormat="1" ht="10.199999999999999">
      <c r="B194" s="144"/>
      <c r="D194" s="145" t="s">
        <v>233</v>
      </c>
      <c r="E194" s="146" t="s">
        <v>1</v>
      </c>
      <c r="F194" s="147" t="s">
        <v>4483</v>
      </c>
      <c r="H194" s="148">
        <v>2.1000000000000001E-2</v>
      </c>
      <c r="I194" s="149"/>
      <c r="L194" s="144"/>
      <c r="M194" s="150"/>
      <c r="T194" s="151"/>
      <c r="AT194" s="146" t="s">
        <v>233</v>
      </c>
      <c r="AU194" s="146" t="s">
        <v>92</v>
      </c>
      <c r="AV194" s="12" t="s">
        <v>92</v>
      </c>
      <c r="AW194" s="12" t="s">
        <v>31</v>
      </c>
      <c r="AX194" s="12" t="s">
        <v>82</v>
      </c>
      <c r="AY194" s="146" t="s">
        <v>225</v>
      </c>
    </row>
    <row r="195" spans="2:65" s="13" customFormat="1" ht="10.199999999999999">
      <c r="B195" s="152"/>
      <c r="D195" s="145" t="s">
        <v>233</v>
      </c>
      <c r="E195" s="153" t="s">
        <v>1</v>
      </c>
      <c r="F195" s="154" t="s">
        <v>235</v>
      </c>
      <c r="H195" s="155">
        <v>2.1000000000000001E-2</v>
      </c>
      <c r="I195" s="156"/>
      <c r="L195" s="152"/>
      <c r="M195" s="157"/>
      <c r="T195" s="158"/>
      <c r="AT195" s="153" t="s">
        <v>233</v>
      </c>
      <c r="AU195" s="153" t="s">
        <v>92</v>
      </c>
      <c r="AV195" s="13" t="s">
        <v>232</v>
      </c>
      <c r="AW195" s="13" t="s">
        <v>31</v>
      </c>
      <c r="AX195" s="13" t="s">
        <v>90</v>
      </c>
      <c r="AY195" s="153" t="s">
        <v>225</v>
      </c>
    </row>
    <row r="196" spans="2:65" s="11" customFormat="1" ht="22.8" customHeight="1">
      <c r="B196" s="119"/>
      <c r="D196" s="120" t="s">
        <v>81</v>
      </c>
      <c r="E196" s="129" t="s">
        <v>248</v>
      </c>
      <c r="F196" s="129" t="s">
        <v>4484</v>
      </c>
      <c r="I196" s="122"/>
      <c r="J196" s="130">
        <f>BK196</f>
        <v>0</v>
      </c>
      <c r="L196" s="119"/>
      <c r="M196" s="124"/>
      <c r="P196" s="125">
        <f>SUM(P197:P198)</f>
        <v>0</v>
      </c>
      <c r="R196" s="125">
        <f>SUM(R197:R198)</f>
        <v>0</v>
      </c>
      <c r="T196" s="126">
        <f>SUM(T197:T198)</f>
        <v>0</v>
      </c>
      <c r="AR196" s="120" t="s">
        <v>90</v>
      </c>
      <c r="AT196" s="127" t="s">
        <v>81</v>
      </c>
      <c r="AU196" s="127" t="s">
        <v>90</v>
      </c>
      <c r="AY196" s="120" t="s">
        <v>225</v>
      </c>
      <c r="BK196" s="128">
        <f>SUM(BK197:BK198)</f>
        <v>0</v>
      </c>
    </row>
    <row r="197" spans="2:65" s="1" customFormat="1" ht="24.15" customHeight="1">
      <c r="B197" s="31"/>
      <c r="C197" s="131" t="s">
        <v>372</v>
      </c>
      <c r="D197" s="131" t="s">
        <v>227</v>
      </c>
      <c r="E197" s="132" t="s">
        <v>4485</v>
      </c>
      <c r="F197" s="133" t="s">
        <v>4486</v>
      </c>
      <c r="G197" s="134" t="s">
        <v>414</v>
      </c>
      <c r="H197" s="135">
        <v>1</v>
      </c>
      <c r="I197" s="136"/>
      <c r="J197" s="137">
        <f>ROUND(I197*H197,2)</f>
        <v>0</v>
      </c>
      <c r="K197" s="133" t="s">
        <v>1</v>
      </c>
      <c r="L197" s="31"/>
      <c r="M197" s="138" t="s">
        <v>1</v>
      </c>
      <c r="N197" s="139" t="s">
        <v>47</v>
      </c>
      <c r="P197" s="140">
        <f>O197*H197</f>
        <v>0</v>
      </c>
      <c r="Q197" s="140">
        <v>0</v>
      </c>
      <c r="R197" s="140">
        <f>Q197*H197</f>
        <v>0</v>
      </c>
      <c r="S197" s="140">
        <v>0</v>
      </c>
      <c r="T197" s="141">
        <f>S197*H197</f>
        <v>0</v>
      </c>
      <c r="AR197" s="142" t="s">
        <v>232</v>
      </c>
      <c r="AT197" s="142" t="s">
        <v>227</v>
      </c>
      <c r="AU197" s="142" t="s">
        <v>92</v>
      </c>
      <c r="AY197" s="16" t="s">
        <v>225</v>
      </c>
      <c r="BE197" s="143">
        <f>IF(N197="základní",J197,0)</f>
        <v>0</v>
      </c>
      <c r="BF197" s="143">
        <f>IF(N197="snížená",J197,0)</f>
        <v>0</v>
      </c>
      <c r="BG197" s="143">
        <f>IF(N197="zákl. přenesená",J197,0)</f>
        <v>0</v>
      </c>
      <c r="BH197" s="143">
        <f>IF(N197="sníž. přenesená",J197,0)</f>
        <v>0</v>
      </c>
      <c r="BI197" s="143">
        <f>IF(N197="nulová",J197,0)</f>
        <v>0</v>
      </c>
      <c r="BJ197" s="16" t="s">
        <v>90</v>
      </c>
      <c r="BK197" s="143">
        <f>ROUND(I197*H197,2)</f>
        <v>0</v>
      </c>
      <c r="BL197" s="16" t="s">
        <v>232</v>
      </c>
      <c r="BM197" s="142" t="s">
        <v>375</v>
      </c>
    </row>
    <row r="198" spans="2:65" s="1" customFormat="1" ht="16.5" customHeight="1">
      <c r="B198" s="31"/>
      <c r="C198" s="131" t="s">
        <v>300</v>
      </c>
      <c r="D198" s="131" t="s">
        <v>227</v>
      </c>
      <c r="E198" s="132" t="s">
        <v>4487</v>
      </c>
      <c r="F198" s="133" t="s">
        <v>4057</v>
      </c>
      <c r="G198" s="134" t="s">
        <v>414</v>
      </c>
      <c r="H198" s="135">
        <v>1</v>
      </c>
      <c r="I198" s="136"/>
      <c r="J198" s="137">
        <f>ROUND(I198*H198,2)</f>
        <v>0</v>
      </c>
      <c r="K198" s="133" t="s">
        <v>1</v>
      </c>
      <c r="L198" s="31"/>
      <c r="M198" s="138" t="s">
        <v>1</v>
      </c>
      <c r="N198" s="139" t="s">
        <v>47</v>
      </c>
      <c r="P198" s="140">
        <f>O198*H198</f>
        <v>0</v>
      </c>
      <c r="Q198" s="140">
        <v>0</v>
      </c>
      <c r="R198" s="140">
        <f>Q198*H198</f>
        <v>0</v>
      </c>
      <c r="S198" s="140">
        <v>0</v>
      </c>
      <c r="T198" s="141">
        <f>S198*H198</f>
        <v>0</v>
      </c>
      <c r="AR198" s="142" t="s">
        <v>232</v>
      </c>
      <c r="AT198" s="142" t="s">
        <v>227</v>
      </c>
      <c r="AU198" s="142" t="s">
        <v>92</v>
      </c>
      <c r="AY198" s="16" t="s">
        <v>225</v>
      </c>
      <c r="BE198" s="143">
        <f>IF(N198="základní",J198,0)</f>
        <v>0</v>
      </c>
      <c r="BF198" s="143">
        <f>IF(N198="snížená",J198,0)</f>
        <v>0</v>
      </c>
      <c r="BG198" s="143">
        <f>IF(N198="zákl. přenesená",J198,0)</f>
        <v>0</v>
      </c>
      <c r="BH198" s="143">
        <f>IF(N198="sníž. přenesená",J198,0)</f>
        <v>0</v>
      </c>
      <c r="BI198" s="143">
        <f>IF(N198="nulová",J198,0)</f>
        <v>0</v>
      </c>
      <c r="BJ198" s="16" t="s">
        <v>90</v>
      </c>
      <c r="BK198" s="143">
        <f>ROUND(I198*H198,2)</f>
        <v>0</v>
      </c>
      <c r="BL198" s="16" t="s">
        <v>232</v>
      </c>
      <c r="BM198" s="142" t="s">
        <v>379</v>
      </c>
    </row>
    <row r="199" spans="2:65" s="11" customFormat="1" ht="22.8" customHeight="1">
      <c r="B199" s="119"/>
      <c r="D199" s="120" t="s">
        <v>81</v>
      </c>
      <c r="E199" s="129" t="s">
        <v>1176</v>
      </c>
      <c r="F199" s="129" t="s">
        <v>1177</v>
      </c>
      <c r="I199" s="122"/>
      <c r="J199" s="130">
        <f>BK199</f>
        <v>0</v>
      </c>
      <c r="L199" s="119"/>
      <c r="M199" s="124"/>
      <c r="P199" s="125">
        <f>P200</f>
        <v>0</v>
      </c>
      <c r="R199" s="125">
        <f>R200</f>
        <v>0</v>
      </c>
      <c r="T199" s="126">
        <f>T200</f>
        <v>0</v>
      </c>
      <c r="AR199" s="120" t="s">
        <v>90</v>
      </c>
      <c r="AT199" s="127" t="s">
        <v>81</v>
      </c>
      <c r="AU199" s="127" t="s">
        <v>90</v>
      </c>
      <c r="AY199" s="120" t="s">
        <v>225</v>
      </c>
      <c r="BK199" s="128">
        <f>BK200</f>
        <v>0</v>
      </c>
    </row>
    <row r="200" spans="2:65" s="1" customFormat="1" ht="66.75" customHeight="1">
      <c r="B200" s="31"/>
      <c r="C200" s="131" t="s">
        <v>383</v>
      </c>
      <c r="D200" s="131" t="s">
        <v>227</v>
      </c>
      <c r="E200" s="132" t="s">
        <v>1179</v>
      </c>
      <c r="F200" s="133" t="s">
        <v>1180</v>
      </c>
      <c r="G200" s="134" t="s">
        <v>277</v>
      </c>
      <c r="H200" s="135">
        <v>26.498999999999999</v>
      </c>
      <c r="I200" s="136"/>
      <c r="J200" s="137">
        <f>ROUND(I200*H200,2)</f>
        <v>0</v>
      </c>
      <c r="K200" s="133" t="s">
        <v>231</v>
      </c>
      <c r="L200" s="31"/>
      <c r="M200" s="138" t="s">
        <v>1</v>
      </c>
      <c r="N200" s="139" t="s">
        <v>47</v>
      </c>
      <c r="P200" s="140">
        <f>O200*H200</f>
        <v>0</v>
      </c>
      <c r="Q200" s="140">
        <v>0</v>
      </c>
      <c r="R200" s="140">
        <f>Q200*H200</f>
        <v>0</v>
      </c>
      <c r="S200" s="140">
        <v>0</v>
      </c>
      <c r="T200" s="141">
        <f>S200*H200</f>
        <v>0</v>
      </c>
      <c r="AR200" s="142" t="s">
        <v>232</v>
      </c>
      <c r="AT200" s="142" t="s">
        <v>227</v>
      </c>
      <c r="AU200" s="142" t="s">
        <v>92</v>
      </c>
      <c r="AY200" s="16" t="s">
        <v>225</v>
      </c>
      <c r="BE200" s="143">
        <f>IF(N200="základní",J200,0)</f>
        <v>0</v>
      </c>
      <c r="BF200" s="143">
        <f>IF(N200="snížená",J200,0)</f>
        <v>0</v>
      </c>
      <c r="BG200" s="143">
        <f>IF(N200="zákl. přenesená",J200,0)</f>
        <v>0</v>
      </c>
      <c r="BH200" s="143">
        <f>IF(N200="sníž. přenesená",J200,0)</f>
        <v>0</v>
      </c>
      <c r="BI200" s="143">
        <f>IF(N200="nulová",J200,0)</f>
        <v>0</v>
      </c>
      <c r="BJ200" s="16" t="s">
        <v>90</v>
      </c>
      <c r="BK200" s="143">
        <f>ROUND(I200*H200,2)</f>
        <v>0</v>
      </c>
      <c r="BL200" s="16" t="s">
        <v>232</v>
      </c>
      <c r="BM200" s="142" t="s">
        <v>386</v>
      </c>
    </row>
    <row r="201" spans="2:65" s="11" customFormat="1" ht="25.95" customHeight="1">
      <c r="B201" s="119"/>
      <c r="D201" s="120" t="s">
        <v>81</v>
      </c>
      <c r="E201" s="121" t="s">
        <v>1882</v>
      </c>
      <c r="F201" s="121" t="s">
        <v>1883</v>
      </c>
      <c r="I201" s="122"/>
      <c r="J201" s="123">
        <f>BK201</f>
        <v>0</v>
      </c>
      <c r="L201" s="119"/>
      <c r="M201" s="124"/>
      <c r="P201" s="125">
        <f>P202+P205</f>
        <v>0</v>
      </c>
      <c r="R201" s="125">
        <f>R202+R205</f>
        <v>0</v>
      </c>
      <c r="T201" s="126">
        <f>T202+T205</f>
        <v>0</v>
      </c>
      <c r="AR201" s="120" t="s">
        <v>250</v>
      </c>
      <c r="AT201" s="127" t="s">
        <v>81</v>
      </c>
      <c r="AU201" s="127" t="s">
        <v>82</v>
      </c>
      <c r="AY201" s="120" t="s">
        <v>225</v>
      </c>
      <c r="BK201" s="128">
        <f>BK202+BK205</f>
        <v>0</v>
      </c>
    </row>
    <row r="202" spans="2:65" s="11" customFormat="1" ht="22.8" customHeight="1">
      <c r="B202" s="119"/>
      <c r="D202" s="120" t="s">
        <v>81</v>
      </c>
      <c r="E202" s="129" t="s">
        <v>4329</v>
      </c>
      <c r="F202" s="129" t="s">
        <v>4330</v>
      </c>
      <c r="I202" s="122"/>
      <c r="J202" s="130">
        <f>BK202</f>
        <v>0</v>
      </c>
      <c r="L202" s="119"/>
      <c r="M202" s="124"/>
      <c r="P202" s="125">
        <f>SUM(P203:P204)</f>
        <v>0</v>
      </c>
      <c r="R202" s="125">
        <f>SUM(R203:R204)</f>
        <v>0</v>
      </c>
      <c r="T202" s="126">
        <f>SUM(T203:T204)</f>
        <v>0</v>
      </c>
      <c r="AR202" s="120" t="s">
        <v>250</v>
      </c>
      <c r="AT202" s="127" t="s">
        <v>81</v>
      </c>
      <c r="AU202" s="127" t="s">
        <v>90</v>
      </c>
      <c r="AY202" s="120" t="s">
        <v>225</v>
      </c>
      <c r="BK202" s="128">
        <f>SUM(BK203:BK204)</f>
        <v>0</v>
      </c>
    </row>
    <row r="203" spans="2:65" s="1" customFormat="1" ht="16.5" customHeight="1">
      <c r="B203" s="31"/>
      <c r="C203" s="131" t="s">
        <v>307</v>
      </c>
      <c r="D203" s="131" t="s">
        <v>227</v>
      </c>
      <c r="E203" s="132" t="s">
        <v>4332</v>
      </c>
      <c r="F203" s="133" t="s">
        <v>4330</v>
      </c>
      <c r="G203" s="134" t="s">
        <v>1846</v>
      </c>
      <c r="H203" s="178"/>
      <c r="I203" s="136"/>
      <c r="J203" s="137">
        <f>ROUND(I203*H203,2)</f>
        <v>0</v>
      </c>
      <c r="K203" s="133" t="s">
        <v>231</v>
      </c>
      <c r="L203" s="31"/>
      <c r="M203" s="138" t="s">
        <v>1</v>
      </c>
      <c r="N203" s="139" t="s">
        <v>47</v>
      </c>
      <c r="P203" s="140">
        <f>O203*H203</f>
        <v>0</v>
      </c>
      <c r="Q203" s="140">
        <v>0</v>
      </c>
      <c r="R203" s="140">
        <f>Q203*H203</f>
        <v>0</v>
      </c>
      <c r="S203" s="140">
        <v>0</v>
      </c>
      <c r="T203" s="141">
        <f>S203*H203</f>
        <v>0</v>
      </c>
      <c r="AR203" s="142" t="s">
        <v>232</v>
      </c>
      <c r="AT203" s="142" t="s">
        <v>227</v>
      </c>
      <c r="AU203" s="142" t="s">
        <v>92</v>
      </c>
      <c r="AY203" s="16" t="s">
        <v>225</v>
      </c>
      <c r="BE203" s="143">
        <f>IF(N203="základní",J203,0)</f>
        <v>0</v>
      </c>
      <c r="BF203" s="143">
        <f>IF(N203="snížená",J203,0)</f>
        <v>0</v>
      </c>
      <c r="BG203" s="143">
        <f>IF(N203="zákl. přenesená",J203,0)</f>
        <v>0</v>
      </c>
      <c r="BH203" s="143">
        <f>IF(N203="sníž. přenesená",J203,0)</f>
        <v>0</v>
      </c>
      <c r="BI203" s="143">
        <f>IF(N203="nulová",J203,0)</f>
        <v>0</v>
      </c>
      <c r="BJ203" s="16" t="s">
        <v>90</v>
      </c>
      <c r="BK203" s="143">
        <f>ROUND(I203*H203,2)</f>
        <v>0</v>
      </c>
      <c r="BL203" s="16" t="s">
        <v>232</v>
      </c>
      <c r="BM203" s="142" t="s">
        <v>392</v>
      </c>
    </row>
    <row r="204" spans="2:65" s="1" customFormat="1" ht="16.5" customHeight="1">
      <c r="B204" s="31"/>
      <c r="C204" s="131" t="s">
        <v>396</v>
      </c>
      <c r="D204" s="131" t="s">
        <v>227</v>
      </c>
      <c r="E204" s="132" t="s">
        <v>4334</v>
      </c>
      <c r="F204" s="133" t="s">
        <v>4335</v>
      </c>
      <c r="G204" s="134" t="s">
        <v>638</v>
      </c>
      <c r="H204" s="135">
        <v>1</v>
      </c>
      <c r="I204" s="136"/>
      <c r="J204" s="137">
        <f>ROUND(I204*H204,2)</f>
        <v>0</v>
      </c>
      <c r="K204" s="133" t="s">
        <v>231</v>
      </c>
      <c r="L204" s="31"/>
      <c r="M204" s="138" t="s">
        <v>1</v>
      </c>
      <c r="N204" s="139" t="s">
        <v>47</v>
      </c>
      <c r="P204" s="140">
        <f>O204*H204</f>
        <v>0</v>
      </c>
      <c r="Q204" s="140">
        <v>0</v>
      </c>
      <c r="R204" s="140">
        <f>Q204*H204</f>
        <v>0</v>
      </c>
      <c r="S204" s="140">
        <v>0</v>
      </c>
      <c r="T204" s="141">
        <f>S204*H204</f>
        <v>0</v>
      </c>
      <c r="AR204" s="142" t="s">
        <v>232</v>
      </c>
      <c r="AT204" s="142" t="s">
        <v>227</v>
      </c>
      <c r="AU204" s="142" t="s">
        <v>92</v>
      </c>
      <c r="AY204" s="16" t="s">
        <v>225</v>
      </c>
      <c r="BE204" s="143">
        <f>IF(N204="základní",J204,0)</f>
        <v>0</v>
      </c>
      <c r="BF204" s="143">
        <f>IF(N204="snížená",J204,0)</f>
        <v>0</v>
      </c>
      <c r="BG204" s="143">
        <f>IF(N204="zákl. přenesená",J204,0)</f>
        <v>0</v>
      </c>
      <c r="BH204" s="143">
        <f>IF(N204="sníž. přenesená",J204,0)</f>
        <v>0</v>
      </c>
      <c r="BI204" s="143">
        <f>IF(N204="nulová",J204,0)</f>
        <v>0</v>
      </c>
      <c r="BJ204" s="16" t="s">
        <v>90</v>
      </c>
      <c r="BK204" s="143">
        <f>ROUND(I204*H204,2)</f>
        <v>0</v>
      </c>
      <c r="BL204" s="16" t="s">
        <v>232</v>
      </c>
      <c r="BM204" s="142" t="s">
        <v>399</v>
      </c>
    </row>
    <row r="205" spans="2:65" s="11" customFormat="1" ht="22.8" customHeight="1">
      <c r="B205" s="119"/>
      <c r="D205" s="120" t="s">
        <v>81</v>
      </c>
      <c r="E205" s="129" t="s">
        <v>4336</v>
      </c>
      <c r="F205" s="129" t="s">
        <v>4337</v>
      </c>
      <c r="I205" s="122"/>
      <c r="J205" s="130">
        <f>BK205</f>
        <v>0</v>
      </c>
      <c r="L205" s="119"/>
      <c r="M205" s="124"/>
      <c r="P205" s="125">
        <f>SUM(P206:P207)</f>
        <v>0</v>
      </c>
      <c r="R205" s="125">
        <f>SUM(R206:R207)</f>
        <v>0</v>
      </c>
      <c r="T205" s="126">
        <f>SUM(T206:T207)</f>
        <v>0</v>
      </c>
      <c r="AR205" s="120" t="s">
        <v>250</v>
      </c>
      <c r="AT205" s="127" t="s">
        <v>81</v>
      </c>
      <c r="AU205" s="127" t="s">
        <v>90</v>
      </c>
      <c r="AY205" s="120" t="s">
        <v>225</v>
      </c>
      <c r="BK205" s="128">
        <f>SUM(BK206:BK207)</f>
        <v>0</v>
      </c>
    </row>
    <row r="206" spans="2:65" s="1" customFormat="1" ht="16.5" customHeight="1">
      <c r="B206" s="31"/>
      <c r="C206" s="131" t="s">
        <v>313</v>
      </c>
      <c r="D206" s="131" t="s">
        <v>227</v>
      </c>
      <c r="E206" s="132" t="s">
        <v>4345</v>
      </c>
      <c r="F206" s="133" t="s">
        <v>4346</v>
      </c>
      <c r="G206" s="134" t="s">
        <v>1846</v>
      </c>
      <c r="H206" s="178"/>
      <c r="I206" s="136"/>
      <c r="J206" s="137">
        <f>ROUND(I206*H206,2)</f>
        <v>0</v>
      </c>
      <c r="K206" s="133" t="s">
        <v>231</v>
      </c>
      <c r="L206" s="31"/>
      <c r="M206" s="138" t="s">
        <v>1</v>
      </c>
      <c r="N206" s="139" t="s">
        <v>47</v>
      </c>
      <c r="P206" s="140">
        <f>O206*H206</f>
        <v>0</v>
      </c>
      <c r="Q206" s="140">
        <v>0</v>
      </c>
      <c r="R206" s="140">
        <f>Q206*H206</f>
        <v>0</v>
      </c>
      <c r="S206" s="140">
        <v>0</v>
      </c>
      <c r="T206" s="141">
        <f>S206*H206</f>
        <v>0</v>
      </c>
      <c r="AR206" s="142" t="s">
        <v>232</v>
      </c>
      <c r="AT206" s="142" t="s">
        <v>227</v>
      </c>
      <c r="AU206" s="142" t="s">
        <v>92</v>
      </c>
      <c r="AY206" s="16" t="s">
        <v>225</v>
      </c>
      <c r="BE206" s="143">
        <f>IF(N206="základní",J206,0)</f>
        <v>0</v>
      </c>
      <c r="BF206" s="143">
        <f>IF(N206="snížená",J206,0)</f>
        <v>0</v>
      </c>
      <c r="BG206" s="143">
        <f>IF(N206="zákl. přenesená",J206,0)</f>
        <v>0</v>
      </c>
      <c r="BH206" s="143">
        <f>IF(N206="sníž. přenesená",J206,0)</f>
        <v>0</v>
      </c>
      <c r="BI206" s="143">
        <f>IF(N206="nulová",J206,0)</f>
        <v>0</v>
      </c>
      <c r="BJ206" s="16" t="s">
        <v>90</v>
      </c>
      <c r="BK206" s="143">
        <f>ROUND(I206*H206,2)</f>
        <v>0</v>
      </c>
      <c r="BL206" s="16" t="s">
        <v>232</v>
      </c>
      <c r="BM206" s="142" t="s">
        <v>403</v>
      </c>
    </row>
    <row r="207" spans="2:65" s="1" customFormat="1" ht="16.5" customHeight="1">
      <c r="B207" s="31"/>
      <c r="C207" s="131" t="s">
        <v>406</v>
      </c>
      <c r="D207" s="131" t="s">
        <v>227</v>
      </c>
      <c r="E207" s="132" t="s">
        <v>4348</v>
      </c>
      <c r="F207" s="133" t="s">
        <v>4349</v>
      </c>
      <c r="G207" s="134" t="s">
        <v>1846</v>
      </c>
      <c r="H207" s="178"/>
      <c r="I207" s="136"/>
      <c r="J207" s="137">
        <f>ROUND(I207*H207,2)</f>
        <v>0</v>
      </c>
      <c r="K207" s="133" t="s">
        <v>231</v>
      </c>
      <c r="L207" s="31"/>
      <c r="M207" s="179" t="s">
        <v>1</v>
      </c>
      <c r="N207" s="180" t="s">
        <v>47</v>
      </c>
      <c r="O207" s="181"/>
      <c r="P207" s="182">
        <f>O207*H207</f>
        <v>0</v>
      </c>
      <c r="Q207" s="182">
        <v>0</v>
      </c>
      <c r="R207" s="182">
        <f>Q207*H207</f>
        <v>0</v>
      </c>
      <c r="S207" s="182">
        <v>0</v>
      </c>
      <c r="T207" s="183">
        <f>S207*H207</f>
        <v>0</v>
      </c>
      <c r="AR207" s="142" t="s">
        <v>232</v>
      </c>
      <c r="AT207" s="142" t="s">
        <v>227</v>
      </c>
      <c r="AU207" s="142" t="s">
        <v>92</v>
      </c>
      <c r="AY207" s="16" t="s">
        <v>225</v>
      </c>
      <c r="BE207" s="143">
        <f>IF(N207="základní",J207,0)</f>
        <v>0</v>
      </c>
      <c r="BF207" s="143">
        <f>IF(N207="snížená",J207,0)</f>
        <v>0</v>
      </c>
      <c r="BG207" s="143">
        <f>IF(N207="zákl. přenesená",J207,0)</f>
        <v>0</v>
      </c>
      <c r="BH207" s="143">
        <f>IF(N207="sníž. přenesená",J207,0)</f>
        <v>0</v>
      </c>
      <c r="BI207" s="143">
        <f>IF(N207="nulová",J207,0)</f>
        <v>0</v>
      </c>
      <c r="BJ207" s="16" t="s">
        <v>90</v>
      </c>
      <c r="BK207" s="143">
        <f>ROUND(I207*H207,2)</f>
        <v>0</v>
      </c>
      <c r="BL207" s="16" t="s">
        <v>232</v>
      </c>
      <c r="BM207" s="142" t="s">
        <v>409</v>
      </c>
    </row>
    <row r="208" spans="2:65" s="1" customFormat="1" ht="6.9" customHeight="1">
      <c r="B208" s="43"/>
      <c r="C208" s="44"/>
      <c r="D208" s="44"/>
      <c r="E208" s="44"/>
      <c r="F208" s="44"/>
      <c r="G208" s="44"/>
      <c r="H208" s="44"/>
      <c r="I208" s="44"/>
      <c r="J208" s="44"/>
      <c r="K208" s="44"/>
      <c r="L208" s="31"/>
    </row>
  </sheetData>
  <sheetProtection algorithmName="SHA-512" hashValue="f8KsUZRr+etMK61SO3EBTygIM8627cS0jUycCqketCxI2AwUCxitI8cHQy+ep1gq2U8RvrlmkGdkmv8F8BwwTA==" saltValue="wU2hXKs2UghmOKV6xUv2Nt8q7gUdBc4Nwlagkb5h0BCkJluPa98rD/WEnSUa7J19Z8HnTuS4nTbIREUL216F/A==" spinCount="100000" sheet="1" objects="1" scenarios="1" formatColumns="0" formatRows="0" autoFilter="0"/>
  <autoFilter ref="C125:K207" xr:uid="{00000000-0009-0000-0000-000004000000}"/>
  <mergeCells count="9">
    <mergeCell ref="E87:H87"/>
    <mergeCell ref="E116:H116"/>
    <mergeCell ref="E118:H118"/>
    <mergeCell ref="L2:V2"/>
    <mergeCell ref="E7:H7"/>
    <mergeCell ref="E9:H9"/>
    <mergeCell ref="E18:H18"/>
    <mergeCell ref="E27:H27"/>
    <mergeCell ref="E85:H85"/>
  </mergeCells>
  <printOptions horizontalCentered="1"/>
  <pageMargins left="0.7" right="0.7" top="0.75" bottom="0.75" header="0.3" footer="0.3"/>
  <pageSetup paperSize="9" scale="70" fitToHeight="100" orientation="portrait"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93"/>
  <sheetViews>
    <sheetView showGridLines="0" workbookViewId="0">
      <selection activeCell="AN7" sqref="AN7"/>
    </sheetView>
  </sheetViews>
  <sheetFormatPr defaultRowHeight="13.8"/>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8"/>
      <c r="M2" s="198"/>
      <c r="N2" s="198"/>
      <c r="O2" s="198"/>
      <c r="P2" s="198"/>
      <c r="Q2" s="198"/>
      <c r="R2" s="198"/>
      <c r="S2" s="198"/>
      <c r="T2" s="198"/>
      <c r="U2" s="198"/>
      <c r="V2" s="198"/>
      <c r="AT2" s="16" t="s">
        <v>104</v>
      </c>
    </row>
    <row r="3" spans="2:46" ht="6.9" customHeight="1">
      <c r="B3" s="17"/>
      <c r="C3" s="18"/>
      <c r="D3" s="18"/>
      <c r="E3" s="18"/>
      <c r="F3" s="18"/>
      <c r="G3" s="18"/>
      <c r="H3" s="18"/>
      <c r="I3" s="18"/>
      <c r="J3" s="18"/>
      <c r="K3" s="18"/>
      <c r="L3" s="19"/>
      <c r="AT3" s="16" t="s">
        <v>92</v>
      </c>
    </row>
    <row r="4" spans="2:46" ht="24.9" customHeight="1">
      <c r="B4" s="19"/>
      <c r="D4" s="20" t="s">
        <v>120</v>
      </c>
      <c r="L4" s="19"/>
      <c r="M4" s="87" t="s">
        <v>10</v>
      </c>
      <c r="AT4" s="16" t="s">
        <v>4</v>
      </c>
    </row>
    <row r="5" spans="2:46" ht="6.9" customHeight="1">
      <c r="B5" s="19"/>
      <c r="L5" s="19"/>
    </row>
    <row r="6" spans="2:46" ht="12" customHeight="1">
      <c r="B6" s="19"/>
      <c r="D6" s="26" t="s">
        <v>16</v>
      </c>
      <c r="L6" s="19"/>
    </row>
    <row r="7" spans="2:46" ht="26.25" customHeight="1">
      <c r="B7" s="19"/>
      <c r="E7" s="225" t="str">
        <f>'Rekapitulace stavby'!K6</f>
        <v>REKONSTRUKCE KMOCHOVA DOMU, KUTNOHORSKÁ ULICE ČP. 50 - KOMPLET S ROZPOČTY PROFESÍ</v>
      </c>
      <c r="F7" s="226"/>
      <c r="G7" s="226"/>
      <c r="H7" s="226"/>
      <c r="L7" s="19"/>
    </row>
    <row r="8" spans="2:46" s="1" customFormat="1" ht="12" customHeight="1">
      <c r="B8" s="31"/>
      <c r="D8" s="26" t="s">
        <v>121</v>
      </c>
      <c r="L8" s="31"/>
    </row>
    <row r="9" spans="2:46" s="1" customFormat="1" ht="16.5" customHeight="1">
      <c r="B9" s="31"/>
      <c r="E9" s="191" t="s">
        <v>4488</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Vyplň údaj</v>
      </c>
      <c r="L12" s="31"/>
    </row>
    <row r="13" spans="2:46" s="1" customFormat="1" ht="10.8" customHeight="1">
      <c r="B13" s="31"/>
      <c r="L13" s="31"/>
    </row>
    <row r="14" spans="2:46" s="1" customFormat="1" ht="12" customHeight="1">
      <c r="B14" s="31"/>
      <c r="D14" s="26" t="s">
        <v>23</v>
      </c>
      <c r="I14" s="26" t="s">
        <v>24</v>
      </c>
      <c r="J14" s="24" t="s">
        <v>25</v>
      </c>
      <c r="L14" s="31"/>
    </row>
    <row r="15" spans="2:46" s="1" customFormat="1" ht="18" customHeight="1">
      <c r="B15" s="31"/>
      <c r="E15" s="24" t="s">
        <v>26</v>
      </c>
      <c r="I15" s="26" t="s">
        <v>27</v>
      </c>
      <c r="J15" s="24" t="s">
        <v>28</v>
      </c>
      <c r="L15" s="31"/>
    </row>
    <row r="16" spans="2:46" s="1" customFormat="1" ht="6.9" customHeight="1">
      <c r="B16" s="31"/>
      <c r="L16" s="31"/>
    </row>
    <row r="17" spans="2:12" s="1" customFormat="1" ht="12" customHeight="1">
      <c r="B17" s="31"/>
      <c r="D17" s="26" t="s">
        <v>29</v>
      </c>
      <c r="I17" s="26" t="s">
        <v>24</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6.9" customHeight="1">
      <c r="B19" s="31"/>
      <c r="L19" s="31"/>
    </row>
    <row r="20" spans="2:12" s="1" customFormat="1" ht="12" customHeight="1">
      <c r="B20" s="31"/>
      <c r="D20" s="26" t="s">
        <v>32</v>
      </c>
      <c r="I20" s="26" t="s">
        <v>24</v>
      </c>
      <c r="J20" s="24" t="s">
        <v>33</v>
      </c>
      <c r="L20" s="31"/>
    </row>
    <row r="21" spans="2:12" s="1" customFormat="1" ht="18" customHeight="1">
      <c r="B21" s="31"/>
      <c r="E21" s="24" t="s">
        <v>34</v>
      </c>
      <c r="I21" s="26" t="s">
        <v>27</v>
      </c>
      <c r="J21" s="24" t="s">
        <v>35</v>
      </c>
      <c r="L21" s="31"/>
    </row>
    <row r="22" spans="2:12" s="1" customFormat="1" ht="6.9" customHeight="1">
      <c r="B22" s="31"/>
      <c r="L22" s="31"/>
    </row>
    <row r="23" spans="2:12" s="1" customFormat="1" ht="12" customHeight="1">
      <c r="B23" s="31"/>
      <c r="D23" s="26" t="s">
        <v>36</v>
      </c>
      <c r="I23" s="26" t="s">
        <v>24</v>
      </c>
      <c r="J23" s="24" t="s">
        <v>37</v>
      </c>
      <c r="L23" s="31"/>
    </row>
    <row r="24" spans="2:12" s="1" customFormat="1" ht="18" customHeight="1">
      <c r="B24" s="31"/>
      <c r="E24" s="24" t="s">
        <v>38</v>
      </c>
      <c r="I24" s="26" t="s">
        <v>27</v>
      </c>
      <c r="J24" s="24" t="s">
        <v>39</v>
      </c>
      <c r="L24" s="31"/>
    </row>
    <row r="25" spans="2:12" s="1" customFormat="1" ht="6.9" customHeight="1">
      <c r="B25" s="31"/>
      <c r="L25" s="31"/>
    </row>
    <row r="26" spans="2:12" s="1" customFormat="1" ht="12" customHeight="1">
      <c r="B26" s="31"/>
      <c r="D26" s="26" t="s">
        <v>40</v>
      </c>
      <c r="L26" s="31"/>
    </row>
    <row r="27" spans="2:12" s="7" customFormat="1" ht="71.25" customHeight="1">
      <c r="B27" s="88"/>
      <c r="E27" s="202" t="s">
        <v>41</v>
      </c>
      <c r="F27" s="202"/>
      <c r="G27" s="202"/>
      <c r="H27" s="202"/>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42</v>
      </c>
      <c r="J30" s="65">
        <f>ROUND(J131, 2)</f>
        <v>0</v>
      </c>
      <c r="L30" s="31"/>
    </row>
    <row r="31" spans="2:12" s="1" customFormat="1" ht="6.9" customHeight="1">
      <c r="B31" s="31"/>
      <c r="D31" s="52"/>
      <c r="E31" s="52"/>
      <c r="F31" s="52"/>
      <c r="G31" s="52"/>
      <c r="H31" s="52"/>
      <c r="I31" s="52"/>
      <c r="J31" s="52"/>
      <c r="K31" s="52"/>
      <c r="L31" s="31"/>
    </row>
    <row r="32" spans="2:12" s="1" customFormat="1" ht="14.4" customHeight="1">
      <c r="B32" s="31"/>
      <c r="F32" s="34" t="s">
        <v>44</v>
      </c>
      <c r="I32" s="34" t="s">
        <v>43</v>
      </c>
      <c r="J32" s="34" t="s">
        <v>45</v>
      </c>
      <c r="L32" s="31"/>
    </row>
    <row r="33" spans="2:12" s="1" customFormat="1" ht="14.4" customHeight="1">
      <c r="B33" s="31"/>
      <c r="D33" s="54" t="s">
        <v>46</v>
      </c>
      <c r="E33" s="26" t="s">
        <v>47</v>
      </c>
      <c r="F33" s="90">
        <f>ROUND((SUM(BE131:BE292)),  2)</f>
        <v>0</v>
      </c>
      <c r="I33" s="91">
        <v>0.21</v>
      </c>
      <c r="J33" s="90">
        <f>ROUND(((SUM(BE131:BE292))*I33),  2)</f>
        <v>0</v>
      </c>
      <c r="L33" s="31"/>
    </row>
    <row r="34" spans="2:12" s="1" customFormat="1" ht="14.4" customHeight="1">
      <c r="B34" s="31"/>
      <c r="E34" s="26" t="s">
        <v>48</v>
      </c>
      <c r="F34" s="90">
        <f>ROUND((SUM(BF131:BF292)),  2)</f>
        <v>0</v>
      </c>
      <c r="I34" s="91">
        <v>0.12</v>
      </c>
      <c r="J34" s="90">
        <f>ROUND(((SUM(BF131:BF292))*I34),  2)</f>
        <v>0</v>
      </c>
      <c r="L34" s="31"/>
    </row>
    <row r="35" spans="2:12" s="1" customFormat="1" ht="14.4" hidden="1" customHeight="1">
      <c r="B35" s="31"/>
      <c r="E35" s="26" t="s">
        <v>49</v>
      </c>
      <c r="F35" s="90">
        <f>ROUND((SUM(BG131:BG292)),  2)</f>
        <v>0</v>
      </c>
      <c r="I35" s="91">
        <v>0.21</v>
      </c>
      <c r="J35" s="90">
        <f>0</f>
        <v>0</v>
      </c>
      <c r="L35" s="31"/>
    </row>
    <row r="36" spans="2:12" s="1" customFormat="1" ht="14.4" hidden="1" customHeight="1">
      <c r="B36" s="31"/>
      <c r="E36" s="26" t="s">
        <v>50</v>
      </c>
      <c r="F36" s="90">
        <f>ROUND((SUM(BH131:BH292)),  2)</f>
        <v>0</v>
      </c>
      <c r="I36" s="91">
        <v>0.12</v>
      </c>
      <c r="J36" s="90">
        <f>0</f>
        <v>0</v>
      </c>
      <c r="L36" s="31"/>
    </row>
    <row r="37" spans="2:12" s="1" customFormat="1" ht="14.4" hidden="1" customHeight="1">
      <c r="B37" s="31"/>
      <c r="E37" s="26" t="s">
        <v>51</v>
      </c>
      <c r="F37" s="90">
        <f>ROUND((SUM(BI131:BI292)),  2)</f>
        <v>0</v>
      </c>
      <c r="I37" s="91">
        <v>0</v>
      </c>
      <c r="J37" s="90">
        <f>0</f>
        <v>0</v>
      </c>
      <c r="L37" s="31"/>
    </row>
    <row r="38" spans="2:12" s="1" customFormat="1" ht="6.9" customHeight="1">
      <c r="B38" s="31"/>
      <c r="L38" s="31"/>
    </row>
    <row r="39" spans="2:12" s="1" customFormat="1" ht="25.35" customHeight="1">
      <c r="B39" s="31"/>
      <c r="C39" s="92"/>
      <c r="D39" s="93" t="s">
        <v>52</v>
      </c>
      <c r="E39" s="56"/>
      <c r="F39" s="56"/>
      <c r="G39" s="94" t="s">
        <v>53</v>
      </c>
      <c r="H39" s="95" t="s">
        <v>54</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55</v>
      </c>
      <c r="E50" s="41"/>
      <c r="F50" s="41"/>
      <c r="G50" s="40" t="s">
        <v>56</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57</v>
      </c>
      <c r="E61" s="33"/>
      <c r="F61" s="98" t="s">
        <v>58</v>
      </c>
      <c r="G61" s="42" t="s">
        <v>57</v>
      </c>
      <c r="H61" s="33"/>
      <c r="I61" s="33"/>
      <c r="J61" s="99" t="s">
        <v>58</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59</v>
      </c>
      <c r="E65" s="41"/>
      <c r="F65" s="41"/>
      <c r="G65" s="40" t="s">
        <v>60</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57</v>
      </c>
      <c r="E76" s="33"/>
      <c r="F76" s="98" t="s">
        <v>58</v>
      </c>
      <c r="G76" s="42" t="s">
        <v>57</v>
      </c>
      <c r="H76" s="33"/>
      <c r="I76" s="33"/>
      <c r="J76" s="99" t="s">
        <v>58</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123</v>
      </c>
      <c r="L82" s="31"/>
    </row>
    <row r="83" spans="2:47" s="1" customFormat="1" ht="6.9" customHeight="1">
      <c r="B83" s="31"/>
      <c r="L83" s="31"/>
    </row>
    <row r="84" spans="2:47" s="1" customFormat="1" ht="12" customHeight="1">
      <c r="B84" s="31"/>
      <c r="C84" s="26" t="s">
        <v>16</v>
      </c>
      <c r="L84" s="31"/>
    </row>
    <row r="85" spans="2:47" s="1" customFormat="1" ht="26.25" customHeight="1">
      <c r="B85" s="31"/>
      <c r="E85" s="225" t="str">
        <f>E7</f>
        <v>REKONSTRUKCE KMOCHOVA DOMU, KUTNOHORSKÁ ULICE ČP. 50 - KOMPLET S ROZPOČTY PROFESÍ</v>
      </c>
      <c r="F85" s="226"/>
      <c r="G85" s="226"/>
      <c r="H85" s="226"/>
      <c r="L85" s="31"/>
    </row>
    <row r="86" spans="2:47" s="1" customFormat="1" ht="12" customHeight="1">
      <c r="B86" s="31"/>
      <c r="C86" s="26" t="s">
        <v>121</v>
      </c>
      <c r="L86" s="31"/>
    </row>
    <row r="87" spans="2:47" s="1" customFormat="1" ht="16.5" customHeight="1">
      <c r="B87" s="31"/>
      <c r="E87" s="191" t="str">
        <f>E9</f>
        <v>24039e - SO - 05 Oplocení (sanace opěrné stěny)</v>
      </c>
      <c r="F87" s="227"/>
      <c r="G87" s="227"/>
      <c r="H87" s="227"/>
      <c r="L87" s="31"/>
    </row>
    <row r="88" spans="2:47" s="1" customFormat="1" ht="6.9" customHeight="1">
      <c r="B88" s="31"/>
      <c r="L88" s="31"/>
    </row>
    <row r="89" spans="2:47" s="1" customFormat="1" ht="12" customHeight="1">
      <c r="B89" s="31"/>
      <c r="C89" s="26" t="s">
        <v>20</v>
      </c>
      <c r="F89" s="24" t="str">
        <f>F12</f>
        <v>Kolín IV, Kutnohorská 50</v>
      </c>
      <c r="I89" s="26" t="s">
        <v>22</v>
      </c>
      <c r="J89" s="51" t="str">
        <f>IF(J12="","",J12)</f>
        <v>Vyplň údaj</v>
      </c>
      <c r="L89" s="31"/>
    </row>
    <row r="90" spans="2:47" s="1" customFormat="1" ht="6.9" customHeight="1">
      <c r="B90" s="31"/>
      <c r="L90" s="31"/>
    </row>
    <row r="91" spans="2:47" s="1" customFormat="1" ht="40.049999999999997" customHeight="1">
      <c r="B91" s="31"/>
      <c r="C91" s="26" t="s">
        <v>23</v>
      </c>
      <c r="F91" s="24" t="str">
        <f>E15</f>
        <v>Město Kolín, Karlovo nám. 78, Kolín I</v>
      </c>
      <c r="I91" s="26" t="s">
        <v>32</v>
      </c>
      <c r="J91" s="29" t="str">
        <f>E21</f>
        <v>AZ PROJECT spol. s r.o., Plynárenská 830, Kolín IV</v>
      </c>
      <c r="L91" s="31"/>
    </row>
    <row r="92" spans="2:47" s="1" customFormat="1" ht="15.15" customHeight="1">
      <c r="B92" s="31"/>
      <c r="C92" s="26" t="s">
        <v>29</v>
      </c>
      <c r="F92" s="24" t="str">
        <f>IF(E18="","",E18)</f>
        <v>Vyplň údaj</v>
      </c>
      <c r="I92" s="26" t="s">
        <v>36</v>
      </c>
      <c r="J92" s="29" t="str">
        <f>E24</f>
        <v>Ing. Luboš Michalec</v>
      </c>
      <c r="L92" s="31"/>
    </row>
    <row r="93" spans="2:47" s="1" customFormat="1" ht="10.35" customHeight="1">
      <c r="B93" s="31"/>
      <c r="L93" s="31"/>
    </row>
    <row r="94" spans="2:47" s="1" customFormat="1" ht="29.25" customHeight="1">
      <c r="B94" s="31"/>
      <c r="C94" s="100" t="s">
        <v>124</v>
      </c>
      <c r="D94" s="92"/>
      <c r="E94" s="92"/>
      <c r="F94" s="92"/>
      <c r="G94" s="92"/>
      <c r="H94" s="92"/>
      <c r="I94" s="92"/>
      <c r="J94" s="101" t="s">
        <v>125</v>
      </c>
      <c r="K94" s="92"/>
      <c r="L94" s="31"/>
    </row>
    <row r="95" spans="2:47" s="1" customFormat="1" ht="10.35" customHeight="1">
      <c r="B95" s="31"/>
      <c r="L95" s="31"/>
    </row>
    <row r="96" spans="2:47" s="1" customFormat="1" ht="22.8" customHeight="1">
      <c r="B96" s="31"/>
      <c r="C96" s="102" t="s">
        <v>126</v>
      </c>
      <c r="J96" s="65">
        <f>J131</f>
        <v>0</v>
      </c>
      <c r="L96" s="31"/>
      <c r="AU96" s="16" t="s">
        <v>127</v>
      </c>
    </row>
    <row r="97" spans="2:12" s="8" customFormat="1" ht="24.9" customHeight="1">
      <c r="B97" s="103"/>
      <c r="D97" s="104" t="s">
        <v>128</v>
      </c>
      <c r="E97" s="105"/>
      <c r="F97" s="105"/>
      <c r="G97" s="105"/>
      <c r="H97" s="105"/>
      <c r="I97" s="105"/>
      <c r="J97" s="106">
        <f>J132</f>
        <v>0</v>
      </c>
      <c r="L97" s="103"/>
    </row>
    <row r="98" spans="2:12" s="9" customFormat="1" ht="19.95" customHeight="1">
      <c r="B98" s="107"/>
      <c r="D98" s="108" t="s">
        <v>129</v>
      </c>
      <c r="E98" s="109"/>
      <c r="F98" s="109"/>
      <c r="G98" s="109"/>
      <c r="H98" s="109"/>
      <c r="I98" s="109"/>
      <c r="J98" s="110">
        <f>J133</f>
        <v>0</v>
      </c>
      <c r="L98" s="107"/>
    </row>
    <row r="99" spans="2:12" s="9" customFormat="1" ht="19.95" customHeight="1">
      <c r="B99" s="107"/>
      <c r="D99" s="108" t="s">
        <v>130</v>
      </c>
      <c r="E99" s="109"/>
      <c r="F99" s="109"/>
      <c r="G99" s="109"/>
      <c r="H99" s="109"/>
      <c r="I99" s="109"/>
      <c r="J99" s="110">
        <f>J161</f>
        <v>0</v>
      </c>
      <c r="L99" s="107"/>
    </row>
    <row r="100" spans="2:12" s="9" customFormat="1" ht="19.95" customHeight="1">
      <c r="B100" s="107"/>
      <c r="D100" s="108" t="s">
        <v>131</v>
      </c>
      <c r="E100" s="109"/>
      <c r="F100" s="109"/>
      <c r="G100" s="109"/>
      <c r="H100" s="109"/>
      <c r="I100" s="109"/>
      <c r="J100" s="110">
        <f>J185</f>
        <v>0</v>
      </c>
      <c r="L100" s="107"/>
    </row>
    <row r="101" spans="2:12" s="9" customFormat="1" ht="19.95" customHeight="1">
      <c r="B101" s="107"/>
      <c r="D101" s="108" t="s">
        <v>132</v>
      </c>
      <c r="E101" s="109"/>
      <c r="F101" s="109"/>
      <c r="G101" s="109"/>
      <c r="H101" s="109"/>
      <c r="I101" s="109"/>
      <c r="J101" s="110">
        <f>J212</f>
        <v>0</v>
      </c>
      <c r="L101" s="107"/>
    </row>
    <row r="102" spans="2:12" s="9" customFormat="1" ht="19.95" customHeight="1">
      <c r="B102" s="107"/>
      <c r="D102" s="108" t="s">
        <v>134</v>
      </c>
      <c r="E102" s="109"/>
      <c r="F102" s="109"/>
      <c r="G102" s="109"/>
      <c r="H102" s="109"/>
      <c r="I102" s="109"/>
      <c r="J102" s="110">
        <f>J228</f>
        <v>0</v>
      </c>
      <c r="L102" s="107"/>
    </row>
    <row r="103" spans="2:12" s="9" customFormat="1" ht="19.95" customHeight="1">
      <c r="B103" s="107"/>
      <c r="D103" s="108" t="s">
        <v>135</v>
      </c>
      <c r="E103" s="109"/>
      <c r="F103" s="109"/>
      <c r="G103" s="109"/>
      <c r="H103" s="109"/>
      <c r="I103" s="109"/>
      <c r="J103" s="110">
        <f>J236</f>
        <v>0</v>
      </c>
      <c r="L103" s="107"/>
    </row>
    <row r="104" spans="2:12" s="9" customFormat="1" ht="19.95" customHeight="1">
      <c r="B104" s="107"/>
      <c r="D104" s="108" t="s">
        <v>136</v>
      </c>
      <c r="E104" s="109"/>
      <c r="F104" s="109"/>
      <c r="G104" s="109"/>
      <c r="H104" s="109"/>
      <c r="I104" s="109"/>
      <c r="J104" s="110">
        <f>J253</f>
        <v>0</v>
      </c>
      <c r="L104" s="107"/>
    </row>
    <row r="105" spans="2:12" s="9" customFormat="1" ht="19.95" customHeight="1">
      <c r="B105" s="107"/>
      <c r="D105" s="108" t="s">
        <v>137</v>
      </c>
      <c r="E105" s="109"/>
      <c r="F105" s="109"/>
      <c r="G105" s="109"/>
      <c r="H105" s="109"/>
      <c r="I105" s="109"/>
      <c r="J105" s="110">
        <f>J269</f>
        <v>0</v>
      </c>
      <c r="L105" s="107"/>
    </row>
    <row r="106" spans="2:12" s="8" customFormat="1" ht="24.9" customHeight="1">
      <c r="B106" s="103"/>
      <c r="D106" s="104" t="s">
        <v>138</v>
      </c>
      <c r="E106" s="105"/>
      <c r="F106" s="105"/>
      <c r="G106" s="105"/>
      <c r="H106" s="105"/>
      <c r="I106" s="105"/>
      <c r="J106" s="106">
        <f>J271</f>
        <v>0</v>
      </c>
      <c r="L106" s="103"/>
    </row>
    <row r="107" spans="2:12" s="9" customFormat="1" ht="19.95" customHeight="1">
      <c r="B107" s="107"/>
      <c r="D107" s="108" t="s">
        <v>199</v>
      </c>
      <c r="E107" s="109"/>
      <c r="F107" s="109"/>
      <c r="G107" s="109"/>
      <c r="H107" s="109"/>
      <c r="I107" s="109"/>
      <c r="J107" s="110">
        <f>J272</f>
        <v>0</v>
      </c>
      <c r="L107" s="107"/>
    </row>
    <row r="108" spans="2:12" s="9" customFormat="1" ht="19.95" customHeight="1">
      <c r="B108" s="107"/>
      <c r="D108" s="108" t="s">
        <v>4402</v>
      </c>
      <c r="E108" s="109"/>
      <c r="F108" s="109"/>
      <c r="G108" s="109"/>
      <c r="H108" s="109"/>
      <c r="I108" s="109"/>
      <c r="J108" s="110">
        <f>J279</f>
        <v>0</v>
      </c>
      <c r="L108" s="107"/>
    </row>
    <row r="109" spans="2:12" s="8" customFormat="1" ht="24.9" customHeight="1">
      <c r="B109" s="103"/>
      <c r="D109" s="104" t="s">
        <v>207</v>
      </c>
      <c r="E109" s="105"/>
      <c r="F109" s="105"/>
      <c r="G109" s="105"/>
      <c r="H109" s="105"/>
      <c r="I109" s="105"/>
      <c r="J109" s="106">
        <f>J286</f>
        <v>0</v>
      </c>
      <c r="L109" s="103"/>
    </row>
    <row r="110" spans="2:12" s="9" customFormat="1" ht="19.95" customHeight="1">
      <c r="B110" s="107"/>
      <c r="D110" s="108" t="s">
        <v>208</v>
      </c>
      <c r="E110" s="109"/>
      <c r="F110" s="109"/>
      <c r="G110" s="109"/>
      <c r="H110" s="109"/>
      <c r="I110" s="109"/>
      <c r="J110" s="110">
        <f>J287</f>
        <v>0</v>
      </c>
      <c r="L110" s="107"/>
    </row>
    <row r="111" spans="2:12" s="9" customFormat="1" ht="19.95" customHeight="1">
      <c r="B111" s="107"/>
      <c r="D111" s="108" t="s">
        <v>209</v>
      </c>
      <c r="E111" s="109"/>
      <c r="F111" s="109"/>
      <c r="G111" s="109"/>
      <c r="H111" s="109"/>
      <c r="I111" s="109"/>
      <c r="J111" s="110">
        <f>J290</f>
        <v>0</v>
      </c>
      <c r="L111" s="107"/>
    </row>
    <row r="112" spans="2:12" s="1" customFormat="1" ht="21.75" customHeight="1">
      <c r="B112" s="31"/>
      <c r="L112" s="31"/>
    </row>
    <row r="113" spans="2:12" s="1" customFormat="1" ht="6.9" customHeight="1">
      <c r="B113" s="43"/>
      <c r="C113" s="44"/>
      <c r="D113" s="44"/>
      <c r="E113" s="44"/>
      <c r="F113" s="44"/>
      <c r="G113" s="44"/>
      <c r="H113" s="44"/>
      <c r="I113" s="44"/>
      <c r="J113" s="44"/>
      <c r="K113" s="44"/>
      <c r="L113" s="31"/>
    </row>
    <row r="117" spans="2:12" s="1" customFormat="1" ht="6.9" customHeight="1">
      <c r="B117" s="45"/>
      <c r="C117" s="46"/>
      <c r="D117" s="46"/>
      <c r="E117" s="46"/>
      <c r="F117" s="46"/>
      <c r="G117" s="46"/>
      <c r="H117" s="46"/>
      <c r="I117" s="46"/>
      <c r="J117" s="46"/>
      <c r="K117" s="46"/>
      <c r="L117" s="31"/>
    </row>
    <row r="118" spans="2:12" s="1" customFormat="1" ht="24.9" customHeight="1">
      <c r="B118" s="31"/>
      <c r="C118" s="20" t="s">
        <v>210</v>
      </c>
      <c r="L118" s="31"/>
    </row>
    <row r="119" spans="2:12" s="1" customFormat="1" ht="6.9" customHeight="1">
      <c r="B119" s="31"/>
      <c r="L119" s="31"/>
    </row>
    <row r="120" spans="2:12" s="1" customFormat="1" ht="12" customHeight="1">
      <c r="B120" s="31"/>
      <c r="C120" s="26" t="s">
        <v>16</v>
      </c>
      <c r="L120" s="31"/>
    </row>
    <row r="121" spans="2:12" s="1" customFormat="1" ht="26.25" customHeight="1">
      <c r="B121" s="31"/>
      <c r="E121" s="225" t="str">
        <f>E7</f>
        <v>REKONSTRUKCE KMOCHOVA DOMU, KUTNOHORSKÁ ULICE ČP. 50 - KOMPLET S ROZPOČTY PROFESÍ</v>
      </c>
      <c r="F121" s="226"/>
      <c r="G121" s="226"/>
      <c r="H121" s="226"/>
      <c r="L121" s="31"/>
    </row>
    <row r="122" spans="2:12" s="1" customFormat="1" ht="12" customHeight="1">
      <c r="B122" s="31"/>
      <c r="C122" s="26" t="s">
        <v>121</v>
      </c>
      <c r="L122" s="31"/>
    </row>
    <row r="123" spans="2:12" s="1" customFormat="1" ht="16.5" customHeight="1">
      <c r="B123" s="31"/>
      <c r="E123" s="191" t="str">
        <f>E9</f>
        <v>24039e - SO - 05 Oplocení (sanace opěrné stěny)</v>
      </c>
      <c r="F123" s="227"/>
      <c r="G123" s="227"/>
      <c r="H123" s="227"/>
      <c r="L123" s="31"/>
    </row>
    <row r="124" spans="2:12" s="1" customFormat="1" ht="6.9" customHeight="1">
      <c r="B124" s="31"/>
      <c r="L124" s="31"/>
    </row>
    <row r="125" spans="2:12" s="1" customFormat="1" ht="12" customHeight="1">
      <c r="B125" s="31"/>
      <c r="C125" s="26" t="s">
        <v>20</v>
      </c>
      <c r="F125" s="24" t="str">
        <f>F12</f>
        <v>Kolín IV, Kutnohorská 50</v>
      </c>
      <c r="I125" s="26" t="s">
        <v>22</v>
      </c>
      <c r="J125" s="51" t="str">
        <f>IF(J12="","",J12)</f>
        <v>Vyplň údaj</v>
      </c>
      <c r="L125" s="31"/>
    </row>
    <row r="126" spans="2:12" s="1" customFormat="1" ht="6.9" customHeight="1">
      <c r="B126" s="31"/>
      <c r="L126" s="31"/>
    </row>
    <row r="127" spans="2:12" s="1" customFormat="1" ht="40.049999999999997" customHeight="1">
      <c r="B127" s="31"/>
      <c r="C127" s="26" t="s">
        <v>23</v>
      </c>
      <c r="F127" s="24" t="str">
        <f>E15</f>
        <v>Město Kolín, Karlovo nám. 78, Kolín I</v>
      </c>
      <c r="I127" s="26" t="s">
        <v>32</v>
      </c>
      <c r="J127" s="29" t="str">
        <f>E21</f>
        <v>AZ PROJECT spol. s r.o., Plynárenská 830, Kolín IV</v>
      </c>
      <c r="L127" s="31"/>
    </row>
    <row r="128" spans="2:12" s="1" customFormat="1" ht="15.15" customHeight="1">
      <c r="B128" s="31"/>
      <c r="C128" s="26" t="s">
        <v>29</v>
      </c>
      <c r="F128" s="24" t="str">
        <f>IF(E18="","",E18)</f>
        <v>Vyplň údaj</v>
      </c>
      <c r="I128" s="26" t="s">
        <v>36</v>
      </c>
      <c r="J128" s="29" t="str">
        <f>E24</f>
        <v>Ing. Luboš Michalec</v>
      </c>
      <c r="L128" s="31"/>
    </row>
    <row r="129" spans="2:65" s="1" customFormat="1" ht="10.35" customHeight="1">
      <c r="B129" s="31"/>
      <c r="L129" s="31"/>
    </row>
    <row r="130" spans="2:65" s="10" customFormat="1" ht="29.25" customHeight="1">
      <c r="B130" s="111"/>
      <c r="C130" s="112" t="s">
        <v>211</v>
      </c>
      <c r="D130" s="113" t="s">
        <v>67</v>
      </c>
      <c r="E130" s="113" t="s">
        <v>63</v>
      </c>
      <c r="F130" s="113" t="s">
        <v>64</v>
      </c>
      <c r="G130" s="113" t="s">
        <v>212</v>
      </c>
      <c r="H130" s="113" t="s">
        <v>213</v>
      </c>
      <c r="I130" s="113" t="s">
        <v>214</v>
      </c>
      <c r="J130" s="113" t="s">
        <v>125</v>
      </c>
      <c r="K130" s="114" t="s">
        <v>215</v>
      </c>
      <c r="L130" s="111"/>
      <c r="M130" s="58" t="s">
        <v>1</v>
      </c>
      <c r="N130" s="59" t="s">
        <v>46</v>
      </c>
      <c r="O130" s="59" t="s">
        <v>216</v>
      </c>
      <c r="P130" s="59" t="s">
        <v>217</v>
      </c>
      <c r="Q130" s="59" t="s">
        <v>218</v>
      </c>
      <c r="R130" s="59" t="s">
        <v>219</v>
      </c>
      <c r="S130" s="59" t="s">
        <v>220</v>
      </c>
      <c r="T130" s="60" t="s">
        <v>221</v>
      </c>
    </row>
    <row r="131" spans="2:65" s="1" customFormat="1" ht="22.8" customHeight="1">
      <c r="B131" s="31"/>
      <c r="C131" s="63" t="s">
        <v>222</v>
      </c>
      <c r="J131" s="115">
        <f>BK131</f>
        <v>0</v>
      </c>
      <c r="L131" s="31"/>
      <c r="M131" s="61"/>
      <c r="N131" s="52"/>
      <c r="O131" s="52"/>
      <c r="P131" s="116">
        <f>P132+P271+P286</f>
        <v>0</v>
      </c>
      <c r="Q131" s="52"/>
      <c r="R131" s="116">
        <f>R132+R271+R286</f>
        <v>0</v>
      </c>
      <c r="S131" s="52"/>
      <c r="T131" s="117">
        <f>T132+T271+T286</f>
        <v>0</v>
      </c>
      <c r="AT131" s="16" t="s">
        <v>81</v>
      </c>
      <c r="AU131" s="16" t="s">
        <v>127</v>
      </c>
      <c r="BK131" s="118">
        <f>BK132+BK271+BK286</f>
        <v>0</v>
      </c>
    </row>
    <row r="132" spans="2:65" s="11" customFormat="1" ht="25.95" customHeight="1">
      <c r="B132" s="119"/>
      <c r="D132" s="120" t="s">
        <v>81</v>
      </c>
      <c r="E132" s="121" t="s">
        <v>223</v>
      </c>
      <c r="F132" s="121" t="s">
        <v>224</v>
      </c>
      <c r="I132" s="122"/>
      <c r="J132" s="123">
        <f>BK132</f>
        <v>0</v>
      </c>
      <c r="L132" s="119"/>
      <c r="M132" s="124"/>
      <c r="P132" s="125">
        <f>P133+P161+P185+P212+P228+P236+P253+P269</f>
        <v>0</v>
      </c>
      <c r="R132" s="125">
        <f>R133+R161+R185+R212+R228+R236+R253+R269</f>
        <v>0</v>
      </c>
      <c r="T132" s="126">
        <f>T133+T161+T185+T212+T228+T236+T253+T269</f>
        <v>0</v>
      </c>
      <c r="AR132" s="120" t="s">
        <v>90</v>
      </c>
      <c r="AT132" s="127" t="s">
        <v>81</v>
      </c>
      <c r="AU132" s="127" t="s">
        <v>82</v>
      </c>
      <c r="AY132" s="120" t="s">
        <v>225</v>
      </c>
      <c r="BK132" s="128">
        <f>BK133+BK161+BK185+BK212+BK228+BK236+BK253+BK269</f>
        <v>0</v>
      </c>
    </row>
    <row r="133" spans="2:65" s="11" customFormat="1" ht="22.8" customHeight="1">
      <c r="B133" s="119"/>
      <c r="D133" s="120" t="s">
        <v>81</v>
      </c>
      <c r="E133" s="129" t="s">
        <v>90</v>
      </c>
      <c r="F133" s="129" t="s">
        <v>226</v>
      </c>
      <c r="I133" s="122"/>
      <c r="J133" s="130">
        <f>BK133</f>
        <v>0</v>
      </c>
      <c r="L133" s="119"/>
      <c r="M133" s="124"/>
      <c r="P133" s="125">
        <f>SUM(P134:P160)</f>
        <v>0</v>
      </c>
      <c r="R133" s="125">
        <f>SUM(R134:R160)</f>
        <v>0</v>
      </c>
      <c r="T133" s="126">
        <f>SUM(T134:T160)</f>
        <v>0</v>
      </c>
      <c r="AR133" s="120" t="s">
        <v>90</v>
      </c>
      <c r="AT133" s="127" t="s">
        <v>81</v>
      </c>
      <c r="AU133" s="127" t="s">
        <v>90</v>
      </c>
      <c r="AY133" s="120" t="s">
        <v>225</v>
      </c>
      <c r="BK133" s="128">
        <f>SUM(BK134:BK160)</f>
        <v>0</v>
      </c>
    </row>
    <row r="134" spans="2:65" s="1" customFormat="1" ht="44.25" customHeight="1">
      <c r="B134" s="31"/>
      <c r="C134" s="131" t="s">
        <v>90</v>
      </c>
      <c r="D134" s="131" t="s">
        <v>227</v>
      </c>
      <c r="E134" s="132" t="s">
        <v>4489</v>
      </c>
      <c r="F134" s="133" t="s">
        <v>4490</v>
      </c>
      <c r="G134" s="134" t="s">
        <v>230</v>
      </c>
      <c r="H134" s="135">
        <v>8.76</v>
      </c>
      <c r="I134" s="136"/>
      <c r="J134" s="137">
        <f>ROUND(I134*H134,2)</f>
        <v>0</v>
      </c>
      <c r="K134" s="133" t="s">
        <v>347</v>
      </c>
      <c r="L134" s="31"/>
      <c r="M134" s="138" t="s">
        <v>1</v>
      </c>
      <c r="N134" s="139" t="s">
        <v>47</v>
      </c>
      <c r="P134" s="140">
        <f>O134*H134</f>
        <v>0</v>
      </c>
      <c r="Q134" s="140">
        <v>0</v>
      </c>
      <c r="R134" s="140">
        <f>Q134*H134</f>
        <v>0</v>
      </c>
      <c r="S134" s="140">
        <v>0</v>
      </c>
      <c r="T134" s="141">
        <f>S134*H134</f>
        <v>0</v>
      </c>
      <c r="AR134" s="142" t="s">
        <v>232</v>
      </c>
      <c r="AT134" s="142" t="s">
        <v>227</v>
      </c>
      <c r="AU134" s="142" t="s">
        <v>92</v>
      </c>
      <c r="AY134" s="16" t="s">
        <v>225</v>
      </c>
      <c r="BE134" s="143">
        <f>IF(N134="základní",J134,0)</f>
        <v>0</v>
      </c>
      <c r="BF134" s="143">
        <f>IF(N134="snížená",J134,0)</f>
        <v>0</v>
      </c>
      <c r="BG134" s="143">
        <f>IF(N134="zákl. přenesená",J134,0)</f>
        <v>0</v>
      </c>
      <c r="BH134" s="143">
        <f>IF(N134="sníž. přenesená",J134,0)</f>
        <v>0</v>
      </c>
      <c r="BI134" s="143">
        <f>IF(N134="nulová",J134,0)</f>
        <v>0</v>
      </c>
      <c r="BJ134" s="16" t="s">
        <v>90</v>
      </c>
      <c r="BK134" s="143">
        <f>ROUND(I134*H134,2)</f>
        <v>0</v>
      </c>
      <c r="BL134" s="16" t="s">
        <v>232</v>
      </c>
      <c r="BM134" s="142" t="s">
        <v>92</v>
      </c>
    </row>
    <row r="135" spans="2:65" s="12" customFormat="1" ht="10.199999999999999">
      <c r="B135" s="144"/>
      <c r="D135" s="145" t="s">
        <v>233</v>
      </c>
      <c r="E135" s="146" t="s">
        <v>1</v>
      </c>
      <c r="F135" s="147" t="s">
        <v>4491</v>
      </c>
      <c r="H135" s="148">
        <v>8.76</v>
      </c>
      <c r="I135" s="149"/>
      <c r="L135" s="144"/>
      <c r="M135" s="150"/>
      <c r="T135" s="151"/>
      <c r="AT135" s="146" t="s">
        <v>233</v>
      </c>
      <c r="AU135" s="146" t="s">
        <v>92</v>
      </c>
      <c r="AV135" s="12" t="s">
        <v>92</v>
      </c>
      <c r="AW135" s="12" t="s">
        <v>31</v>
      </c>
      <c r="AX135" s="12" t="s">
        <v>82</v>
      </c>
      <c r="AY135" s="146" t="s">
        <v>225</v>
      </c>
    </row>
    <row r="136" spans="2:65" s="13" customFormat="1" ht="10.199999999999999">
      <c r="B136" s="152"/>
      <c r="D136" s="145" t="s">
        <v>233</v>
      </c>
      <c r="E136" s="153" t="s">
        <v>1</v>
      </c>
      <c r="F136" s="154" t="s">
        <v>235</v>
      </c>
      <c r="H136" s="155">
        <v>8.76</v>
      </c>
      <c r="I136" s="156"/>
      <c r="L136" s="152"/>
      <c r="M136" s="157"/>
      <c r="T136" s="158"/>
      <c r="AT136" s="153" t="s">
        <v>233</v>
      </c>
      <c r="AU136" s="153" t="s">
        <v>92</v>
      </c>
      <c r="AV136" s="13" t="s">
        <v>232</v>
      </c>
      <c r="AW136" s="13" t="s">
        <v>31</v>
      </c>
      <c r="AX136" s="13" t="s">
        <v>90</v>
      </c>
      <c r="AY136" s="153" t="s">
        <v>225</v>
      </c>
    </row>
    <row r="137" spans="2:65" s="1" customFormat="1" ht="24.15" customHeight="1">
      <c r="B137" s="31"/>
      <c r="C137" s="131" t="s">
        <v>92</v>
      </c>
      <c r="D137" s="131" t="s">
        <v>227</v>
      </c>
      <c r="E137" s="132" t="s">
        <v>4492</v>
      </c>
      <c r="F137" s="133" t="s">
        <v>4493</v>
      </c>
      <c r="G137" s="134" t="s">
        <v>357</v>
      </c>
      <c r="H137" s="135">
        <v>8</v>
      </c>
      <c r="I137" s="136"/>
      <c r="J137" s="137">
        <f>ROUND(I137*H137,2)</f>
        <v>0</v>
      </c>
      <c r="K137" s="133" t="s">
        <v>347</v>
      </c>
      <c r="L137" s="31"/>
      <c r="M137" s="138" t="s">
        <v>1</v>
      </c>
      <c r="N137" s="139" t="s">
        <v>47</v>
      </c>
      <c r="P137" s="140">
        <f>O137*H137</f>
        <v>0</v>
      </c>
      <c r="Q137" s="140">
        <v>0</v>
      </c>
      <c r="R137" s="140">
        <f>Q137*H137</f>
        <v>0</v>
      </c>
      <c r="S137" s="140">
        <v>0</v>
      </c>
      <c r="T137" s="141">
        <f>S137*H137</f>
        <v>0</v>
      </c>
      <c r="AR137" s="142" t="s">
        <v>232</v>
      </c>
      <c r="AT137" s="142" t="s">
        <v>227</v>
      </c>
      <c r="AU137" s="142" t="s">
        <v>92</v>
      </c>
      <c r="AY137" s="16" t="s">
        <v>225</v>
      </c>
      <c r="BE137" s="143">
        <f>IF(N137="základní",J137,0)</f>
        <v>0</v>
      </c>
      <c r="BF137" s="143">
        <f>IF(N137="snížená",J137,0)</f>
        <v>0</v>
      </c>
      <c r="BG137" s="143">
        <f>IF(N137="zákl. přenesená",J137,0)</f>
        <v>0</v>
      </c>
      <c r="BH137" s="143">
        <f>IF(N137="sníž. přenesená",J137,0)</f>
        <v>0</v>
      </c>
      <c r="BI137" s="143">
        <f>IF(N137="nulová",J137,0)</f>
        <v>0</v>
      </c>
      <c r="BJ137" s="16" t="s">
        <v>90</v>
      </c>
      <c r="BK137" s="143">
        <f>ROUND(I137*H137,2)</f>
        <v>0</v>
      </c>
      <c r="BL137" s="16" t="s">
        <v>232</v>
      </c>
      <c r="BM137" s="142" t="s">
        <v>232</v>
      </c>
    </row>
    <row r="138" spans="2:65" s="12" customFormat="1" ht="10.199999999999999">
      <c r="B138" s="144"/>
      <c r="D138" s="145" t="s">
        <v>233</v>
      </c>
      <c r="E138" s="146" t="s">
        <v>1</v>
      </c>
      <c r="F138" s="147" t="s">
        <v>4494</v>
      </c>
      <c r="H138" s="148">
        <v>8</v>
      </c>
      <c r="I138" s="149"/>
      <c r="L138" s="144"/>
      <c r="M138" s="150"/>
      <c r="T138" s="151"/>
      <c r="AT138" s="146" t="s">
        <v>233</v>
      </c>
      <c r="AU138" s="146" t="s">
        <v>92</v>
      </c>
      <c r="AV138" s="12" t="s">
        <v>92</v>
      </c>
      <c r="AW138" s="12" t="s">
        <v>31</v>
      </c>
      <c r="AX138" s="12" t="s">
        <v>82</v>
      </c>
      <c r="AY138" s="146" t="s">
        <v>225</v>
      </c>
    </row>
    <row r="139" spans="2:65" s="13" customFormat="1" ht="10.199999999999999">
      <c r="B139" s="152"/>
      <c r="D139" s="145" t="s">
        <v>233</v>
      </c>
      <c r="E139" s="153" t="s">
        <v>1</v>
      </c>
      <c r="F139" s="154" t="s">
        <v>235</v>
      </c>
      <c r="H139" s="155">
        <v>8</v>
      </c>
      <c r="I139" s="156"/>
      <c r="L139" s="152"/>
      <c r="M139" s="157"/>
      <c r="T139" s="158"/>
      <c r="AT139" s="153" t="s">
        <v>233</v>
      </c>
      <c r="AU139" s="153" t="s">
        <v>92</v>
      </c>
      <c r="AV139" s="13" t="s">
        <v>232</v>
      </c>
      <c r="AW139" s="13" t="s">
        <v>31</v>
      </c>
      <c r="AX139" s="13" t="s">
        <v>90</v>
      </c>
      <c r="AY139" s="153" t="s">
        <v>225</v>
      </c>
    </row>
    <row r="140" spans="2:65" s="1" customFormat="1" ht="44.25" customHeight="1">
      <c r="B140" s="31"/>
      <c r="C140" s="131" t="s">
        <v>240</v>
      </c>
      <c r="D140" s="131" t="s">
        <v>227</v>
      </c>
      <c r="E140" s="132" t="s">
        <v>4495</v>
      </c>
      <c r="F140" s="133" t="s">
        <v>4496</v>
      </c>
      <c r="G140" s="134" t="s">
        <v>238</v>
      </c>
      <c r="H140" s="135">
        <v>15.851000000000001</v>
      </c>
      <c r="I140" s="136"/>
      <c r="J140" s="137">
        <f>ROUND(I140*H140,2)</f>
        <v>0</v>
      </c>
      <c r="K140" s="133" t="s">
        <v>347</v>
      </c>
      <c r="L140" s="31"/>
      <c r="M140" s="138" t="s">
        <v>1</v>
      </c>
      <c r="N140" s="139" t="s">
        <v>47</v>
      </c>
      <c r="P140" s="140">
        <f>O140*H140</f>
        <v>0</v>
      </c>
      <c r="Q140" s="140">
        <v>0</v>
      </c>
      <c r="R140" s="140">
        <f>Q140*H140</f>
        <v>0</v>
      </c>
      <c r="S140" s="140">
        <v>0</v>
      </c>
      <c r="T140" s="141">
        <f>S140*H140</f>
        <v>0</v>
      </c>
      <c r="AR140" s="142" t="s">
        <v>232</v>
      </c>
      <c r="AT140" s="142" t="s">
        <v>227</v>
      </c>
      <c r="AU140" s="142" t="s">
        <v>92</v>
      </c>
      <c r="AY140" s="16" t="s">
        <v>225</v>
      </c>
      <c r="BE140" s="143">
        <f>IF(N140="základní",J140,0)</f>
        <v>0</v>
      </c>
      <c r="BF140" s="143">
        <f>IF(N140="snížená",J140,0)</f>
        <v>0</v>
      </c>
      <c r="BG140" s="143">
        <f>IF(N140="zákl. přenesená",J140,0)</f>
        <v>0</v>
      </c>
      <c r="BH140" s="143">
        <f>IF(N140="sníž. přenesená",J140,0)</f>
        <v>0</v>
      </c>
      <c r="BI140" s="143">
        <f>IF(N140="nulová",J140,0)</f>
        <v>0</v>
      </c>
      <c r="BJ140" s="16" t="s">
        <v>90</v>
      </c>
      <c r="BK140" s="143">
        <f>ROUND(I140*H140,2)</f>
        <v>0</v>
      </c>
      <c r="BL140" s="16" t="s">
        <v>232</v>
      </c>
      <c r="BM140" s="142" t="s">
        <v>243</v>
      </c>
    </row>
    <row r="141" spans="2:65" s="12" customFormat="1" ht="10.199999999999999">
      <c r="B141" s="144"/>
      <c r="D141" s="145" t="s">
        <v>233</v>
      </c>
      <c r="E141" s="146" t="s">
        <v>1</v>
      </c>
      <c r="F141" s="147" t="s">
        <v>4497</v>
      </c>
      <c r="H141" s="148">
        <v>8.5410000000000004</v>
      </c>
      <c r="I141" s="149"/>
      <c r="L141" s="144"/>
      <c r="M141" s="150"/>
      <c r="T141" s="151"/>
      <c r="AT141" s="146" t="s">
        <v>233</v>
      </c>
      <c r="AU141" s="146" t="s">
        <v>92</v>
      </c>
      <c r="AV141" s="12" t="s">
        <v>92</v>
      </c>
      <c r="AW141" s="12" t="s">
        <v>31</v>
      </c>
      <c r="AX141" s="12" t="s">
        <v>82</v>
      </c>
      <c r="AY141" s="146" t="s">
        <v>225</v>
      </c>
    </row>
    <row r="142" spans="2:65" s="12" customFormat="1" ht="10.199999999999999">
      <c r="B142" s="144"/>
      <c r="D142" s="145" t="s">
        <v>233</v>
      </c>
      <c r="E142" s="146" t="s">
        <v>1</v>
      </c>
      <c r="F142" s="147" t="s">
        <v>4498</v>
      </c>
      <c r="H142" s="148">
        <v>7.31</v>
      </c>
      <c r="I142" s="149"/>
      <c r="L142" s="144"/>
      <c r="M142" s="150"/>
      <c r="T142" s="151"/>
      <c r="AT142" s="146" t="s">
        <v>233</v>
      </c>
      <c r="AU142" s="146" t="s">
        <v>92</v>
      </c>
      <c r="AV142" s="12" t="s">
        <v>92</v>
      </c>
      <c r="AW142" s="12" t="s">
        <v>31</v>
      </c>
      <c r="AX142" s="12" t="s">
        <v>82</v>
      </c>
      <c r="AY142" s="146" t="s">
        <v>225</v>
      </c>
    </row>
    <row r="143" spans="2:65" s="13" customFormat="1" ht="10.199999999999999">
      <c r="B143" s="152"/>
      <c r="D143" s="145" t="s">
        <v>233</v>
      </c>
      <c r="E143" s="153" t="s">
        <v>1</v>
      </c>
      <c r="F143" s="154" t="s">
        <v>235</v>
      </c>
      <c r="H143" s="155">
        <v>15.850999999999999</v>
      </c>
      <c r="I143" s="156"/>
      <c r="L143" s="152"/>
      <c r="M143" s="157"/>
      <c r="T143" s="158"/>
      <c r="AT143" s="153" t="s">
        <v>233</v>
      </c>
      <c r="AU143" s="153" t="s">
        <v>92</v>
      </c>
      <c r="AV143" s="13" t="s">
        <v>232</v>
      </c>
      <c r="AW143" s="13" t="s">
        <v>31</v>
      </c>
      <c r="AX143" s="13" t="s">
        <v>90</v>
      </c>
      <c r="AY143" s="153" t="s">
        <v>225</v>
      </c>
    </row>
    <row r="144" spans="2:65" s="1" customFormat="1" ht="55.5" customHeight="1">
      <c r="B144" s="31"/>
      <c r="C144" s="131" t="s">
        <v>232</v>
      </c>
      <c r="D144" s="131" t="s">
        <v>227</v>
      </c>
      <c r="E144" s="132" t="s">
        <v>255</v>
      </c>
      <c r="F144" s="133" t="s">
        <v>256</v>
      </c>
      <c r="G144" s="134" t="s">
        <v>238</v>
      </c>
      <c r="H144" s="135">
        <v>9.2810000000000006</v>
      </c>
      <c r="I144" s="136"/>
      <c r="J144" s="137">
        <f>ROUND(I144*H144,2)</f>
        <v>0</v>
      </c>
      <c r="K144" s="133" t="s">
        <v>231</v>
      </c>
      <c r="L144" s="31"/>
      <c r="M144" s="138" t="s">
        <v>1</v>
      </c>
      <c r="N144" s="139" t="s">
        <v>47</v>
      </c>
      <c r="P144" s="140">
        <f>O144*H144</f>
        <v>0</v>
      </c>
      <c r="Q144" s="140">
        <v>0</v>
      </c>
      <c r="R144" s="140">
        <f>Q144*H144</f>
        <v>0</v>
      </c>
      <c r="S144" s="140">
        <v>0</v>
      </c>
      <c r="T144" s="141">
        <f>S144*H144</f>
        <v>0</v>
      </c>
      <c r="AR144" s="142" t="s">
        <v>232</v>
      </c>
      <c r="AT144" s="142" t="s">
        <v>227</v>
      </c>
      <c r="AU144" s="142" t="s">
        <v>92</v>
      </c>
      <c r="AY144" s="16" t="s">
        <v>225</v>
      </c>
      <c r="BE144" s="143">
        <f>IF(N144="základní",J144,0)</f>
        <v>0</v>
      </c>
      <c r="BF144" s="143">
        <f>IF(N144="snížená",J144,0)</f>
        <v>0</v>
      </c>
      <c r="BG144" s="143">
        <f>IF(N144="zákl. přenesená",J144,0)</f>
        <v>0</v>
      </c>
      <c r="BH144" s="143">
        <f>IF(N144="sníž. přenesená",J144,0)</f>
        <v>0</v>
      </c>
      <c r="BI144" s="143">
        <f>IF(N144="nulová",J144,0)</f>
        <v>0</v>
      </c>
      <c r="BJ144" s="16" t="s">
        <v>90</v>
      </c>
      <c r="BK144" s="143">
        <f>ROUND(I144*H144,2)</f>
        <v>0</v>
      </c>
      <c r="BL144" s="16" t="s">
        <v>232</v>
      </c>
      <c r="BM144" s="142" t="s">
        <v>248</v>
      </c>
    </row>
    <row r="145" spans="2:65" s="12" customFormat="1" ht="10.199999999999999">
      <c r="B145" s="144"/>
      <c r="D145" s="145" t="s">
        <v>233</v>
      </c>
      <c r="E145" s="146" t="s">
        <v>1</v>
      </c>
      <c r="F145" s="147" t="s">
        <v>4499</v>
      </c>
      <c r="H145" s="148">
        <v>9.2810000000000006</v>
      </c>
      <c r="I145" s="149"/>
      <c r="L145" s="144"/>
      <c r="M145" s="150"/>
      <c r="T145" s="151"/>
      <c r="AT145" s="146" t="s">
        <v>233</v>
      </c>
      <c r="AU145" s="146" t="s">
        <v>92</v>
      </c>
      <c r="AV145" s="12" t="s">
        <v>92</v>
      </c>
      <c r="AW145" s="12" t="s">
        <v>31</v>
      </c>
      <c r="AX145" s="12" t="s">
        <v>82</v>
      </c>
      <c r="AY145" s="146" t="s">
        <v>225</v>
      </c>
    </row>
    <row r="146" spans="2:65" s="13" customFormat="1" ht="10.199999999999999">
      <c r="B146" s="152"/>
      <c r="D146" s="145" t="s">
        <v>233</v>
      </c>
      <c r="E146" s="153" t="s">
        <v>1</v>
      </c>
      <c r="F146" s="154" t="s">
        <v>235</v>
      </c>
      <c r="H146" s="155">
        <v>9.2810000000000006</v>
      </c>
      <c r="I146" s="156"/>
      <c r="L146" s="152"/>
      <c r="M146" s="157"/>
      <c r="T146" s="158"/>
      <c r="AT146" s="153" t="s">
        <v>233</v>
      </c>
      <c r="AU146" s="153" t="s">
        <v>92</v>
      </c>
      <c r="AV146" s="13" t="s">
        <v>232</v>
      </c>
      <c r="AW146" s="13" t="s">
        <v>31</v>
      </c>
      <c r="AX146" s="13" t="s">
        <v>90</v>
      </c>
      <c r="AY146" s="153" t="s">
        <v>225</v>
      </c>
    </row>
    <row r="147" spans="2:65" s="1" customFormat="1" ht="62.7" customHeight="1">
      <c r="B147" s="31"/>
      <c r="C147" s="131" t="s">
        <v>250</v>
      </c>
      <c r="D147" s="131" t="s">
        <v>227</v>
      </c>
      <c r="E147" s="132" t="s">
        <v>259</v>
      </c>
      <c r="F147" s="133" t="s">
        <v>260</v>
      </c>
      <c r="G147" s="134" t="s">
        <v>238</v>
      </c>
      <c r="H147" s="135">
        <v>9.2810000000000006</v>
      </c>
      <c r="I147" s="136"/>
      <c r="J147" s="137">
        <f>ROUND(I147*H147,2)</f>
        <v>0</v>
      </c>
      <c r="K147" s="133" t="s">
        <v>231</v>
      </c>
      <c r="L147" s="31"/>
      <c r="M147" s="138" t="s">
        <v>1</v>
      </c>
      <c r="N147" s="139" t="s">
        <v>47</v>
      </c>
      <c r="P147" s="140">
        <f>O147*H147</f>
        <v>0</v>
      </c>
      <c r="Q147" s="140">
        <v>0</v>
      </c>
      <c r="R147" s="140">
        <f>Q147*H147</f>
        <v>0</v>
      </c>
      <c r="S147" s="140">
        <v>0</v>
      </c>
      <c r="T147" s="141">
        <f>S147*H147</f>
        <v>0</v>
      </c>
      <c r="AR147" s="142" t="s">
        <v>232</v>
      </c>
      <c r="AT147" s="142" t="s">
        <v>227</v>
      </c>
      <c r="AU147" s="142" t="s">
        <v>92</v>
      </c>
      <c r="AY147" s="16" t="s">
        <v>225</v>
      </c>
      <c r="BE147" s="143">
        <f>IF(N147="základní",J147,0)</f>
        <v>0</v>
      </c>
      <c r="BF147" s="143">
        <f>IF(N147="snížená",J147,0)</f>
        <v>0</v>
      </c>
      <c r="BG147" s="143">
        <f>IF(N147="zákl. přenesená",J147,0)</f>
        <v>0</v>
      </c>
      <c r="BH147" s="143">
        <f>IF(N147="sníž. přenesená",J147,0)</f>
        <v>0</v>
      </c>
      <c r="BI147" s="143">
        <f>IF(N147="nulová",J147,0)</f>
        <v>0</v>
      </c>
      <c r="BJ147" s="16" t="s">
        <v>90</v>
      </c>
      <c r="BK147" s="143">
        <f>ROUND(I147*H147,2)</f>
        <v>0</v>
      </c>
      <c r="BL147" s="16" t="s">
        <v>232</v>
      </c>
      <c r="BM147" s="142" t="s">
        <v>253</v>
      </c>
    </row>
    <row r="148" spans="2:65" s="12" customFormat="1" ht="10.199999999999999">
      <c r="B148" s="144"/>
      <c r="D148" s="145" t="s">
        <v>233</v>
      </c>
      <c r="E148" s="146" t="s">
        <v>1</v>
      </c>
      <c r="F148" s="147" t="s">
        <v>4500</v>
      </c>
      <c r="H148" s="148">
        <v>9.2810000000000006</v>
      </c>
      <c r="I148" s="149"/>
      <c r="L148" s="144"/>
      <c r="M148" s="150"/>
      <c r="T148" s="151"/>
      <c r="AT148" s="146" t="s">
        <v>233</v>
      </c>
      <c r="AU148" s="146" t="s">
        <v>92</v>
      </c>
      <c r="AV148" s="12" t="s">
        <v>92</v>
      </c>
      <c r="AW148" s="12" t="s">
        <v>31</v>
      </c>
      <c r="AX148" s="12" t="s">
        <v>82</v>
      </c>
      <c r="AY148" s="146" t="s">
        <v>225</v>
      </c>
    </row>
    <row r="149" spans="2:65" s="13" customFormat="1" ht="10.199999999999999">
      <c r="B149" s="152"/>
      <c r="D149" s="145" t="s">
        <v>233</v>
      </c>
      <c r="E149" s="153" t="s">
        <v>1</v>
      </c>
      <c r="F149" s="154" t="s">
        <v>235</v>
      </c>
      <c r="H149" s="155">
        <v>9.2810000000000006</v>
      </c>
      <c r="I149" s="156"/>
      <c r="L149" s="152"/>
      <c r="M149" s="157"/>
      <c r="T149" s="158"/>
      <c r="AT149" s="153" t="s">
        <v>233</v>
      </c>
      <c r="AU149" s="153" t="s">
        <v>92</v>
      </c>
      <c r="AV149" s="13" t="s">
        <v>232</v>
      </c>
      <c r="AW149" s="13" t="s">
        <v>31</v>
      </c>
      <c r="AX149" s="13" t="s">
        <v>90</v>
      </c>
      <c r="AY149" s="153" t="s">
        <v>225</v>
      </c>
    </row>
    <row r="150" spans="2:65" s="1" customFormat="1" ht="62.7" customHeight="1">
      <c r="B150" s="31"/>
      <c r="C150" s="131" t="s">
        <v>243</v>
      </c>
      <c r="D150" s="131" t="s">
        <v>227</v>
      </c>
      <c r="E150" s="132" t="s">
        <v>263</v>
      </c>
      <c r="F150" s="133" t="s">
        <v>264</v>
      </c>
      <c r="G150" s="134" t="s">
        <v>238</v>
      </c>
      <c r="H150" s="135">
        <v>9.2810000000000006</v>
      </c>
      <c r="I150" s="136"/>
      <c r="J150" s="137">
        <f>ROUND(I150*H150,2)</f>
        <v>0</v>
      </c>
      <c r="K150" s="133" t="s">
        <v>231</v>
      </c>
      <c r="L150" s="31"/>
      <c r="M150" s="138" t="s">
        <v>1</v>
      </c>
      <c r="N150" s="139" t="s">
        <v>47</v>
      </c>
      <c r="P150" s="140">
        <f>O150*H150</f>
        <v>0</v>
      </c>
      <c r="Q150" s="140">
        <v>0</v>
      </c>
      <c r="R150" s="140">
        <f>Q150*H150</f>
        <v>0</v>
      </c>
      <c r="S150" s="140">
        <v>0</v>
      </c>
      <c r="T150" s="141">
        <f>S150*H150</f>
        <v>0</v>
      </c>
      <c r="AR150" s="142" t="s">
        <v>232</v>
      </c>
      <c r="AT150" s="142" t="s">
        <v>227</v>
      </c>
      <c r="AU150" s="142" t="s">
        <v>92</v>
      </c>
      <c r="AY150" s="16" t="s">
        <v>225</v>
      </c>
      <c r="BE150" s="143">
        <f>IF(N150="základní",J150,0)</f>
        <v>0</v>
      </c>
      <c r="BF150" s="143">
        <f>IF(N150="snížená",J150,0)</f>
        <v>0</v>
      </c>
      <c r="BG150" s="143">
        <f>IF(N150="zákl. přenesená",J150,0)</f>
        <v>0</v>
      </c>
      <c r="BH150" s="143">
        <f>IF(N150="sníž. přenesená",J150,0)</f>
        <v>0</v>
      </c>
      <c r="BI150" s="143">
        <f>IF(N150="nulová",J150,0)</f>
        <v>0</v>
      </c>
      <c r="BJ150" s="16" t="s">
        <v>90</v>
      </c>
      <c r="BK150" s="143">
        <f>ROUND(I150*H150,2)</f>
        <v>0</v>
      </c>
      <c r="BL150" s="16" t="s">
        <v>232</v>
      </c>
      <c r="BM150" s="142" t="s">
        <v>8</v>
      </c>
    </row>
    <row r="151" spans="2:65" s="1" customFormat="1" ht="66.75" customHeight="1">
      <c r="B151" s="31"/>
      <c r="C151" s="131" t="s">
        <v>258</v>
      </c>
      <c r="D151" s="131" t="s">
        <v>227</v>
      </c>
      <c r="E151" s="132" t="s">
        <v>267</v>
      </c>
      <c r="F151" s="133" t="s">
        <v>268</v>
      </c>
      <c r="G151" s="134" t="s">
        <v>238</v>
      </c>
      <c r="H151" s="135">
        <v>92.81</v>
      </c>
      <c r="I151" s="136"/>
      <c r="J151" s="137">
        <f>ROUND(I151*H151,2)</f>
        <v>0</v>
      </c>
      <c r="K151" s="133" t="s">
        <v>231</v>
      </c>
      <c r="L151" s="31"/>
      <c r="M151" s="138" t="s">
        <v>1</v>
      </c>
      <c r="N151" s="139" t="s">
        <v>47</v>
      </c>
      <c r="P151" s="140">
        <f>O151*H151</f>
        <v>0</v>
      </c>
      <c r="Q151" s="140">
        <v>0</v>
      </c>
      <c r="R151" s="140">
        <f>Q151*H151</f>
        <v>0</v>
      </c>
      <c r="S151" s="140">
        <v>0</v>
      </c>
      <c r="T151" s="141">
        <f>S151*H151</f>
        <v>0</v>
      </c>
      <c r="AR151" s="142" t="s">
        <v>232</v>
      </c>
      <c r="AT151" s="142" t="s">
        <v>227</v>
      </c>
      <c r="AU151" s="142" t="s">
        <v>92</v>
      </c>
      <c r="AY151" s="16" t="s">
        <v>225</v>
      </c>
      <c r="BE151" s="143">
        <f>IF(N151="základní",J151,0)</f>
        <v>0</v>
      </c>
      <c r="BF151" s="143">
        <f>IF(N151="snížená",J151,0)</f>
        <v>0</v>
      </c>
      <c r="BG151" s="143">
        <f>IF(N151="zákl. přenesená",J151,0)</f>
        <v>0</v>
      </c>
      <c r="BH151" s="143">
        <f>IF(N151="sníž. přenesená",J151,0)</f>
        <v>0</v>
      </c>
      <c r="BI151" s="143">
        <f>IF(N151="nulová",J151,0)</f>
        <v>0</v>
      </c>
      <c r="BJ151" s="16" t="s">
        <v>90</v>
      </c>
      <c r="BK151" s="143">
        <f>ROUND(I151*H151,2)</f>
        <v>0</v>
      </c>
      <c r="BL151" s="16" t="s">
        <v>232</v>
      </c>
      <c r="BM151" s="142" t="s">
        <v>261</v>
      </c>
    </row>
    <row r="152" spans="2:65" s="12" customFormat="1" ht="10.199999999999999">
      <c r="B152" s="144"/>
      <c r="D152" s="145" t="s">
        <v>233</v>
      </c>
      <c r="E152" s="146" t="s">
        <v>1</v>
      </c>
      <c r="F152" s="147" t="s">
        <v>4501</v>
      </c>
      <c r="H152" s="148">
        <v>92.81</v>
      </c>
      <c r="I152" s="149"/>
      <c r="L152" s="144"/>
      <c r="M152" s="150"/>
      <c r="T152" s="151"/>
      <c r="AT152" s="146" t="s">
        <v>233</v>
      </c>
      <c r="AU152" s="146" t="s">
        <v>92</v>
      </c>
      <c r="AV152" s="12" t="s">
        <v>92</v>
      </c>
      <c r="AW152" s="12" t="s">
        <v>31</v>
      </c>
      <c r="AX152" s="12" t="s">
        <v>82</v>
      </c>
      <c r="AY152" s="146" t="s">
        <v>225</v>
      </c>
    </row>
    <row r="153" spans="2:65" s="13" customFormat="1" ht="10.199999999999999">
      <c r="B153" s="152"/>
      <c r="D153" s="145" t="s">
        <v>233</v>
      </c>
      <c r="E153" s="153" t="s">
        <v>1</v>
      </c>
      <c r="F153" s="154" t="s">
        <v>235</v>
      </c>
      <c r="H153" s="155">
        <v>92.81</v>
      </c>
      <c r="I153" s="156"/>
      <c r="L153" s="152"/>
      <c r="M153" s="157"/>
      <c r="T153" s="158"/>
      <c r="AT153" s="153" t="s">
        <v>233</v>
      </c>
      <c r="AU153" s="153" t="s">
        <v>92</v>
      </c>
      <c r="AV153" s="13" t="s">
        <v>232</v>
      </c>
      <c r="AW153" s="13" t="s">
        <v>31</v>
      </c>
      <c r="AX153" s="13" t="s">
        <v>90</v>
      </c>
      <c r="AY153" s="153" t="s">
        <v>225</v>
      </c>
    </row>
    <row r="154" spans="2:65" s="1" customFormat="1" ht="44.25" customHeight="1">
      <c r="B154" s="31"/>
      <c r="C154" s="131" t="s">
        <v>248</v>
      </c>
      <c r="D154" s="131" t="s">
        <v>227</v>
      </c>
      <c r="E154" s="132" t="s">
        <v>4502</v>
      </c>
      <c r="F154" s="133" t="s">
        <v>4503</v>
      </c>
      <c r="G154" s="134" t="s">
        <v>238</v>
      </c>
      <c r="H154" s="135">
        <v>9.2810000000000006</v>
      </c>
      <c r="I154" s="136"/>
      <c r="J154" s="137">
        <f>ROUND(I154*H154,2)</f>
        <v>0</v>
      </c>
      <c r="K154" s="133" t="s">
        <v>347</v>
      </c>
      <c r="L154" s="31"/>
      <c r="M154" s="138" t="s">
        <v>1</v>
      </c>
      <c r="N154" s="139" t="s">
        <v>47</v>
      </c>
      <c r="P154" s="140">
        <f>O154*H154</f>
        <v>0</v>
      </c>
      <c r="Q154" s="140">
        <v>0</v>
      </c>
      <c r="R154" s="140">
        <f>Q154*H154</f>
        <v>0</v>
      </c>
      <c r="S154" s="140">
        <v>0</v>
      </c>
      <c r="T154" s="141">
        <f>S154*H154</f>
        <v>0</v>
      </c>
      <c r="AR154" s="142" t="s">
        <v>232</v>
      </c>
      <c r="AT154" s="142" t="s">
        <v>227</v>
      </c>
      <c r="AU154" s="142" t="s">
        <v>92</v>
      </c>
      <c r="AY154" s="16" t="s">
        <v>225</v>
      </c>
      <c r="BE154" s="143">
        <f>IF(N154="základní",J154,0)</f>
        <v>0</v>
      </c>
      <c r="BF154" s="143">
        <f>IF(N154="snížená",J154,0)</f>
        <v>0</v>
      </c>
      <c r="BG154" s="143">
        <f>IF(N154="zákl. přenesená",J154,0)</f>
        <v>0</v>
      </c>
      <c r="BH154" s="143">
        <f>IF(N154="sníž. přenesená",J154,0)</f>
        <v>0</v>
      </c>
      <c r="BI154" s="143">
        <f>IF(N154="nulová",J154,0)</f>
        <v>0</v>
      </c>
      <c r="BJ154" s="16" t="s">
        <v>90</v>
      </c>
      <c r="BK154" s="143">
        <f>ROUND(I154*H154,2)</f>
        <v>0</v>
      </c>
      <c r="BL154" s="16" t="s">
        <v>232</v>
      </c>
      <c r="BM154" s="142" t="s">
        <v>265</v>
      </c>
    </row>
    <row r="155" spans="2:65" s="1" customFormat="1" ht="44.25" customHeight="1">
      <c r="B155" s="31"/>
      <c r="C155" s="131" t="s">
        <v>266</v>
      </c>
      <c r="D155" s="131" t="s">
        <v>227</v>
      </c>
      <c r="E155" s="132" t="s">
        <v>275</v>
      </c>
      <c r="F155" s="133" t="s">
        <v>276</v>
      </c>
      <c r="G155" s="134" t="s">
        <v>277</v>
      </c>
      <c r="H155" s="135">
        <v>13.922000000000001</v>
      </c>
      <c r="I155" s="136"/>
      <c r="J155" s="137">
        <f>ROUND(I155*H155,2)</f>
        <v>0</v>
      </c>
      <c r="K155" s="133" t="s">
        <v>231</v>
      </c>
      <c r="L155" s="31"/>
      <c r="M155" s="138" t="s">
        <v>1</v>
      </c>
      <c r="N155" s="139" t="s">
        <v>47</v>
      </c>
      <c r="P155" s="140">
        <f>O155*H155</f>
        <v>0</v>
      </c>
      <c r="Q155" s="140">
        <v>0</v>
      </c>
      <c r="R155" s="140">
        <f>Q155*H155</f>
        <v>0</v>
      </c>
      <c r="S155" s="140">
        <v>0</v>
      </c>
      <c r="T155" s="141">
        <f>S155*H155</f>
        <v>0</v>
      </c>
      <c r="AR155" s="142" t="s">
        <v>232</v>
      </c>
      <c r="AT155" s="142" t="s">
        <v>227</v>
      </c>
      <c r="AU155" s="142" t="s">
        <v>92</v>
      </c>
      <c r="AY155" s="16" t="s">
        <v>225</v>
      </c>
      <c r="BE155" s="143">
        <f>IF(N155="základní",J155,0)</f>
        <v>0</v>
      </c>
      <c r="BF155" s="143">
        <f>IF(N155="snížená",J155,0)</f>
        <v>0</v>
      </c>
      <c r="BG155" s="143">
        <f>IF(N155="zákl. přenesená",J155,0)</f>
        <v>0</v>
      </c>
      <c r="BH155" s="143">
        <f>IF(N155="sníž. přenesená",J155,0)</f>
        <v>0</v>
      </c>
      <c r="BI155" s="143">
        <f>IF(N155="nulová",J155,0)</f>
        <v>0</v>
      </c>
      <c r="BJ155" s="16" t="s">
        <v>90</v>
      </c>
      <c r="BK155" s="143">
        <f>ROUND(I155*H155,2)</f>
        <v>0</v>
      </c>
      <c r="BL155" s="16" t="s">
        <v>232</v>
      </c>
      <c r="BM155" s="142" t="s">
        <v>269</v>
      </c>
    </row>
    <row r="156" spans="2:65" s="12" customFormat="1" ht="10.199999999999999">
      <c r="B156" s="144"/>
      <c r="D156" s="145" t="s">
        <v>233</v>
      </c>
      <c r="E156" s="146" t="s">
        <v>1</v>
      </c>
      <c r="F156" s="147" t="s">
        <v>4504</v>
      </c>
      <c r="H156" s="148">
        <v>13.922000000000001</v>
      </c>
      <c r="I156" s="149"/>
      <c r="L156" s="144"/>
      <c r="M156" s="150"/>
      <c r="T156" s="151"/>
      <c r="AT156" s="146" t="s">
        <v>233</v>
      </c>
      <c r="AU156" s="146" t="s">
        <v>92</v>
      </c>
      <c r="AV156" s="12" t="s">
        <v>92</v>
      </c>
      <c r="AW156" s="12" t="s">
        <v>31</v>
      </c>
      <c r="AX156" s="12" t="s">
        <v>82</v>
      </c>
      <c r="AY156" s="146" t="s">
        <v>225</v>
      </c>
    </row>
    <row r="157" spans="2:65" s="13" customFormat="1" ht="10.199999999999999">
      <c r="B157" s="152"/>
      <c r="D157" s="145" t="s">
        <v>233</v>
      </c>
      <c r="E157" s="153" t="s">
        <v>1</v>
      </c>
      <c r="F157" s="154" t="s">
        <v>235</v>
      </c>
      <c r="H157" s="155">
        <v>13.922000000000001</v>
      </c>
      <c r="I157" s="156"/>
      <c r="L157" s="152"/>
      <c r="M157" s="157"/>
      <c r="T157" s="158"/>
      <c r="AT157" s="153" t="s">
        <v>233</v>
      </c>
      <c r="AU157" s="153" t="s">
        <v>92</v>
      </c>
      <c r="AV157" s="13" t="s">
        <v>232</v>
      </c>
      <c r="AW157" s="13" t="s">
        <v>31</v>
      </c>
      <c r="AX157" s="13" t="s">
        <v>90</v>
      </c>
      <c r="AY157" s="153" t="s">
        <v>225</v>
      </c>
    </row>
    <row r="158" spans="2:65" s="1" customFormat="1" ht="44.25" customHeight="1">
      <c r="B158" s="31"/>
      <c r="C158" s="131" t="s">
        <v>253</v>
      </c>
      <c r="D158" s="131" t="s">
        <v>227</v>
      </c>
      <c r="E158" s="132" t="s">
        <v>280</v>
      </c>
      <c r="F158" s="133" t="s">
        <v>281</v>
      </c>
      <c r="G158" s="134" t="s">
        <v>238</v>
      </c>
      <c r="H158" s="135">
        <v>6.57</v>
      </c>
      <c r="I158" s="136"/>
      <c r="J158" s="137">
        <f>ROUND(I158*H158,2)</f>
        <v>0</v>
      </c>
      <c r="K158" s="133" t="s">
        <v>347</v>
      </c>
      <c r="L158" s="31"/>
      <c r="M158" s="138" t="s">
        <v>1</v>
      </c>
      <c r="N158" s="139" t="s">
        <v>47</v>
      </c>
      <c r="P158" s="140">
        <f>O158*H158</f>
        <v>0</v>
      </c>
      <c r="Q158" s="140">
        <v>0</v>
      </c>
      <c r="R158" s="140">
        <f>Q158*H158</f>
        <v>0</v>
      </c>
      <c r="S158" s="140">
        <v>0</v>
      </c>
      <c r="T158" s="141">
        <f>S158*H158</f>
        <v>0</v>
      </c>
      <c r="AR158" s="142" t="s">
        <v>232</v>
      </c>
      <c r="AT158" s="142" t="s">
        <v>227</v>
      </c>
      <c r="AU158" s="142" t="s">
        <v>92</v>
      </c>
      <c r="AY158" s="16" t="s">
        <v>225</v>
      </c>
      <c r="BE158" s="143">
        <f>IF(N158="základní",J158,0)</f>
        <v>0</v>
      </c>
      <c r="BF158" s="143">
        <f>IF(N158="snížená",J158,0)</f>
        <v>0</v>
      </c>
      <c r="BG158" s="143">
        <f>IF(N158="zákl. přenesená",J158,0)</f>
        <v>0</v>
      </c>
      <c r="BH158" s="143">
        <f>IF(N158="sníž. přenesená",J158,0)</f>
        <v>0</v>
      </c>
      <c r="BI158" s="143">
        <f>IF(N158="nulová",J158,0)</f>
        <v>0</v>
      </c>
      <c r="BJ158" s="16" t="s">
        <v>90</v>
      </c>
      <c r="BK158" s="143">
        <f>ROUND(I158*H158,2)</f>
        <v>0</v>
      </c>
      <c r="BL158" s="16" t="s">
        <v>232</v>
      </c>
      <c r="BM158" s="142" t="s">
        <v>273</v>
      </c>
    </row>
    <row r="159" spans="2:65" s="12" customFormat="1" ht="10.199999999999999">
      <c r="B159" s="144"/>
      <c r="D159" s="145" t="s">
        <v>233</v>
      </c>
      <c r="E159" s="146" t="s">
        <v>1</v>
      </c>
      <c r="F159" s="147" t="s">
        <v>4505</v>
      </c>
      <c r="H159" s="148">
        <v>6.57</v>
      </c>
      <c r="I159" s="149"/>
      <c r="L159" s="144"/>
      <c r="M159" s="150"/>
      <c r="T159" s="151"/>
      <c r="AT159" s="146" t="s">
        <v>233</v>
      </c>
      <c r="AU159" s="146" t="s">
        <v>92</v>
      </c>
      <c r="AV159" s="12" t="s">
        <v>92</v>
      </c>
      <c r="AW159" s="12" t="s">
        <v>31</v>
      </c>
      <c r="AX159" s="12" t="s">
        <v>82</v>
      </c>
      <c r="AY159" s="146" t="s">
        <v>225</v>
      </c>
    </row>
    <row r="160" spans="2:65" s="13" customFormat="1" ht="10.199999999999999">
      <c r="B160" s="152"/>
      <c r="D160" s="145" t="s">
        <v>233</v>
      </c>
      <c r="E160" s="153" t="s">
        <v>1</v>
      </c>
      <c r="F160" s="154" t="s">
        <v>235</v>
      </c>
      <c r="H160" s="155">
        <v>6.57</v>
      </c>
      <c r="I160" s="156"/>
      <c r="L160" s="152"/>
      <c r="M160" s="157"/>
      <c r="T160" s="158"/>
      <c r="AT160" s="153" t="s">
        <v>233</v>
      </c>
      <c r="AU160" s="153" t="s">
        <v>92</v>
      </c>
      <c r="AV160" s="13" t="s">
        <v>232</v>
      </c>
      <c r="AW160" s="13" t="s">
        <v>31</v>
      </c>
      <c r="AX160" s="13" t="s">
        <v>90</v>
      </c>
      <c r="AY160" s="153" t="s">
        <v>225</v>
      </c>
    </row>
    <row r="161" spans="2:65" s="11" customFormat="1" ht="22.8" customHeight="1">
      <c r="B161" s="119"/>
      <c r="D161" s="120" t="s">
        <v>81</v>
      </c>
      <c r="E161" s="129" t="s">
        <v>92</v>
      </c>
      <c r="F161" s="129" t="s">
        <v>286</v>
      </c>
      <c r="I161" s="122"/>
      <c r="J161" s="130">
        <f>BK161</f>
        <v>0</v>
      </c>
      <c r="L161" s="119"/>
      <c r="M161" s="124"/>
      <c r="P161" s="125">
        <f>SUM(P162:P184)</f>
        <v>0</v>
      </c>
      <c r="R161" s="125">
        <f>SUM(R162:R184)</f>
        <v>0</v>
      </c>
      <c r="T161" s="126">
        <f>SUM(T162:T184)</f>
        <v>0</v>
      </c>
      <c r="AR161" s="120" t="s">
        <v>90</v>
      </c>
      <c r="AT161" s="127" t="s">
        <v>81</v>
      </c>
      <c r="AU161" s="127" t="s">
        <v>90</v>
      </c>
      <c r="AY161" s="120" t="s">
        <v>225</v>
      </c>
      <c r="BK161" s="128">
        <f>SUM(BK162:BK184)</f>
        <v>0</v>
      </c>
    </row>
    <row r="162" spans="2:65" s="1" customFormat="1" ht="33" customHeight="1">
      <c r="B162" s="31"/>
      <c r="C162" s="131" t="s">
        <v>274</v>
      </c>
      <c r="D162" s="131" t="s">
        <v>227</v>
      </c>
      <c r="E162" s="132" t="s">
        <v>332</v>
      </c>
      <c r="F162" s="133" t="s">
        <v>333</v>
      </c>
      <c r="G162" s="134" t="s">
        <v>238</v>
      </c>
      <c r="H162" s="135">
        <v>7.9539999999999997</v>
      </c>
      <c r="I162" s="136"/>
      <c r="J162" s="137">
        <f>ROUND(I162*H162,2)</f>
        <v>0</v>
      </c>
      <c r="K162" s="133" t="s">
        <v>231</v>
      </c>
      <c r="L162" s="31"/>
      <c r="M162" s="138" t="s">
        <v>1</v>
      </c>
      <c r="N162" s="139" t="s">
        <v>47</v>
      </c>
      <c r="P162" s="140">
        <f>O162*H162</f>
        <v>0</v>
      </c>
      <c r="Q162" s="140">
        <v>0</v>
      </c>
      <c r="R162" s="140">
        <f>Q162*H162</f>
        <v>0</v>
      </c>
      <c r="S162" s="140">
        <v>0</v>
      </c>
      <c r="T162" s="141">
        <f>S162*H162</f>
        <v>0</v>
      </c>
      <c r="AR162" s="142" t="s">
        <v>232</v>
      </c>
      <c r="AT162" s="142" t="s">
        <v>227</v>
      </c>
      <c r="AU162" s="142" t="s">
        <v>92</v>
      </c>
      <c r="AY162" s="16" t="s">
        <v>225</v>
      </c>
      <c r="BE162" s="143">
        <f>IF(N162="základní",J162,0)</f>
        <v>0</v>
      </c>
      <c r="BF162" s="143">
        <f>IF(N162="snížená",J162,0)</f>
        <v>0</v>
      </c>
      <c r="BG162" s="143">
        <f>IF(N162="zákl. přenesená",J162,0)</f>
        <v>0</v>
      </c>
      <c r="BH162" s="143">
        <f>IF(N162="sníž. přenesená",J162,0)</f>
        <v>0</v>
      </c>
      <c r="BI162" s="143">
        <f>IF(N162="nulová",J162,0)</f>
        <v>0</v>
      </c>
      <c r="BJ162" s="16" t="s">
        <v>90</v>
      </c>
      <c r="BK162" s="143">
        <f>ROUND(I162*H162,2)</f>
        <v>0</v>
      </c>
      <c r="BL162" s="16" t="s">
        <v>232</v>
      </c>
      <c r="BM162" s="142" t="s">
        <v>278</v>
      </c>
    </row>
    <row r="163" spans="2:65" s="12" customFormat="1" ht="10.199999999999999">
      <c r="B163" s="144"/>
      <c r="D163" s="145" t="s">
        <v>233</v>
      </c>
      <c r="E163" s="146" t="s">
        <v>1</v>
      </c>
      <c r="F163" s="147" t="s">
        <v>4506</v>
      </c>
      <c r="H163" s="148">
        <v>4.38</v>
      </c>
      <c r="I163" s="149"/>
      <c r="L163" s="144"/>
      <c r="M163" s="150"/>
      <c r="T163" s="151"/>
      <c r="AT163" s="146" t="s">
        <v>233</v>
      </c>
      <c r="AU163" s="146" t="s">
        <v>92</v>
      </c>
      <c r="AV163" s="12" t="s">
        <v>92</v>
      </c>
      <c r="AW163" s="12" t="s">
        <v>31</v>
      </c>
      <c r="AX163" s="12" t="s">
        <v>82</v>
      </c>
      <c r="AY163" s="146" t="s">
        <v>225</v>
      </c>
    </row>
    <row r="164" spans="2:65" s="12" customFormat="1" ht="10.199999999999999">
      <c r="B164" s="144"/>
      <c r="D164" s="145" t="s">
        <v>233</v>
      </c>
      <c r="E164" s="146" t="s">
        <v>1</v>
      </c>
      <c r="F164" s="147" t="s">
        <v>4507</v>
      </c>
      <c r="H164" s="148">
        <v>3.5739999999999998</v>
      </c>
      <c r="I164" s="149"/>
      <c r="L164" s="144"/>
      <c r="M164" s="150"/>
      <c r="T164" s="151"/>
      <c r="AT164" s="146" t="s">
        <v>233</v>
      </c>
      <c r="AU164" s="146" t="s">
        <v>92</v>
      </c>
      <c r="AV164" s="12" t="s">
        <v>92</v>
      </c>
      <c r="AW164" s="12" t="s">
        <v>31</v>
      </c>
      <c r="AX164" s="12" t="s">
        <v>82</v>
      </c>
      <c r="AY164" s="146" t="s">
        <v>225</v>
      </c>
    </row>
    <row r="165" spans="2:65" s="13" customFormat="1" ht="10.199999999999999">
      <c r="B165" s="152"/>
      <c r="D165" s="145" t="s">
        <v>233</v>
      </c>
      <c r="E165" s="153" t="s">
        <v>1</v>
      </c>
      <c r="F165" s="154" t="s">
        <v>235</v>
      </c>
      <c r="H165" s="155">
        <v>7.9539999999999997</v>
      </c>
      <c r="I165" s="156"/>
      <c r="L165" s="152"/>
      <c r="M165" s="157"/>
      <c r="T165" s="158"/>
      <c r="AT165" s="153" t="s">
        <v>233</v>
      </c>
      <c r="AU165" s="153" t="s">
        <v>92</v>
      </c>
      <c r="AV165" s="13" t="s">
        <v>232</v>
      </c>
      <c r="AW165" s="13" t="s">
        <v>31</v>
      </c>
      <c r="AX165" s="13" t="s">
        <v>90</v>
      </c>
      <c r="AY165" s="153" t="s">
        <v>225</v>
      </c>
    </row>
    <row r="166" spans="2:65" s="1" customFormat="1" ht="16.5" customHeight="1">
      <c r="B166" s="31"/>
      <c r="C166" s="131" t="s">
        <v>8</v>
      </c>
      <c r="D166" s="131" t="s">
        <v>227</v>
      </c>
      <c r="E166" s="132" t="s">
        <v>337</v>
      </c>
      <c r="F166" s="133" t="s">
        <v>338</v>
      </c>
      <c r="G166" s="134" t="s">
        <v>230</v>
      </c>
      <c r="H166" s="135">
        <v>20.672999999999998</v>
      </c>
      <c r="I166" s="136"/>
      <c r="J166" s="137">
        <f>ROUND(I166*H166,2)</f>
        <v>0</v>
      </c>
      <c r="K166" s="133" t="s">
        <v>231</v>
      </c>
      <c r="L166" s="31"/>
      <c r="M166" s="138" t="s">
        <v>1</v>
      </c>
      <c r="N166" s="139" t="s">
        <v>47</v>
      </c>
      <c r="P166" s="140">
        <f>O166*H166</f>
        <v>0</v>
      </c>
      <c r="Q166" s="140">
        <v>0</v>
      </c>
      <c r="R166" s="140">
        <f>Q166*H166</f>
        <v>0</v>
      </c>
      <c r="S166" s="140">
        <v>0</v>
      </c>
      <c r="T166" s="141">
        <f>S166*H166</f>
        <v>0</v>
      </c>
      <c r="AR166" s="142" t="s">
        <v>232</v>
      </c>
      <c r="AT166" s="142" t="s">
        <v>227</v>
      </c>
      <c r="AU166" s="142" t="s">
        <v>92</v>
      </c>
      <c r="AY166" s="16" t="s">
        <v>225</v>
      </c>
      <c r="BE166" s="143">
        <f>IF(N166="základní",J166,0)</f>
        <v>0</v>
      </c>
      <c r="BF166" s="143">
        <f>IF(N166="snížená",J166,0)</f>
        <v>0</v>
      </c>
      <c r="BG166" s="143">
        <f>IF(N166="zákl. přenesená",J166,0)</f>
        <v>0</v>
      </c>
      <c r="BH166" s="143">
        <f>IF(N166="sníž. přenesená",J166,0)</f>
        <v>0</v>
      </c>
      <c r="BI166" s="143">
        <f>IF(N166="nulová",J166,0)</f>
        <v>0</v>
      </c>
      <c r="BJ166" s="16" t="s">
        <v>90</v>
      </c>
      <c r="BK166" s="143">
        <f>ROUND(I166*H166,2)</f>
        <v>0</v>
      </c>
      <c r="BL166" s="16" t="s">
        <v>232</v>
      </c>
      <c r="BM166" s="142" t="s">
        <v>282</v>
      </c>
    </row>
    <row r="167" spans="2:65" s="12" customFormat="1" ht="10.199999999999999">
      <c r="B167" s="144"/>
      <c r="D167" s="145" t="s">
        <v>233</v>
      </c>
      <c r="E167" s="146" t="s">
        <v>1</v>
      </c>
      <c r="F167" s="147" t="s">
        <v>4508</v>
      </c>
      <c r="H167" s="148">
        <v>8.76</v>
      </c>
      <c r="I167" s="149"/>
      <c r="L167" s="144"/>
      <c r="M167" s="150"/>
      <c r="T167" s="151"/>
      <c r="AT167" s="146" t="s">
        <v>233</v>
      </c>
      <c r="AU167" s="146" t="s">
        <v>92</v>
      </c>
      <c r="AV167" s="12" t="s">
        <v>92</v>
      </c>
      <c r="AW167" s="12" t="s">
        <v>31</v>
      </c>
      <c r="AX167" s="12" t="s">
        <v>82</v>
      </c>
      <c r="AY167" s="146" t="s">
        <v>225</v>
      </c>
    </row>
    <row r="168" spans="2:65" s="12" customFormat="1" ht="10.199999999999999">
      <c r="B168" s="144"/>
      <c r="D168" s="145" t="s">
        <v>233</v>
      </c>
      <c r="E168" s="146" t="s">
        <v>1</v>
      </c>
      <c r="F168" s="147" t="s">
        <v>4509</v>
      </c>
      <c r="H168" s="148">
        <v>11.913</v>
      </c>
      <c r="I168" s="149"/>
      <c r="L168" s="144"/>
      <c r="M168" s="150"/>
      <c r="T168" s="151"/>
      <c r="AT168" s="146" t="s">
        <v>233</v>
      </c>
      <c r="AU168" s="146" t="s">
        <v>92</v>
      </c>
      <c r="AV168" s="12" t="s">
        <v>92</v>
      </c>
      <c r="AW168" s="12" t="s">
        <v>31</v>
      </c>
      <c r="AX168" s="12" t="s">
        <v>82</v>
      </c>
      <c r="AY168" s="146" t="s">
        <v>225</v>
      </c>
    </row>
    <row r="169" spans="2:65" s="13" customFormat="1" ht="10.199999999999999">
      <c r="B169" s="152"/>
      <c r="D169" s="145" t="s">
        <v>233</v>
      </c>
      <c r="E169" s="153" t="s">
        <v>1</v>
      </c>
      <c r="F169" s="154" t="s">
        <v>235</v>
      </c>
      <c r="H169" s="155">
        <v>20.673000000000002</v>
      </c>
      <c r="I169" s="156"/>
      <c r="L169" s="152"/>
      <c r="M169" s="157"/>
      <c r="T169" s="158"/>
      <c r="AT169" s="153" t="s">
        <v>233</v>
      </c>
      <c r="AU169" s="153" t="s">
        <v>92</v>
      </c>
      <c r="AV169" s="13" t="s">
        <v>232</v>
      </c>
      <c r="AW169" s="13" t="s">
        <v>31</v>
      </c>
      <c r="AX169" s="13" t="s">
        <v>90</v>
      </c>
      <c r="AY169" s="153" t="s">
        <v>225</v>
      </c>
    </row>
    <row r="170" spans="2:65" s="1" customFormat="1" ht="16.5" customHeight="1">
      <c r="B170" s="31"/>
      <c r="C170" s="131" t="s">
        <v>287</v>
      </c>
      <c r="D170" s="131" t="s">
        <v>227</v>
      </c>
      <c r="E170" s="132" t="s">
        <v>342</v>
      </c>
      <c r="F170" s="133" t="s">
        <v>343</v>
      </c>
      <c r="G170" s="134" t="s">
        <v>230</v>
      </c>
      <c r="H170" s="135">
        <v>20.672999999999998</v>
      </c>
      <c r="I170" s="136"/>
      <c r="J170" s="137">
        <f>ROUND(I170*H170,2)</f>
        <v>0</v>
      </c>
      <c r="K170" s="133" t="s">
        <v>231</v>
      </c>
      <c r="L170" s="31"/>
      <c r="M170" s="138" t="s">
        <v>1</v>
      </c>
      <c r="N170" s="139" t="s">
        <v>47</v>
      </c>
      <c r="P170" s="140">
        <f>O170*H170</f>
        <v>0</v>
      </c>
      <c r="Q170" s="140">
        <v>0</v>
      </c>
      <c r="R170" s="140">
        <f>Q170*H170</f>
        <v>0</v>
      </c>
      <c r="S170" s="140">
        <v>0</v>
      </c>
      <c r="T170" s="141">
        <f>S170*H170</f>
        <v>0</v>
      </c>
      <c r="AR170" s="142" t="s">
        <v>232</v>
      </c>
      <c r="AT170" s="142" t="s">
        <v>227</v>
      </c>
      <c r="AU170" s="142" t="s">
        <v>92</v>
      </c>
      <c r="AY170" s="16" t="s">
        <v>225</v>
      </c>
      <c r="BE170" s="143">
        <f>IF(N170="základní",J170,0)</f>
        <v>0</v>
      </c>
      <c r="BF170" s="143">
        <f>IF(N170="snížená",J170,0)</f>
        <v>0</v>
      </c>
      <c r="BG170" s="143">
        <f>IF(N170="zákl. přenesená",J170,0)</f>
        <v>0</v>
      </c>
      <c r="BH170" s="143">
        <f>IF(N170="sníž. přenesená",J170,0)</f>
        <v>0</v>
      </c>
      <c r="BI170" s="143">
        <f>IF(N170="nulová",J170,0)</f>
        <v>0</v>
      </c>
      <c r="BJ170" s="16" t="s">
        <v>90</v>
      </c>
      <c r="BK170" s="143">
        <f>ROUND(I170*H170,2)</f>
        <v>0</v>
      </c>
      <c r="BL170" s="16" t="s">
        <v>232</v>
      </c>
      <c r="BM170" s="142" t="s">
        <v>290</v>
      </c>
    </row>
    <row r="171" spans="2:65" s="12" customFormat="1" ht="10.199999999999999">
      <c r="B171" s="144"/>
      <c r="D171" s="145" t="s">
        <v>233</v>
      </c>
      <c r="E171" s="146" t="s">
        <v>1</v>
      </c>
      <c r="F171" s="147" t="s">
        <v>4510</v>
      </c>
      <c r="H171" s="148">
        <v>20.672999999999998</v>
      </c>
      <c r="I171" s="149"/>
      <c r="L171" s="144"/>
      <c r="M171" s="150"/>
      <c r="T171" s="151"/>
      <c r="AT171" s="146" t="s">
        <v>233</v>
      </c>
      <c r="AU171" s="146" t="s">
        <v>92</v>
      </c>
      <c r="AV171" s="12" t="s">
        <v>92</v>
      </c>
      <c r="AW171" s="12" t="s">
        <v>31</v>
      </c>
      <c r="AX171" s="12" t="s">
        <v>82</v>
      </c>
      <c r="AY171" s="146" t="s">
        <v>225</v>
      </c>
    </row>
    <row r="172" spans="2:65" s="13" customFormat="1" ht="10.199999999999999">
      <c r="B172" s="152"/>
      <c r="D172" s="145" t="s">
        <v>233</v>
      </c>
      <c r="E172" s="153" t="s">
        <v>1</v>
      </c>
      <c r="F172" s="154" t="s">
        <v>235</v>
      </c>
      <c r="H172" s="155">
        <v>20.672999999999998</v>
      </c>
      <c r="I172" s="156"/>
      <c r="L172" s="152"/>
      <c r="M172" s="157"/>
      <c r="T172" s="158"/>
      <c r="AT172" s="153" t="s">
        <v>233</v>
      </c>
      <c r="AU172" s="153" t="s">
        <v>92</v>
      </c>
      <c r="AV172" s="13" t="s">
        <v>232</v>
      </c>
      <c r="AW172" s="13" t="s">
        <v>31</v>
      </c>
      <c r="AX172" s="13" t="s">
        <v>90</v>
      </c>
      <c r="AY172" s="153" t="s">
        <v>225</v>
      </c>
    </row>
    <row r="173" spans="2:65" s="1" customFormat="1" ht="24.15" customHeight="1">
      <c r="B173" s="31"/>
      <c r="C173" s="131" t="s">
        <v>261</v>
      </c>
      <c r="D173" s="131" t="s">
        <v>227</v>
      </c>
      <c r="E173" s="132" t="s">
        <v>4511</v>
      </c>
      <c r="F173" s="133" t="s">
        <v>4512</v>
      </c>
      <c r="G173" s="134" t="s">
        <v>277</v>
      </c>
      <c r="H173" s="135">
        <v>6.9000000000000006E-2</v>
      </c>
      <c r="I173" s="136"/>
      <c r="J173" s="137">
        <f>ROUND(I173*H173,2)</f>
        <v>0</v>
      </c>
      <c r="K173" s="133" t="s">
        <v>347</v>
      </c>
      <c r="L173" s="31"/>
      <c r="M173" s="138" t="s">
        <v>1</v>
      </c>
      <c r="N173" s="139" t="s">
        <v>47</v>
      </c>
      <c r="P173" s="140">
        <f>O173*H173</f>
        <v>0</v>
      </c>
      <c r="Q173" s="140">
        <v>0</v>
      </c>
      <c r="R173" s="140">
        <f>Q173*H173</f>
        <v>0</v>
      </c>
      <c r="S173" s="140">
        <v>0</v>
      </c>
      <c r="T173" s="141">
        <f>S173*H173</f>
        <v>0</v>
      </c>
      <c r="AR173" s="142" t="s">
        <v>232</v>
      </c>
      <c r="AT173" s="142" t="s">
        <v>227</v>
      </c>
      <c r="AU173" s="142" t="s">
        <v>92</v>
      </c>
      <c r="AY173" s="16" t="s">
        <v>225</v>
      </c>
      <c r="BE173" s="143">
        <f>IF(N173="základní",J173,0)</f>
        <v>0</v>
      </c>
      <c r="BF173" s="143">
        <f>IF(N173="snížená",J173,0)</f>
        <v>0</v>
      </c>
      <c r="BG173" s="143">
        <f>IF(N173="zákl. přenesená",J173,0)</f>
        <v>0</v>
      </c>
      <c r="BH173" s="143">
        <f>IF(N173="sníž. přenesená",J173,0)</f>
        <v>0</v>
      </c>
      <c r="BI173" s="143">
        <f>IF(N173="nulová",J173,0)</f>
        <v>0</v>
      </c>
      <c r="BJ173" s="16" t="s">
        <v>90</v>
      </c>
      <c r="BK173" s="143">
        <f>ROUND(I173*H173,2)</f>
        <v>0</v>
      </c>
      <c r="BL173" s="16" t="s">
        <v>232</v>
      </c>
      <c r="BM173" s="142" t="s">
        <v>295</v>
      </c>
    </row>
    <row r="174" spans="2:65" s="12" customFormat="1" ht="10.199999999999999">
      <c r="B174" s="144"/>
      <c r="D174" s="145" t="s">
        <v>233</v>
      </c>
      <c r="E174" s="146" t="s">
        <v>1</v>
      </c>
      <c r="F174" s="147" t="s">
        <v>4513</v>
      </c>
      <c r="H174" s="148">
        <v>6.9000000000000006E-2</v>
      </c>
      <c r="I174" s="149"/>
      <c r="L174" s="144"/>
      <c r="M174" s="150"/>
      <c r="T174" s="151"/>
      <c r="AT174" s="146" t="s">
        <v>233</v>
      </c>
      <c r="AU174" s="146" t="s">
        <v>92</v>
      </c>
      <c r="AV174" s="12" t="s">
        <v>92</v>
      </c>
      <c r="AW174" s="12" t="s">
        <v>31</v>
      </c>
      <c r="AX174" s="12" t="s">
        <v>82</v>
      </c>
      <c r="AY174" s="146" t="s">
        <v>225</v>
      </c>
    </row>
    <row r="175" spans="2:65" s="13" customFormat="1" ht="10.199999999999999">
      <c r="B175" s="152"/>
      <c r="D175" s="145" t="s">
        <v>233</v>
      </c>
      <c r="E175" s="153" t="s">
        <v>1</v>
      </c>
      <c r="F175" s="154" t="s">
        <v>235</v>
      </c>
      <c r="H175" s="155">
        <v>6.9000000000000006E-2</v>
      </c>
      <c r="I175" s="156"/>
      <c r="L175" s="152"/>
      <c r="M175" s="157"/>
      <c r="T175" s="158"/>
      <c r="AT175" s="153" t="s">
        <v>233</v>
      </c>
      <c r="AU175" s="153" t="s">
        <v>92</v>
      </c>
      <c r="AV175" s="13" t="s">
        <v>232</v>
      </c>
      <c r="AW175" s="13" t="s">
        <v>31</v>
      </c>
      <c r="AX175" s="13" t="s">
        <v>90</v>
      </c>
      <c r="AY175" s="153" t="s">
        <v>225</v>
      </c>
    </row>
    <row r="176" spans="2:65" s="1" customFormat="1" ht="24.15" customHeight="1">
      <c r="B176" s="31"/>
      <c r="C176" s="131" t="s">
        <v>297</v>
      </c>
      <c r="D176" s="131" t="s">
        <v>227</v>
      </c>
      <c r="E176" s="132" t="s">
        <v>4410</v>
      </c>
      <c r="F176" s="133" t="s">
        <v>4411</v>
      </c>
      <c r="G176" s="134" t="s">
        <v>238</v>
      </c>
      <c r="H176" s="135">
        <v>0.56499999999999995</v>
      </c>
      <c r="I176" s="136"/>
      <c r="J176" s="137">
        <f>ROUND(I176*H176,2)</f>
        <v>0</v>
      </c>
      <c r="K176" s="133" t="s">
        <v>347</v>
      </c>
      <c r="L176" s="31"/>
      <c r="M176" s="138" t="s">
        <v>1</v>
      </c>
      <c r="N176" s="139" t="s">
        <v>47</v>
      </c>
      <c r="P176" s="140">
        <f>O176*H176</f>
        <v>0</v>
      </c>
      <c r="Q176" s="140">
        <v>0</v>
      </c>
      <c r="R176" s="140">
        <f>Q176*H176</f>
        <v>0</v>
      </c>
      <c r="S176" s="140">
        <v>0</v>
      </c>
      <c r="T176" s="141">
        <f>S176*H176</f>
        <v>0</v>
      </c>
      <c r="AR176" s="142" t="s">
        <v>232</v>
      </c>
      <c r="AT176" s="142" t="s">
        <v>227</v>
      </c>
      <c r="AU176" s="142" t="s">
        <v>92</v>
      </c>
      <c r="AY176" s="16" t="s">
        <v>225</v>
      </c>
      <c r="BE176" s="143">
        <f>IF(N176="základní",J176,0)</f>
        <v>0</v>
      </c>
      <c r="BF176" s="143">
        <f>IF(N176="snížená",J176,0)</f>
        <v>0</v>
      </c>
      <c r="BG176" s="143">
        <f>IF(N176="zákl. přenesená",J176,0)</f>
        <v>0</v>
      </c>
      <c r="BH176" s="143">
        <f>IF(N176="sníž. přenesená",J176,0)</f>
        <v>0</v>
      </c>
      <c r="BI176" s="143">
        <f>IF(N176="nulová",J176,0)</f>
        <v>0</v>
      </c>
      <c r="BJ176" s="16" t="s">
        <v>90</v>
      </c>
      <c r="BK176" s="143">
        <f>ROUND(I176*H176,2)</f>
        <v>0</v>
      </c>
      <c r="BL176" s="16" t="s">
        <v>232</v>
      </c>
      <c r="BM176" s="142" t="s">
        <v>300</v>
      </c>
    </row>
    <row r="177" spans="2:65" s="12" customFormat="1" ht="10.199999999999999">
      <c r="B177" s="144"/>
      <c r="D177" s="145" t="s">
        <v>233</v>
      </c>
      <c r="E177" s="146" t="s">
        <v>1</v>
      </c>
      <c r="F177" s="147" t="s">
        <v>4514</v>
      </c>
      <c r="H177" s="148">
        <v>0.56499999999999995</v>
      </c>
      <c r="I177" s="149"/>
      <c r="L177" s="144"/>
      <c r="M177" s="150"/>
      <c r="T177" s="151"/>
      <c r="AT177" s="146" t="s">
        <v>233</v>
      </c>
      <c r="AU177" s="146" t="s">
        <v>92</v>
      </c>
      <c r="AV177" s="12" t="s">
        <v>92</v>
      </c>
      <c r="AW177" s="12" t="s">
        <v>31</v>
      </c>
      <c r="AX177" s="12" t="s">
        <v>82</v>
      </c>
      <c r="AY177" s="146" t="s">
        <v>225</v>
      </c>
    </row>
    <row r="178" spans="2:65" s="13" customFormat="1" ht="10.199999999999999">
      <c r="B178" s="152"/>
      <c r="D178" s="145" t="s">
        <v>233</v>
      </c>
      <c r="E178" s="153" t="s">
        <v>1</v>
      </c>
      <c r="F178" s="154" t="s">
        <v>235</v>
      </c>
      <c r="H178" s="155">
        <v>0.56499999999999995</v>
      </c>
      <c r="I178" s="156"/>
      <c r="L178" s="152"/>
      <c r="M178" s="157"/>
      <c r="T178" s="158"/>
      <c r="AT178" s="153" t="s">
        <v>233</v>
      </c>
      <c r="AU178" s="153" t="s">
        <v>92</v>
      </c>
      <c r="AV178" s="13" t="s">
        <v>232</v>
      </c>
      <c r="AW178" s="13" t="s">
        <v>31</v>
      </c>
      <c r="AX178" s="13" t="s">
        <v>90</v>
      </c>
      <c r="AY178" s="153" t="s">
        <v>225</v>
      </c>
    </row>
    <row r="179" spans="2:65" s="1" customFormat="1" ht="24.15" customHeight="1">
      <c r="B179" s="31"/>
      <c r="C179" s="131" t="s">
        <v>265</v>
      </c>
      <c r="D179" s="131" t="s">
        <v>227</v>
      </c>
      <c r="E179" s="132" t="s">
        <v>4515</v>
      </c>
      <c r="F179" s="133" t="s">
        <v>4516</v>
      </c>
      <c r="G179" s="134" t="s">
        <v>277</v>
      </c>
      <c r="H179" s="135">
        <v>2.8000000000000001E-2</v>
      </c>
      <c r="I179" s="136"/>
      <c r="J179" s="137">
        <f>ROUND(I179*H179,2)</f>
        <v>0</v>
      </c>
      <c r="K179" s="133" t="s">
        <v>347</v>
      </c>
      <c r="L179" s="31"/>
      <c r="M179" s="138" t="s">
        <v>1</v>
      </c>
      <c r="N179" s="139" t="s">
        <v>47</v>
      </c>
      <c r="P179" s="140">
        <f>O179*H179</f>
        <v>0</v>
      </c>
      <c r="Q179" s="140">
        <v>0</v>
      </c>
      <c r="R179" s="140">
        <f>Q179*H179</f>
        <v>0</v>
      </c>
      <c r="S179" s="140">
        <v>0</v>
      </c>
      <c r="T179" s="141">
        <f>S179*H179</f>
        <v>0</v>
      </c>
      <c r="AR179" s="142" t="s">
        <v>232</v>
      </c>
      <c r="AT179" s="142" t="s">
        <v>227</v>
      </c>
      <c r="AU179" s="142" t="s">
        <v>92</v>
      </c>
      <c r="AY179" s="16" t="s">
        <v>225</v>
      </c>
      <c r="BE179" s="143">
        <f>IF(N179="základní",J179,0)</f>
        <v>0</v>
      </c>
      <c r="BF179" s="143">
        <f>IF(N179="snížená",J179,0)</f>
        <v>0</v>
      </c>
      <c r="BG179" s="143">
        <f>IF(N179="zákl. přenesená",J179,0)</f>
        <v>0</v>
      </c>
      <c r="BH179" s="143">
        <f>IF(N179="sníž. přenesená",J179,0)</f>
        <v>0</v>
      </c>
      <c r="BI179" s="143">
        <f>IF(N179="nulová",J179,0)</f>
        <v>0</v>
      </c>
      <c r="BJ179" s="16" t="s">
        <v>90</v>
      </c>
      <c r="BK179" s="143">
        <f>ROUND(I179*H179,2)</f>
        <v>0</v>
      </c>
      <c r="BL179" s="16" t="s">
        <v>232</v>
      </c>
      <c r="BM179" s="142" t="s">
        <v>307</v>
      </c>
    </row>
    <row r="180" spans="2:65" s="12" customFormat="1" ht="10.199999999999999">
      <c r="B180" s="144"/>
      <c r="D180" s="145" t="s">
        <v>233</v>
      </c>
      <c r="E180" s="146" t="s">
        <v>1</v>
      </c>
      <c r="F180" s="147" t="s">
        <v>4517</v>
      </c>
      <c r="H180" s="148">
        <v>2.8000000000000001E-2</v>
      </c>
      <c r="I180" s="149"/>
      <c r="L180" s="144"/>
      <c r="M180" s="150"/>
      <c r="T180" s="151"/>
      <c r="AT180" s="146" t="s">
        <v>233</v>
      </c>
      <c r="AU180" s="146" t="s">
        <v>92</v>
      </c>
      <c r="AV180" s="12" t="s">
        <v>92</v>
      </c>
      <c r="AW180" s="12" t="s">
        <v>31</v>
      </c>
      <c r="AX180" s="12" t="s">
        <v>82</v>
      </c>
      <c r="AY180" s="146" t="s">
        <v>225</v>
      </c>
    </row>
    <row r="181" spans="2:65" s="13" customFormat="1" ht="10.199999999999999">
      <c r="B181" s="152"/>
      <c r="D181" s="145" t="s">
        <v>233</v>
      </c>
      <c r="E181" s="153" t="s">
        <v>1</v>
      </c>
      <c r="F181" s="154" t="s">
        <v>235</v>
      </c>
      <c r="H181" s="155">
        <v>2.8000000000000001E-2</v>
      </c>
      <c r="I181" s="156"/>
      <c r="L181" s="152"/>
      <c r="M181" s="157"/>
      <c r="T181" s="158"/>
      <c r="AT181" s="153" t="s">
        <v>233</v>
      </c>
      <c r="AU181" s="153" t="s">
        <v>92</v>
      </c>
      <c r="AV181" s="13" t="s">
        <v>232</v>
      </c>
      <c r="AW181" s="13" t="s">
        <v>31</v>
      </c>
      <c r="AX181" s="13" t="s">
        <v>90</v>
      </c>
      <c r="AY181" s="153" t="s">
        <v>225</v>
      </c>
    </row>
    <row r="182" spans="2:65" s="1" customFormat="1" ht="49.05" customHeight="1">
      <c r="B182" s="31"/>
      <c r="C182" s="131" t="s">
        <v>310</v>
      </c>
      <c r="D182" s="131" t="s">
        <v>227</v>
      </c>
      <c r="E182" s="132" t="s">
        <v>355</v>
      </c>
      <c r="F182" s="133" t="s">
        <v>4518</v>
      </c>
      <c r="G182" s="134" t="s">
        <v>357</v>
      </c>
      <c r="H182" s="135">
        <v>44</v>
      </c>
      <c r="I182" s="136"/>
      <c r="J182" s="137">
        <f>ROUND(I182*H182,2)</f>
        <v>0</v>
      </c>
      <c r="K182" s="133" t="s">
        <v>1</v>
      </c>
      <c r="L182" s="31"/>
      <c r="M182" s="138" t="s">
        <v>1</v>
      </c>
      <c r="N182" s="139" t="s">
        <v>47</v>
      </c>
      <c r="P182" s="140">
        <f>O182*H182</f>
        <v>0</v>
      </c>
      <c r="Q182" s="140">
        <v>0</v>
      </c>
      <c r="R182" s="140">
        <f>Q182*H182</f>
        <v>0</v>
      </c>
      <c r="S182" s="140">
        <v>0</v>
      </c>
      <c r="T182" s="141">
        <f>S182*H182</f>
        <v>0</v>
      </c>
      <c r="AR182" s="142" t="s">
        <v>232</v>
      </c>
      <c r="AT182" s="142" t="s">
        <v>227</v>
      </c>
      <c r="AU182" s="142" t="s">
        <v>92</v>
      </c>
      <c r="AY182" s="16" t="s">
        <v>225</v>
      </c>
      <c r="BE182" s="143">
        <f>IF(N182="základní",J182,0)</f>
        <v>0</v>
      </c>
      <c r="BF182" s="143">
        <f>IF(N182="snížená",J182,0)</f>
        <v>0</v>
      </c>
      <c r="BG182" s="143">
        <f>IF(N182="zákl. přenesená",J182,0)</f>
        <v>0</v>
      </c>
      <c r="BH182" s="143">
        <f>IF(N182="sníž. přenesená",J182,0)</f>
        <v>0</v>
      </c>
      <c r="BI182" s="143">
        <f>IF(N182="nulová",J182,0)</f>
        <v>0</v>
      </c>
      <c r="BJ182" s="16" t="s">
        <v>90</v>
      </c>
      <c r="BK182" s="143">
        <f>ROUND(I182*H182,2)</f>
        <v>0</v>
      </c>
      <c r="BL182" s="16" t="s">
        <v>232</v>
      </c>
      <c r="BM182" s="142" t="s">
        <v>313</v>
      </c>
    </row>
    <row r="183" spans="2:65" s="12" customFormat="1" ht="10.199999999999999">
      <c r="B183" s="144"/>
      <c r="D183" s="145" t="s">
        <v>233</v>
      </c>
      <c r="E183" s="146" t="s">
        <v>1</v>
      </c>
      <c r="F183" s="147" t="s">
        <v>4519</v>
      </c>
      <c r="H183" s="148">
        <v>44</v>
      </c>
      <c r="I183" s="149"/>
      <c r="L183" s="144"/>
      <c r="M183" s="150"/>
      <c r="T183" s="151"/>
      <c r="AT183" s="146" t="s">
        <v>233</v>
      </c>
      <c r="AU183" s="146" t="s">
        <v>92</v>
      </c>
      <c r="AV183" s="12" t="s">
        <v>92</v>
      </c>
      <c r="AW183" s="12" t="s">
        <v>31</v>
      </c>
      <c r="AX183" s="12" t="s">
        <v>82</v>
      </c>
      <c r="AY183" s="146" t="s">
        <v>225</v>
      </c>
    </row>
    <row r="184" spans="2:65" s="13" customFormat="1" ht="10.199999999999999">
      <c r="B184" s="152"/>
      <c r="D184" s="145" t="s">
        <v>233</v>
      </c>
      <c r="E184" s="153" t="s">
        <v>1</v>
      </c>
      <c r="F184" s="154" t="s">
        <v>235</v>
      </c>
      <c r="H184" s="155">
        <v>44</v>
      </c>
      <c r="I184" s="156"/>
      <c r="L184" s="152"/>
      <c r="M184" s="157"/>
      <c r="T184" s="158"/>
      <c r="AT184" s="153" t="s">
        <v>233</v>
      </c>
      <c r="AU184" s="153" t="s">
        <v>92</v>
      </c>
      <c r="AV184" s="13" t="s">
        <v>232</v>
      </c>
      <c r="AW184" s="13" t="s">
        <v>31</v>
      </c>
      <c r="AX184" s="13" t="s">
        <v>90</v>
      </c>
      <c r="AY184" s="153" t="s">
        <v>225</v>
      </c>
    </row>
    <row r="185" spans="2:65" s="11" customFormat="1" ht="22.8" customHeight="1">
      <c r="B185" s="119"/>
      <c r="D185" s="120" t="s">
        <v>81</v>
      </c>
      <c r="E185" s="129" t="s">
        <v>240</v>
      </c>
      <c r="F185" s="129" t="s">
        <v>360</v>
      </c>
      <c r="I185" s="122"/>
      <c r="J185" s="130">
        <f>BK185</f>
        <v>0</v>
      </c>
      <c r="L185" s="119"/>
      <c r="M185" s="124"/>
      <c r="P185" s="125">
        <f>SUM(P186:P211)</f>
        <v>0</v>
      </c>
      <c r="R185" s="125">
        <f>SUM(R186:R211)</f>
        <v>0</v>
      </c>
      <c r="T185" s="126">
        <f>SUM(T186:T211)</f>
        <v>0</v>
      </c>
      <c r="AR185" s="120" t="s">
        <v>90</v>
      </c>
      <c r="AT185" s="127" t="s">
        <v>81</v>
      </c>
      <c r="AU185" s="127" t="s">
        <v>90</v>
      </c>
      <c r="AY185" s="120" t="s">
        <v>225</v>
      </c>
      <c r="BK185" s="128">
        <f>SUM(BK186:BK211)</f>
        <v>0</v>
      </c>
    </row>
    <row r="186" spans="2:65" s="1" customFormat="1" ht="49.05" customHeight="1">
      <c r="B186" s="31"/>
      <c r="C186" s="131" t="s">
        <v>269</v>
      </c>
      <c r="D186" s="131" t="s">
        <v>227</v>
      </c>
      <c r="E186" s="132" t="s">
        <v>4520</v>
      </c>
      <c r="F186" s="133" t="s">
        <v>4521</v>
      </c>
      <c r="G186" s="134" t="s">
        <v>238</v>
      </c>
      <c r="H186" s="135">
        <v>1.46</v>
      </c>
      <c r="I186" s="136"/>
      <c r="J186" s="137">
        <f>ROUND(I186*H186,2)</f>
        <v>0</v>
      </c>
      <c r="K186" s="133" t="s">
        <v>347</v>
      </c>
      <c r="L186" s="31"/>
      <c r="M186" s="138" t="s">
        <v>1</v>
      </c>
      <c r="N186" s="139" t="s">
        <v>47</v>
      </c>
      <c r="P186" s="140">
        <f>O186*H186</f>
        <v>0</v>
      </c>
      <c r="Q186" s="140">
        <v>0</v>
      </c>
      <c r="R186" s="140">
        <f>Q186*H186</f>
        <v>0</v>
      </c>
      <c r="S186" s="140">
        <v>0</v>
      </c>
      <c r="T186" s="141">
        <f>S186*H186</f>
        <v>0</v>
      </c>
      <c r="AR186" s="142" t="s">
        <v>232</v>
      </c>
      <c r="AT186" s="142" t="s">
        <v>227</v>
      </c>
      <c r="AU186" s="142" t="s">
        <v>92</v>
      </c>
      <c r="AY186" s="16" t="s">
        <v>225</v>
      </c>
      <c r="BE186" s="143">
        <f>IF(N186="základní",J186,0)</f>
        <v>0</v>
      </c>
      <c r="BF186" s="143">
        <f>IF(N186="snížená",J186,0)</f>
        <v>0</v>
      </c>
      <c r="BG186" s="143">
        <f>IF(N186="zákl. přenesená",J186,0)</f>
        <v>0</v>
      </c>
      <c r="BH186" s="143">
        <f>IF(N186="sníž. přenesená",J186,0)</f>
        <v>0</v>
      </c>
      <c r="BI186" s="143">
        <f>IF(N186="nulová",J186,0)</f>
        <v>0</v>
      </c>
      <c r="BJ186" s="16" t="s">
        <v>90</v>
      </c>
      <c r="BK186" s="143">
        <f>ROUND(I186*H186,2)</f>
        <v>0</v>
      </c>
      <c r="BL186" s="16" t="s">
        <v>232</v>
      </c>
      <c r="BM186" s="142" t="s">
        <v>319</v>
      </c>
    </row>
    <row r="187" spans="2:65" s="12" customFormat="1" ht="10.199999999999999">
      <c r="B187" s="144"/>
      <c r="D187" s="145" t="s">
        <v>233</v>
      </c>
      <c r="E187" s="146" t="s">
        <v>1</v>
      </c>
      <c r="F187" s="147" t="s">
        <v>4522</v>
      </c>
      <c r="H187" s="148">
        <v>1.46</v>
      </c>
      <c r="I187" s="149"/>
      <c r="L187" s="144"/>
      <c r="M187" s="150"/>
      <c r="T187" s="151"/>
      <c r="AT187" s="146" t="s">
        <v>233</v>
      </c>
      <c r="AU187" s="146" t="s">
        <v>92</v>
      </c>
      <c r="AV187" s="12" t="s">
        <v>92</v>
      </c>
      <c r="AW187" s="12" t="s">
        <v>31</v>
      </c>
      <c r="AX187" s="12" t="s">
        <v>82</v>
      </c>
      <c r="AY187" s="146" t="s">
        <v>225</v>
      </c>
    </row>
    <row r="188" spans="2:65" s="13" customFormat="1" ht="10.199999999999999">
      <c r="B188" s="152"/>
      <c r="D188" s="145" t="s">
        <v>233</v>
      </c>
      <c r="E188" s="153" t="s">
        <v>1</v>
      </c>
      <c r="F188" s="154" t="s">
        <v>235</v>
      </c>
      <c r="H188" s="155">
        <v>1.46</v>
      </c>
      <c r="I188" s="156"/>
      <c r="L188" s="152"/>
      <c r="M188" s="157"/>
      <c r="T188" s="158"/>
      <c r="AT188" s="153" t="s">
        <v>233</v>
      </c>
      <c r="AU188" s="153" t="s">
        <v>92</v>
      </c>
      <c r="AV188" s="13" t="s">
        <v>232</v>
      </c>
      <c r="AW188" s="13" t="s">
        <v>31</v>
      </c>
      <c r="AX188" s="13" t="s">
        <v>90</v>
      </c>
      <c r="AY188" s="153" t="s">
        <v>225</v>
      </c>
    </row>
    <row r="189" spans="2:65" s="1" customFormat="1" ht="44.25" customHeight="1">
      <c r="B189" s="31"/>
      <c r="C189" s="131" t="s">
        <v>322</v>
      </c>
      <c r="D189" s="131" t="s">
        <v>227</v>
      </c>
      <c r="E189" s="132" t="s">
        <v>4523</v>
      </c>
      <c r="F189" s="133" t="s">
        <v>4524</v>
      </c>
      <c r="G189" s="134" t="s">
        <v>414</v>
      </c>
      <c r="H189" s="135">
        <v>21</v>
      </c>
      <c r="I189" s="136"/>
      <c r="J189" s="137">
        <f>ROUND(I189*H189,2)</f>
        <v>0</v>
      </c>
      <c r="K189" s="133" t="s">
        <v>347</v>
      </c>
      <c r="L189" s="31"/>
      <c r="M189" s="138" t="s">
        <v>1</v>
      </c>
      <c r="N189" s="139" t="s">
        <v>47</v>
      </c>
      <c r="P189" s="140">
        <f>O189*H189</f>
        <v>0</v>
      </c>
      <c r="Q189" s="140">
        <v>0</v>
      </c>
      <c r="R189" s="140">
        <f>Q189*H189</f>
        <v>0</v>
      </c>
      <c r="S189" s="140">
        <v>0</v>
      </c>
      <c r="T189" s="141">
        <f>S189*H189</f>
        <v>0</v>
      </c>
      <c r="AR189" s="142" t="s">
        <v>232</v>
      </c>
      <c r="AT189" s="142" t="s">
        <v>227</v>
      </c>
      <c r="AU189" s="142" t="s">
        <v>92</v>
      </c>
      <c r="AY189" s="16" t="s">
        <v>225</v>
      </c>
      <c r="BE189" s="143">
        <f>IF(N189="základní",J189,0)</f>
        <v>0</v>
      </c>
      <c r="BF189" s="143">
        <f>IF(N189="snížená",J189,0)</f>
        <v>0</v>
      </c>
      <c r="BG189" s="143">
        <f>IF(N189="zákl. přenesená",J189,0)</f>
        <v>0</v>
      </c>
      <c r="BH189" s="143">
        <f>IF(N189="sníž. přenesená",J189,0)</f>
        <v>0</v>
      </c>
      <c r="BI189" s="143">
        <f>IF(N189="nulová",J189,0)</f>
        <v>0</v>
      </c>
      <c r="BJ189" s="16" t="s">
        <v>90</v>
      </c>
      <c r="BK189" s="143">
        <f>ROUND(I189*H189,2)</f>
        <v>0</v>
      </c>
      <c r="BL189" s="16" t="s">
        <v>232</v>
      </c>
      <c r="BM189" s="142" t="s">
        <v>325</v>
      </c>
    </row>
    <row r="190" spans="2:65" s="12" customFormat="1" ht="10.199999999999999">
      <c r="B190" s="144"/>
      <c r="D190" s="145" t="s">
        <v>233</v>
      </c>
      <c r="E190" s="146" t="s">
        <v>1</v>
      </c>
      <c r="F190" s="147" t="s">
        <v>4525</v>
      </c>
      <c r="H190" s="148">
        <v>5</v>
      </c>
      <c r="I190" s="149"/>
      <c r="L190" s="144"/>
      <c r="M190" s="150"/>
      <c r="T190" s="151"/>
      <c r="AT190" s="146" t="s">
        <v>233</v>
      </c>
      <c r="AU190" s="146" t="s">
        <v>92</v>
      </c>
      <c r="AV190" s="12" t="s">
        <v>92</v>
      </c>
      <c r="AW190" s="12" t="s">
        <v>31</v>
      </c>
      <c r="AX190" s="12" t="s">
        <v>82</v>
      </c>
      <c r="AY190" s="146" t="s">
        <v>225</v>
      </c>
    </row>
    <row r="191" spans="2:65" s="12" customFormat="1" ht="10.199999999999999">
      <c r="B191" s="144"/>
      <c r="D191" s="145" t="s">
        <v>233</v>
      </c>
      <c r="E191" s="146" t="s">
        <v>1</v>
      </c>
      <c r="F191" s="147" t="s">
        <v>4526</v>
      </c>
      <c r="H191" s="148">
        <v>10</v>
      </c>
      <c r="I191" s="149"/>
      <c r="L191" s="144"/>
      <c r="M191" s="150"/>
      <c r="T191" s="151"/>
      <c r="AT191" s="146" t="s">
        <v>233</v>
      </c>
      <c r="AU191" s="146" t="s">
        <v>92</v>
      </c>
      <c r="AV191" s="12" t="s">
        <v>92</v>
      </c>
      <c r="AW191" s="12" t="s">
        <v>31</v>
      </c>
      <c r="AX191" s="12" t="s">
        <v>82</v>
      </c>
      <c r="AY191" s="146" t="s">
        <v>225</v>
      </c>
    </row>
    <row r="192" spans="2:65" s="12" customFormat="1" ht="10.199999999999999">
      <c r="B192" s="144"/>
      <c r="D192" s="145" t="s">
        <v>233</v>
      </c>
      <c r="E192" s="146" t="s">
        <v>1</v>
      </c>
      <c r="F192" s="147" t="s">
        <v>4527</v>
      </c>
      <c r="H192" s="148">
        <v>6</v>
      </c>
      <c r="I192" s="149"/>
      <c r="L192" s="144"/>
      <c r="M192" s="150"/>
      <c r="T192" s="151"/>
      <c r="AT192" s="146" t="s">
        <v>233</v>
      </c>
      <c r="AU192" s="146" t="s">
        <v>92</v>
      </c>
      <c r="AV192" s="12" t="s">
        <v>92</v>
      </c>
      <c r="AW192" s="12" t="s">
        <v>31</v>
      </c>
      <c r="AX192" s="12" t="s">
        <v>82</v>
      </c>
      <c r="AY192" s="146" t="s">
        <v>225</v>
      </c>
    </row>
    <row r="193" spans="2:65" s="13" customFormat="1" ht="10.199999999999999">
      <c r="B193" s="152"/>
      <c r="D193" s="145" t="s">
        <v>233</v>
      </c>
      <c r="E193" s="153" t="s">
        <v>1</v>
      </c>
      <c r="F193" s="154" t="s">
        <v>235</v>
      </c>
      <c r="H193" s="155">
        <v>21</v>
      </c>
      <c r="I193" s="156"/>
      <c r="L193" s="152"/>
      <c r="M193" s="157"/>
      <c r="T193" s="158"/>
      <c r="AT193" s="153" t="s">
        <v>233</v>
      </c>
      <c r="AU193" s="153" t="s">
        <v>92</v>
      </c>
      <c r="AV193" s="13" t="s">
        <v>232</v>
      </c>
      <c r="AW193" s="13" t="s">
        <v>31</v>
      </c>
      <c r="AX193" s="13" t="s">
        <v>90</v>
      </c>
      <c r="AY193" s="153" t="s">
        <v>225</v>
      </c>
    </row>
    <row r="194" spans="2:65" s="1" customFormat="1" ht="24.15" customHeight="1">
      <c r="B194" s="31"/>
      <c r="C194" s="159" t="s">
        <v>273</v>
      </c>
      <c r="D194" s="159" t="s">
        <v>292</v>
      </c>
      <c r="E194" s="160" t="s">
        <v>4528</v>
      </c>
      <c r="F194" s="161" t="s">
        <v>4529</v>
      </c>
      <c r="G194" s="162" t="s">
        <v>277</v>
      </c>
      <c r="H194" s="163">
        <v>0.94099999999999995</v>
      </c>
      <c r="I194" s="164"/>
      <c r="J194" s="165">
        <f>ROUND(I194*H194,2)</f>
        <v>0</v>
      </c>
      <c r="K194" s="161" t="s">
        <v>347</v>
      </c>
      <c r="L194" s="166"/>
      <c r="M194" s="167" t="s">
        <v>1</v>
      </c>
      <c r="N194" s="168" t="s">
        <v>47</v>
      </c>
      <c r="P194" s="140">
        <f>O194*H194</f>
        <v>0</v>
      </c>
      <c r="Q194" s="140">
        <v>0</v>
      </c>
      <c r="R194" s="140">
        <f>Q194*H194</f>
        <v>0</v>
      </c>
      <c r="S194" s="140">
        <v>0</v>
      </c>
      <c r="T194" s="141">
        <f>S194*H194</f>
        <v>0</v>
      </c>
      <c r="AR194" s="142" t="s">
        <v>248</v>
      </c>
      <c r="AT194" s="142" t="s">
        <v>292</v>
      </c>
      <c r="AU194" s="142" t="s">
        <v>92</v>
      </c>
      <c r="AY194" s="16" t="s">
        <v>225</v>
      </c>
      <c r="BE194" s="143">
        <f>IF(N194="základní",J194,0)</f>
        <v>0</v>
      </c>
      <c r="BF194" s="143">
        <f>IF(N194="snížená",J194,0)</f>
        <v>0</v>
      </c>
      <c r="BG194" s="143">
        <f>IF(N194="zákl. přenesená",J194,0)</f>
        <v>0</v>
      </c>
      <c r="BH194" s="143">
        <f>IF(N194="sníž. přenesená",J194,0)</f>
        <v>0</v>
      </c>
      <c r="BI194" s="143">
        <f>IF(N194="nulová",J194,0)</f>
        <v>0</v>
      </c>
      <c r="BJ194" s="16" t="s">
        <v>90</v>
      </c>
      <c r="BK194" s="143">
        <f>ROUND(I194*H194,2)</f>
        <v>0</v>
      </c>
      <c r="BL194" s="16" t="s">
        <v>232</v>
      </c>
      <c r="BM194" s="142" t="s">
        <v>328</v>
      </c>
    </row>
    <row r="195" spans="2:65" s="12" customFormat="1" ht="10.199999999999999">
      <c r="B195" s="144"/>
      <c r="D195" s="145" t="s">
        <v>233</v>
      </c>
      <c r="E195" s="146" t="s">
        <v>1</v>
      </c>
      <c r="F195" s="147" t="s">
        <v>4530</v>
      </c>
      <c r="H195" s="148">
        <v>0.19400000000000001</v>
      </c>
      <c r="I195" s="149"/>
      <c r="L195" s="144"/>
      <c r="M195" s="150"/>
      <c r="T195" s="151"/>
      <c r="AT195" s="146" t="s">
        <v>233</v>
      </c>
      <c r="AU195" s="146" t="s">
        <v>92</v>
      </c>
      <c r="AV195" s="12" t="s">
        <v>92</v>
      </c>
      <c r="AW195" s="12" t="s">
        <v>31</v>
      </c>
      <c r="AX195" s="12" t="s">
        <v>82</v>
      </c>
      <c r="AY195" s="146" t="s">
        <v>225</v>
      </c>
    </row>
    <row r="196" spans="2:65" s="12" customFormat="1" ht="10.199999999999999">
      <c r="B196" s="144"/>
      <c r="D196" s="145" t="s">
        <v>233</v>
      </c>
      <c r="E196" s="146" t="s">
        <v>1</v>
      </c>
      <c r="F196" s="147" t="s">
        <v>4531</v>
      </c>
      <c r="H196" s="148">
        <v>0.46700000000000003</v>
      </c>
      <c r="I196" s="149"/>
      <c r="L196" s="144"/>
      <c r="M196" s="150"/>
      <c r="T196" s="151"/>
      <c r="AT196" s="146" t="s">
        <v>233</v>
      </c>
      <c r="AU196" s="146" t="s">
        <v>92</v>
      </c>
      <c r="AV196" s="12" t="s">
        <v>92</v>
      </c>
      <c r="AW196" s="12" t="s">
        <v>31</v>
      </c>
      <c r="AX196" s="12" t="s">
        <v>82</v>
      </c>
      <c r="AY196" s="146" t="s">
        <v>225</v>
      </c>
    </row>
    <row r="197" spans="2:65" s="12" customFormat="1" ht="10.199999999999999">
      <c r="B197" s="144"/>
      <c r="D197" s="145" t="s">
        <v>233</v>
      </c>
      <c r="E197" s="146" t="s">
        <v>1</v>
      </c>
      <c r="F197" s="147" t="s">
        <v>4532</v>
      </c>
      <c r="H197" s="148">
        <v>0.28000000000000003</v>
      </c>
      <c r="I197" s="149"/>
      <c r="L197" s="144"/>
      <c r="M197" s="150"/>
      <c r="T197" s="151"/>
      <c r="AT197" s="146" t="s">
        <v>233</v>
      </c>
      <c r="AU197" s="146" t="s">
        <v>92</v>
      </c>
      <c r="AV197" s="12" t="s">
        <v>92</v>
      </c>
      <c r="AW197" s="12" t="s">
        <v>31</v>
      </c>
      <c r="AX197" s="12" t="s">
        <v>82</v>
      </c>
      <c r="AY197" s="146" t="s">
        <v>225</v>
      </c>
    </row>
    <row r="198" spans="2:65" s="13" customFormat="1" ht="10.199999999999999">
      <c r="B198" s="152"/>
      <c r="D198" s="145" t="s">
        <v>233</v>
      </c>
      <c r="E198" s="153" t="s">
        <v>1</v>
      </c>
      <c r="F198" s="154" t="s">
        <v>235</v>
      </c>
      <c r="H198" s="155">
        <v>0.94100000000000006</v>
      </c>
      <c r="I198" s="156"/>
      <c r="L198" s="152"/>
      <c r="M198" s="157"/>
      <c r="T198" s="158"/>
      <c r="AT198" s="153" t="s">
        <v>233</v>
      </c>
      <c r="AU198" s="153" t="s">
        <v>92</v>
      </c>
      <c r="AV198" s="13" t="s">
        <v>232</v>
      </c>
      <c r="AW198" s="13" t="s">
        <v>31</v>
      </c>
      <c r="AX198" s="13" t="s">
        <v>90</v>
      </c>
      <c r="AY198" s="153" t="s">
        <v>225</v>
      </c>
    </row>
    <row r="199" spans="2:65" s="1" customFormat="1" ht="37.799999999999997" customHeight="1">
      <c r="B199" s="31"/>
      <c r="C199" s="131" t="s">
        <v>7</v>
      </c>
      <c r="D199" s="131" t="s">
        <v>227</v>
      </c>
      <c r="E199" s="132" t="s">
        <v>4533</v>
      </c>
      <c r="F199" s="133" t="s">
        <v>4534</v>
      </c>
      <c r="G199" s="134" t="s">
        <v>357</v>
      </c>
      <c r="H199" s="135">
        <v>18.41</v>
      </c>
      <c r="I199" s="136"/>
      <c r="J199" s="137">
        <f>ROUND(I199*H199,2)</f>
        <v>0</v>
      </c>
      <c r="K199" s="133" t="s">
        <v>347</v>
      </c>
      <c r="L199" s="31"/>
      <c r="M199" s="138" t="s">
        <v>1</v>
      </c>
      <c r="N199" s="139" t="s">
        <v>47</v>
      </c>
      <c r="P199" s="140">
        <f>O199*H199</f>
        <v>0</v>
      </c>
      <c r="Q199" s="140">
        <v>0</v>
      </c>
      <c r="R199" s="140">
        <f>Q199*H199</f>
        <v>0</v>
      </c>
      <c r="S199" s="140">
        <v>0</v>
      </c>
      <c r="T199" s="141">
        <f>S199*H199</f>
        <v>0</v>
      </c>
      <c r="AR199" s="142" t="s">
        <v>232</v>
      </c>
      <c r="AT199" s="142" t="s">
        <v>227</v>
      </c>
      <c r="AU199" s="142" t="s">
        <v>92</v>
      </c>
      <c r="AY199" s="16" t="s">
        <v>225</v>
      </c>
      <c r="BE199" s="143">
        <f>IF(N199="základní",J199,0)</f>
        <v>0</v>
      </c>
      <c r="BF199" s="143">
        <f>IF(N199="snížená",J199,0)</f>
        <v>0</v>
      </c>
      <c r="BG199" s="143">
        <f>IF(N199="zákl. přenesená",J199,0)</f>
        <v>0</v>
      </c>
      <c r="BH199" s="143">
        <f>IF(N199="sníž. přenesená",J199,0)</f>
        <v>0</v>
      </c>
      <c r="BI199" s="143">
        <f>IF(N199="nulová",J199,0)</f>
        <v>0</v>
      </c>
      <c r="BJ199" s="16" t="s">
        <v>90</v>
      </c>
      <c r="BK199" s="143">
        <f>ROUND(I199*H199,2)</f>
        <v>0</v>
      </c>
      <c r="BL199" s="16" t="s">
        <v>232</v>
      </c>
      <c r="BM199" s="142" t="s">
        <v>334</v>
      </c>
    </row>
    <row r="200" spans="2:65" s="12" customFormat="1" ht="10.199999999999999">
      <c r="B200" s="144"/>
      <c r="D200" s="145" t="s">
        <v>233</v>
      </c>
      <c r="E200" s="146" t="s">
        <v>1</v>
      </c>
      <c r="F200" s="147" t="s">
        <v>4535</v>
      </c>
      <c r="H200" s="148">
        <v>18.41</v>
      </c>
      <c r="I200" s="149"/>
      <c r="L200" s="144"/>
      <c r="M200" s="150"/>
      <c r="T200" s="151"/>
      <c r="AT200" s="146" t="s">
        <v>233</v>
      </c>
      <c r="AU200" s="146" t="s">
        <v>92</v>
      </c>
      <c r="AV200" s="12" t="s">
        <v>92</v>
      </c>
      <c r="AW200" s="12" t="s">
        <v>31</v>
      </c>
      <c r="AX200" s="12" t="s">
        <v>82</v>
      </c>
      <c r="AY200" s="146" t="s">
        <v>225</v>
      </c>
    </row>
    <row r="201" spans="2:65" s="13" customFormat="1" ht="10.199999999999999">
      <c r="B201" s="152"/>
      <c r="D201" s="145" t="s">
        <v>233</v>
      </c>
      <c r="E201" s="153" t="s">
        <v>1</v>
      </c>
      <c r="F201" s="154" t="s">
        <v>235</v>
      </c>
      <c r="H201" s="155">
        <v>18.41</v>
      </c>
      <c r="I201" s="156"/>
      <c r="L201" s="152"/>
      <c r="M201" s="157"/>
      <c r="T201" s="158"/>
      <c r="AT201" s="153" t="s">
        <v>233</v>
      </c>
      <c r="AU201" s="153" t="s">
        <v>92</v>
      </c>
      <c r="AV201" s="13" t="s">
        <v>232</v>
      </c>
      <c r="AW201" s="13" t="s">
        <v>31</v>
      </c>
      <c r="AX201" s="13" t="s">
        <v>90</v>
      </c>
      <c r="AY201" s="153" t="s">
        <v>225</v>
      </c>
    </row>
    <row r="202" spans="2:65" s="1" customFormat="1" ht="24.15" customHeight="1">
      <c r="B202" s="31"/>
      <c r="C202" s="159" t="s">
        <v>278</v>
      </c>
      <c r="D202" s="159" t="s">
        <v>292</v>
      </c>
      <c r="E202" s="160" t="s">
        <v>4536</v>
      </c>
      <c r="F202" s="161" t="s">
        <v>4537</v>
      </c>
      <c r="G202" s="162" t="s">
        <v>414</v>
      </c>
      <c r="H202" s="163">
        <v>32</v>
      </c>
      <c r="I202" s="164"/>
      <c r="J202" s="165">
        <f>ROUND(I202*H202,2)</f>
        <v>0</v>
      </c>
      <c r="K202" s="161" t="s">
        <v>1</v>
      </c>
      <c r="L202" s="166"/>
      <c r="M202" s="167" t="s">
        <v>1</v>
      </c>
      <c r="N202" s="168" t="s">
        <v>47</v>
      </c>
      <c r="P202" s="140">
        <f>O202*H202</f>
        <v>0</v>
      </c>
      <c r="Q202" s="140">
        <v>0</v>
      </c>
      <c r="R202" s="140">
        <f>Q202*H202</f>
        <v>0</v>
      </c>
      <c r="S202" s="140">
        <v>0</v>
      </c>
      <c r="T202" s="141">
        <f>S202*H202</f>
        <v>0</v>
      </c>
      <c r="AR202" s="142" t="s">
        <v>248</v>
      </c>
      <c r="AT202" s="142" t="s">
        <v>292</v>
      </c>
      <c r="AU202" s="142" t="s">
        <v>92</v>
      </c>
      <c r="AY202" s="16" t="s">
        <v>225</v>
      </c>
      <c r="BE202" s="143">
        <f>IF(N202="základní",J202,0)</f>
        <v>0</v>
      </c>
      <c r="BF202" s="143">
        <f>IF(N202="snížená",J202,0)</f>
        <v>0</v>
      </c>
      <c r="BG202" s="143">
        <f>IF(N202="zákl. přenesená",J202,0)</f>
        <v>0</v>
      </c>
      <c r="BH202" s="143">
        <f>IF(N202="sníž. přenesená",J202,0)</f>
        <v>0</v>
      </c>
      <c r="BI202" s="143">
        <f>IF(N202="nulová",J202,0)</f>
        <v>0</v>
      </c>
      <c r="BJ202" s="16" t="s">
        <v>90</v>
      </c>
      <c r="BK202" s="143">
        <f>ROUND(I202*H202,2)</f>
        <v>0</v>
      </c>
      <c r="BL202" s="16" t="s">
        <v>232</v>
      </c>
      <c r="BM202" s="142" t="s">
        <v>339</v>
      </c>
    </row>
    <row r="203" spans="2:65" s="1" customFormat="1" ht="24.15" customHeight="1">
      <c r="B203" s="31"/>
      <c r="C203" s="131" t="s">
        <v>341</v>
      </c>
      <c r="D203" s="131" t="s">
        <v>227</v>
      </c>
      <c r="E203" s="132" t="s">
        <v>4538</v>
      </c>
      <c r="F203" s="133" t="s">
        <v>4539</v>
      </c>
      <c r="G203" s="134" t="s">
        <v>357</v>
      </c>
      <c r="H203" s="135">
        <v>18.13</v>
      </c>
      <c r="I203" s="136"/>
      <c r="J203" s="137">
        <f>ROUND(I203*H203,2)</f>
        <v>0</v>
      </c>
      <c r="K203" s="133" t="s">
        <v>1</v>
      </c>
      <c r="L203" s="31"/>
      <c r="M203" s="138" t="s">
        <v>1</v>
      </c>
      <c r="N203" s="139" t="s">
        <v>47</v>
      </c>
      <c r="P203" s="140">
        <f>O203*H203</f>
        <v>0</v>
      </c>
      <c r="Q203" s="140">
        <v>0</v>
      </c>
      <c r="R203" s="140">
        <f>Q203*H203</f>
        <v>0</v>
      </c>
      <c r="S203" s="140">
        <v>0</v>
      </c>
      <c r="T203" s="141">
        <f>S203*H203</f>
        <v>0</v>
      </c>
      <c r="AR203" s="142" t="s">
        <v>232</v>
      </c>
      <c r="AT203" s="142" t="s">
        <v>227</v>
      </c>
      <c r="AU203" s="142" t="s">
        <v>92</v>
      </c>
      <c r="AY203" s="16" t="s">
        <v>225</v>
      </c>
      <c r="BE203" s="143">
        <f>IF(N203="základní",J203,0)</f>
        <v>0</v>
      </c>
      <c r="BF203" s="143">
        <f>IF(N203="snížená",J203,0)</f>
        <v>0</v>
      </c>
      <c r="BG203" s="143">
        <f>IF(N203="zákl. přenesená",J203,0)</f>
        <v>0</v>
      </c>
      <c r="BH203" s="143">
        <f>IF(N203="sníž. přenesená",J203,0)</f>
        <v>0</v>
      </c>
      <c r="BI203" s="143">
        <f>IF(N203="nulová",J203,0)</f>
        <v>0</v>
      </c>
      <c r="BJ203" s="16" t="s">
        <v>90</v>
      </c>
      <c r="BK203" s="143">
        <f>ROUND(I203*H203,2)</f>
        <v>0</v>
      </c>
      <c r="BL203" s="16" t="s">
        <v>232</v>
      </c>
      <c r="BM203" s="142" t="s">
        <v>344</v>
      </c>
    </row>
    <row r="204" spans="2:65" s="12" customFormat="1" ht="10.199999999999999">
      <c r="B204" s="144"/>
      <c r="D204" s="145" t="s">
        <v>233</v>
      </c>
      <c r="E204" s="146" t="s">
        <v>1</v>
      </c>
      <c r="F204" s="147" t="s">
        <v>4540</v>
      </c>
      <c r="H204" s="148">
        <v>18.13</v>
      </c>
      <c r="I204" s="149"/>
      <c r="L204" s="144"/>
      <c r="M204" s="150"/>
      <c r="T204" s="151"/>
      <c r="AT204" s="146" t="s">
        <v>233</v>
      </c>
      <c r="AU204" s="146" t="s">
        <v>92</v>
      </c>
      <c r="AV204" s="12" t="s">
        <v>92</v>
      </c>
      <c r="AW204" s="12" t="s">
        <v>31</v>
      </c>
      <c r="AX204" s="12" t="s">
        <v>82</v>
      </c>
      <c r="AY204" s="146" t="s">
        <v>225</v>
      </c>
    </row>
    <row r="205" spans="2:65" s="13" customFormat="1" ht="10.199999999999999">
      <c r="B205" s="152"/>
      <c r="D205" s="145" t="s">
        <v>233</v>
      </c>
      <c r="E205" s="153" t="s">
        <v>1</v>
      </c>
      <c r="F205" s="154" t="s">
        <v>235</v>
      </c>
      <c r="H205" s="155">
        <v>18.13</v>
      </c>
      <c r="I205" s="156"/>
      <c r="L205" s="152"/>
      <c r="M205" s="157"/>
      <c r="T205" s="158"/>
      <c r="AT205" s="153" t="s">
        <v>233</v>
      </c>
      <c r="AU205" s="153" t="s">
        <v>92</v>
      </c>
      <c r="AV205" s="13" t="s">
        <v>232</v>
      </c>
      <c r="AW205" s="13" t="s">
        <v>31</v>
      </c>
      <c r="AX205" s="13" t="s">
        <v>90</v>
      </c>
      <c r="AY205" s="153" t="s">
        <v>225</v>
      </c>
    </row>
    <row r="206" spans="2:65" s="1" customFormat="1" ht="24.15" customHeight="1">
      <c r="B206" s="31"/>
      <c r="C206" s="159" t="s">
        <v>282</v>
      </c>
      <c r="D206" s="159" t="s">
        <v>292</v>
      </c>
      <c r="E206" s="160" t="s">
        <v>4536</v>
      </c>
      <c r="F206" s="161" t="s">
        <v>4537</v>
      </c>
      <c r="G206" s="162" t="s">
        <v>414</v>
      </c>
      <c r="H206" s="163">
        <v>22</v>
      </c>
      <c r="I206" s="164"/>
      <c r="J206" s="165">
        <f>ROUND(I206*H206,2)</f>
        <v>0</v>
      </c>
      <c r="K206" s="161" t="s">
        <v>1</v>
      </c>
      <c r="L206" s="166"/>
      <c r="M206" s="167" t="s">
        <v>1</v>
      </c>
      <c r="N206" s="168" t="s">
        <v>47</v>
      </c>
      <c r="P206" s="140">
        <f>O206*H206</f>
        <v>0</v>
      </c>
      <c r="Q206" s="140">
        <v>0</v>
      </c>
      <c r="R206" s="140">
        <f>Q206*H206</f>
        <v>0</v>
      </c>
      <c r="S206" s="140">
        <v>0</v>
      </c>
      <c r="T206" s="141">
        <f>S206*H206</f>
        <v>0</v>
      </c>
      <c r="AR206" s="142" t="s">
        <v>248</v>
      </c>
      <c r="AT206" s="142" t="s">
        <v>292</v>
      </c>
      <c r="AU206" s="142" t="s">
        <v>92</v>
      </c>
      <c r="AY206" s="16" t="s">
        <v>225</v>
      </c>
      <c r="BE206" s="143">
        <f>IF(N206="základní",J206,0)</f>
        <v>0</v>
      </c>
      <c r="BF206" s="143">
        <f>IF(N206="snížená",J206,0)</f>
        <v>0</v>
      </c>
      <c r="BG206" s="143">
        <f>IF(N206="zákl. přenesená",J206,0)</f>
        <v>0</v>
      </c>
      <c r="BH206" s="143">
        <f>IF(N206="sníž. přenesená",J206,0)</f>
        <v>0</v>
      </c>
      <c r="BI206" s="143">
        <f>IF(N206="nulová",J206,0)</f>
        <v>0</v>
      </c>
      <c r="BJ206" s="16" t="s">
        <v>90</v>
      </c>
      <c r="BK206" s="143">
        <f>ROUND(I206*H206,2)</f>
        <v>0</v>
      </c>
      <c r="BL206" s="16" t="s">
        <v>232</v>
      </c>
      <c r="BM206" s="142" t="s">
        <v>348</v>
      </c>
    </row>
    <row r="207" spans="2:65" s="12" customFormat="1" ht="10.199999999999999">
      <c r="B207" s="144"/>
      <c r="D207" s="145" t="s">
        <v>233</v>
      </c>
      <c r="E207" s="146" t="s">
        <v>1</v>
      </c>
      <c r="F207" s="147" t="s">
        <v>4541</v>
      </c>
      <c r="H207" s="148">
        <v>22</v>
      </c>
      <c r="I207" s="149"/>
      <c r="L207" s="144"/>
      <c r="M207" s="150"/>
      <c r="T207" s="151"/>
      <c r="AT207" s="146" t="s">
        <v>233</v>
      </c>
      <c r="AU207" s="146" t="s">
        <v>92</v>
      </c>
      <c r="AV207" s="12" t="s">
        <v>92</v>
      </c>
      <c r="AW207" s="12" t="s">
        <v>31</v>
      </c>
      <c r="AX207" s="12" t="s">
        <v>82</v>
      </c>
      <c r="AY207" s="146" t="s">
        <v>225</v>
      </c>
    </row>
    <row r="208" spans="2:65" s="13" customFormat="1" ht="10.199999999999999">
      <c r="B208" s="152"/>
      <c r="D208" s="145" t="s">
        <v>233</v>
      </c>
      <c r="E208" s="153" t="s">
        <v>1</v>
      </c>
      <c r="F208" s="154" t="s">
        <v>235</v>
      </c>
      <c r="H208" s="155">
        <v>22</v>
      </c>
      <c r="I208" s="156"/>
      <c r="L208" s="152"/>
      <c r="M208" s="157"/>
      <c r="T208" s="158"/>
      <c r="AT208" s="153" t="s">
        <v>233</v>
      </c>
      <c r="AU208" s="153" t="s">
        <v>92</v>
      </c>
      <c r="AV208" s="13" t="s">
        <v>232</v>
      </c>
      <c r="AW208" s="13" t="s">
        <v>31</v>
      </c>
      <c r="AX208" s="13" t="s">
        <v>90</v>
      </c>
      <c r="AY208" s="153" t="s">
        <v>225</v>
      </c>
    </row>
    <row r="209" spans="2:65" s="1" customFormat="1" ht="24.15" customHeight="1">
      <c r="B209" s="31"/>
      <c r="C209" s="159" t="s">
        <v>350</v>
      </c>
      <c r="D209" s="159" t="s">
        <v>292</v>
      </c>
      <c r="E209" s="160" t="s">
        <v>4542</v>
      </c>
      <c r="F209" s="161" t="s">
        <v>4543</v>
      </c>
      <c r="G209" s="162" t="s">
        <v>414</v>
      </c>
      <c r="H209" s="163">
        <v>42</v>
      </c>
      <c r="I209" s="164"/>
      <c r="J209" s="165">
        <f>ROUND(I209*H209,2)</f>
        <v>0</v>
      </c>
      <c r="K209" s="161" t="s">
        <v>1</v>
      </c>
      <c r="L209" s="166"/>
      <c r="M209" s="167" t="s">
        <v>1</v>
      </c>
      <c r="N209" s="168" t="s">
        <v>47</v>
      </c>
      <c r="P209" s="140">
        <f>O209*H209</f>
        <v>0</v>
      </c>
      <c r="Q209" s="140">
        <v>0</v>
      </c>
      <c r="R209" s="140">
        <f>Q209*H209</f>
        <v>0</v>
      </c>
      <c r="S209" s="140">
        <v>0</v>
      </c>
      <c r="T209" s="141">
        <f>S209*H209</f>
        <v>0</v>
      </c>
      <c r="AR209" s="142" t="s">
        <v>248</v>
      </c>
      <c r="AT209" s="142" t="s">
        <v>292</v>
      </c>
      <c r="AU209" s="142" t="s">
        <v>92</v>
      </c>
      <c r="AY209" s="16" t="s">
        <v>225</v>
      </c>
      <c r="BE209" s="143">
        <f>IF(N209="základní",J209,0)</f>
        <v>0</v>
      </c>
      <c r="BF209" s="143">
        <f>IF(N209="snížená",J209,0)</f>
        <v>0</v>
      </c>
      <c r="BG209" s="143">
        <f>IF(N209="zákl. přenesená",J209,0)</f>
        <v>0</v>
      </c>
      <c r="BH209" s="143">
        <f>IF(N209="sníž. přenesená",J209,0)</f>
        <v>0</v>
      </c>
      <c r="BI209" s="143">
        <f>IF(N209="nulová",J209,0)</f>
        <v>0</v>
      </c>
      <c r="BJ209" s="16" t="s">
        <v>90</v>
      </c>
      <c r="BK209" s="143">
        <f>ROUND(I209*H209,2)</f>
        <v>0</v>
      </c>
      <c r="BL209" s="16" t="s">
        <v>232</v>
      </c>
      <c r="BM209" s="142" t="s">
        <v>354</v>
      </c>
    </row>
    <row r="210" spans="2:65" s="12" customFormat="1" ht="10.199999999999999">
      <c r="B210" s="144"/>
      <c r="D210" s="145" t="s">
        <v>233</v>
      </c>
      <c r="E210" s="146" t="s">
        <v>1</v>
      </c>
      <c r="F210" s="147" t="s">
        <v>4544</v>
      </c>
      <c r="H210" s="148">
        <v>42</v>
      </c>
      <c r="I210" s="149"/>
      <c r="L210" s="144"/>
      <c r="M210" s="150"/>
      <c r="T210" s="151"/>
      <c r="AT210" s="146" t="s">
        <v>233</v>
      </c>
      <c r="AU210" s="146" t="s">
        <v>92</v>
      </c>
      <c r="AV210" s="12" t="s">
        <v>92</v>
      </c>
      <c r="AW210" s="12" t="s">
        <v>31</v>
      </c>
      <c r="AX210" s="12" t="s">
        <v>82</v>
      </c>
      <c r="AY210" s="146" t="s">
        <v>225</v>
      </c>
    </row>
    <row r="211" spans="2:65" s="13" customFormat="1" ht="10.199999999999999">
      <c r="B211" s="152"/>
      <c r="D211" s="145" t="s">
        <v>233</v>
      </c>
      <c r="E211" s="153" t="s">
        <v>1</v>
      </c>
      <c r="F211" s="154" t="s">
        <v>235</v>
      </c>
      <c r="H211" s="155">
        <v>42</v>
      </c>
      <c r="I211" s="156"/>
      <c r="L211" s="152"/>
      <c r="M211" s="157"/>
      <c r="T211" s="158"/>
      <c r="AT211" s="153" t="s">
        <v>233</v>
      </c>
      <c r="AU211" s="153" t="s">
        <v>92</v>
      </c>
      <c r="AV211" s="13" t="s">
        <v>232</v>
      </c>
      <c r="AW211" s="13" t="s">
        <v>31</v>
      </c>
      <c r="AX211" s="13" t="s">
        <v>90</v>
      </c>
      <c r="AY211" s="153" t="s">
        <v>225</v>
      </c>
    </row>
    <row r="212" spans="2:65" s="11" customFormat="1" ht="22.8" customHeight="1">
      <c r="B212" s="119"/>
      <c r="D212" s="120" t="s">
        <v>81</v>
      </c>
      <c r="E212" s="129" t="s">
        <v>232</v>
      </c>
      <c r="F212" s="129" t="s">
        <v>521</v>
      </c>
      <c r="I212" s="122"/>
      <c r="J212" s="130">
        <f>BK212</f>
        <v>0</v>
      </c>
      <c r="L212" s="119"/>
      <c r="M212" s="124"/>
      <c r="P212" s="125">
        <f>SUM(P213:P227)</f>
        <v>0</v>
      </c>
      <c r="R212" s="125">
        <f>SUM(R213:R227)</f>
        <v>0</v>
      </c>
      <c r="T212" s="126">
        <f>SUM(T213:T227)</f>
        <v>0</v>
      </c>
      <c r="AR212" s="120" t="s">
        <v>90</v>
      </c>
      <c r="AT212" s="127" t="s">
        <v>81</v>
      </c>
      <c r="AU212" s="127" t="s">
        <v>90</v>
      </c>
      <c r="AY212" s="120" t="s">
        <v>225</v>
      </c>
      <c r="BK212" s="128">
        <f>SUM(BK213:BK227)</f>
        <v>0</v>
      </c>
    </row>
    <row r="213" spans="2:65" s="1" customFormat="1" ht="24.15" customHeight="1">
      <c r="B213" s="31"/>
      <c r="C213" s="131" t="s">
        <v>290</v>
      </c>
      <c r="D213" s="131" t="s">
        <v>227</v>
      </c>
      <c r="E213" s="132" t="s">
        <v>578</v>
      </c>
      <c r="F213" s="133" t="s">
        <v>579</v>
      </c>
      <c r="G213" s="134" t="s">
        <v>238</v>
      </c>
      <c r="H213" s="135">
        <v>2.6110000000000002</v>
      </c>
      <c r="I213" s="136"/>
      <c r="J213" s="137">
        <f>ROUND(I213*H213,2)</f>
        <v>0</v>
      </c>
      <c r="K213" s="133" t="s">
        <v>347</v>
      </c>
      <c r="L213" s="31"/>
      <c r="M213" s="138" t="s">
        <v>1</v>
      </c>
      <c r="N213" s="139" t="s">
        <v>47</v>
      </c>
      <c r="P213" s="140">
        <f>O213*H213</f>
        <v>0</v>
      </c>
      <c r="Q213" s="140">
        <v>0</v>
      </c>
      <c r="R213" s="140">
        <f>Q213*H213</f>
        <v>0</v>
      </c>
      <c r="S213" s="140">
        <v>0</v>
      </c>
      <c r="T213" s="141">
        <f>S213*H213</f>
        <v>0</v>
      </c>
      <c r="AR213" s="142" t="s">
        <v>232</v>
      </c>
      <c r="AT213" s="142" t="s">
        <v>227</v>
      </c>
      <c r="AU213" s="142" t="s">
        <v>92</v>
      </c>
      <c r="AY213" s="16" t="s">
        <v>225</v>
      </c>
      <c r="BE213" s="143">
        <f>IF(N213="základní",J213,0)</f>
        <v>0</v>
      </c>
      <c r="BF213" s="143">
        <f>IF(N213="snížená",J213,0)</f>
        <v>0</v>
      </c>
      <c r="BG213" s="143">
        <f>IF(N213="zákl. přenesená",J213,0)</f>
        <v>0</v>
      </c>
      <c r="BH213" s="143">
        <f>IF(N213="sníž. přenesená",J213,0)</f>
        <v>0</v>
      </c>
      <c r="BI213" s="143">
        <f>IF(N213="nulová",J213,0)</f>
        <v>0</v>
      </c>
      <c r="BJ213" s="16" t="s">
        <v>90</v>
      </c>
      <c r="BK213" s="143">
        <f>ROUND(I213*H213,2)</f>
        <v>0</v>
      </c>
      <c r="BL213" s="16" t="s">
        <v>232</v>
      </c>
      <c r="BM213" s="142" t="s">
        <v>358</v>
      </c>
    </row>
    <row r="214" spans="2:65" s="12" customFormat="1" ht="10.199999999999999">
      <c r="B214" s="144"/>
      <c r="D214" s="145" t="s">
        <v>233</v>
      </c>
      <c r="E214" s="146" t="s">
        <v>1</v>
      </c>
      <c r="F214" s="147" t="s">
        <v>4545</v>
      </c>
      <c r="H214" s="148">
        <v>1.095</v>
      </c>
      <c r="I214" s="149"/>
      <c r="L214" s="144"/>
      <c r="M214" s="150"/>
      <c r="T214" s="151"/>
      <c r="AT214" s="146" t="s">
        <v>233</v>
      </c>
      <c r="AU214" s="146" t="s">
        <v>92</v>
      </c>
      <c r="AV214" s="12" t="s">
        <v>92</v>
      </c>
      <c r="AW214" s="12" t="s">
        <v>31</v>
      </c>
      <c r="AX214" s="12" t="s">
        <v>82</v>
      </c>
      <c r="AY214" s="146" t="s">
        <v>225</v>
      </c>
    </row>
    <row r="215" spans="2:65" s="12" customFormat="1" ht="10.199999999999999">
      <c r="B215" s="144"/>
      <c r="D215" s="145" t="s">
        <v>233</v>
      </c>
      <c r="E215" s="146" t="s">
        <v>1</v>
      </c>
      <c r="F215" s="147" t="s">
        <v>4546</v>
      </c>
      <c r="H215" s="148">
        <v>1.516</v>
      </c>
      <c r="I215" s="149"/>
      <c r="L215" s="144"/>
      <c r="M215" s="150"/>
      <c r="T215" s="151"/>
      <c r="AT215" s="146" t="s">
        <v>233</v>
      </c>
      <c r="AU215" s="146" t="s">
        <v>92</v>
      </c>
      <c r="AV215" s="12" t="s">
        <v>92</v>
      </c>
      <c r="AW215" s="12" t="s">
        <v>31</v>
      </c>
      <c r="AX215" s="12" t="s">
        <v>82</v>
      </c>
      <c r="AY215" s="146" t="s">
        <v>225</v>
      </c>
    </row>
    <row r="216" spans="2:65" s="13" customFormat="1" ht="10.199999999999999">
      <c r="B216" s="152"/>
      <c r="D216" s="145" t="s">
        <v>233</v>
      </c>
      <c r="E216" s="153" t="s">
        <v>1</v>
      </c>
      <c r="F216" s="154" t="s">
        <v>235</v>
      </c>
      <c r="H216" s="155">
        <v>2.6109999999999998</v>
      </c>
      <c r="I216" s="156"/>
      <c r="L216" s="152"/>
      <c r="M216" s="157"/>
      <c r="T216" s="158"/>
      <c r="AT216" s="153" t="s">
        <v>233</v>
      </c>
      <c r="AU216" s="153" t="s">
        <v>92</v>
      </c>
      <c r="AV216" s="13" t="s">
        <v>232</v>
      </c>
      <c r="AW216" s="13" t="s">
        <v>31</v>
      </c>
      <c r="AX216" s="13" t="s">
        <v>90</v>
      </c>
      <c r="AY216" s="153" t="s">
        <v>225</v>
      </c>
    </row>
    <row r="217" spans="2:65" s="1" customFormat="1" ht="24.15" customHeight="1">
      <c r="B217" s="31"/>
      <c r="C217" s="131" t="s">
        <v>361</v>
      </c>
      <c r="D217" s="131" t="s">
        <v>227</v>
      </c>
      <c r="E217" s="132" t="s">
        <v>583</v>
      </c>
      <c r="F217" s="133" t="s">
        <v>584</v>
      </c>
      <c r="G217" s="134" t="s">
        <v>230</v>
      </c>
      <c r="H217" s="135">
        <v>5.4390000000000001</v>
      </c>
      <c r="I217" s="136"/>
      <c r="J217" s="137">
        <f>ROUND(I217*H217,2)</f>
        <v>0</v>
      </c>
      <c r="K217" s="133" t="s">
        <v>231</v>
      </c>
      <c r="L217" s="31"/>
      <c r="M217" s="138" t="s">
        <v>1</v>
      </c>
      <c r="N217" s="139" t="s">
        <v>47</v>
      </c>
      <c r="P217" s="140">
        <f>O217*H217</f>
        <v>0</v>
      </c>
      <c r="Q217" s="140">
        <v>0</v>
      </c>
      <c r="R217" s="140">
        <f>Q217*H217</f>
        <v>0</v>
      </c>
      <c r="S217" s="140">
        <v>0</v>
      </c>
      <c r="T217" s="141">
        <f>S217*H217</f>
        <v>0</v>
      </c>
      <c r="AR217" s="142" t="s">
        <v>232</v>
      </c>
      <c r="AT217" s="142" t="s">
        <v>227</v>
      </c>
      <c r="AU217" s="142" t="s">
        <v>92</v>
      </c>
      <c r="AY217" s="16" t="s">
        <v>225</v>
      </c>
      <c r="BE217" s="143">
        <f>IF(N217="základní",J217,0)</f>
        <v>0</v>
      </c>
      <c r="BF217" s="143">
        <f>IF(N217="snížená",J217,0)</f>
        <v>0</v>
      </c>
      <c r="BG217" s="143">
        <f>IF(N217="zákl. přenesená",J217,0)</f>
        <v>0</v>
      </c>
      <c r="BH217" s="143">
        <f>IF(N217="sníž. přenesená",J217,0)</f>
        <v>0</v>
      </c>
      <c r="BI217" s="143">
        <f>IF(N217="nulová",J217,0)</f>
        <v>0</v>
      </c>
      <c r="BJ217" s="16" t="s">
        <v>90</v>
      </c>
      <c r="BK217" s="143">
        <f>ROUND(I217*H217,2)</f>
        <v>0</v>
      </c>
      <c r="BL217" s="16" t="s">
        <v>232</v>
      </c>
      <c r="BM217" s="142" t="s">
        <v>364</v>
      </c>
    </row>
    <row r="218" spans="2:65" s="12" customFormat="1" ht="10.199999999999999">
      <c r="B218" s="144"/>
      <c r="D218" s="145" t="s">
        <v>233</v>
      </c>
      <c r="E218" s="146" t="s">
        <v>1</v>
      </c>
      <c r="F218" s="147" t="s">
        <v>4547</v>
      </c>
      <c r="H218" s="148">
        <v>2.19</v>
      </c>
      <c r="I218" s="149"/>
      <c r="L218" s="144"/>
      <c r="M218" s="150"/>
      <c r="T218" s="151"/>
      <c r="AT218" s="146" t="s">
        <v>233</v>
      </c>
      <c r="AU218" s="146" t="s">
        <v>92</v>
      </c>
      <c r="AV218" s="12" t="s">
        <v>92</v>
      </c>
      <c r="AW218" s="12" t="s">
        <v>31</v>
      </c>
      <c r="AX218" s="12" t="s">
        <v>82</v>
      </c>
      <c r="AY218" s="146" t="s">
        <v>225</v>
      </c>
    </row>
    <row r="219" spans="2:65" s="12" customFormat="1" ht="10.199999999999999">
      <c r="B219" s="144"/>
      <c r="D219" s="145" t="s">
        <v>233</v>
      </c>
      <c r="E219" s="146" t="s">
        <v>1</v>
      </c>
      <c r="F219" s="147" t="s">
        <v>4548</v>
      </c>
      <c r="H219" s="148">
        <v>3.2490000000000001</v>
      </c>
      <c r="I219" s="149"/>
      <c r="L219" s="144"/>
      <c r="M219" s="150"/>
      <c r="T219" s="151"/>
      <c r="AT219" s="146" t="s">
        <v>233</v>
      </c>
      <c r="AU219" s="146" t="s">
        <v>92</v>
      </c>
      <c r="AV219" s="12" t="s">
        <v>92</v>
      </c>
      <c r="AW219" s="12" t="s">
        <v>31</v>
      </c>
      <c r="AX219" s="12" t="s">
        <v>82</v>
      </c>
      <c r="AY219" s="146" t="s">
        <v>225</v>
      </c>
    </row>
    <row r="220" spans="2:65" s="13" customFormat="1" ht="10.199999999999999">
      <c r="B220" s="152"/>
      <c r="D220" s="145" t="s">
        <v>233</v>
      </c>
      <c r="E220" s="153" t="s">
        <v>1</v>
      </c>
      <c r="F220" s="154" t="s">
        <v>235</v>
      </c>
      <c r="H220" s="155">
        <v>5.4390000000000001</v>
      </c>
      <c r="I220" s="156"/>
      <c r="L220" s="152"/>
      <c r="M220" s="157"/>
      <c r="T220" s="158"/>
      <c r="AT220" s="153" t="s">
        <v>233</v>
      </c>
      <c r="AU220" s="153" t="s">
        <v>92</v>
      </c>
      <c r="AV220" s="13" t="s">
        <v>232</v>
      </c>
      <c r="AW220" s="13" t="s">
        <v>31</v>
      </c>
      <c r="AX220" s="13" t="s">
        <v>90</v>
      </c>
      <c r="AY220" s="153" t="s">
        <v>225</v>
      </c>
    </row>
    <row r="221" spans="2:65" s="1" customFormat="1" ht="24.15" customHeight="1">
      <c r="B221" s="31"/>
      <c r="C221" s="131" t="s">
        <v>295</v>
      </c>
      <c r="D221" s="131" t="s">
        <v>227</v>
      </c>
      <c r="E221" s="132" t="s">
        <v>589</v>
      </c>
      <c r="F221" s="133" t="s">
        <v>590</v>
      </c>
      <c r="G221" s="134" t="s">
        <v>230</v>
      </c>
      <c r="H221" s="135">
        <v>5.4390000000000001</v>
      </c>
      <c r="I221" s="136"/>
      <c r="J221" s="137">
        <f>ROUND(I221*H221,2)</f>
        <v>0</v>
      </c>
      <c r="K221" s="133" t="s">
        <v>231</v>
      </c>
      <c r="L221" s="31"/>
      <c r="M221" s="138" t="s">
        <v>1</v>
      </c>
      <c r="N221" s="139" t="s">
        <v>47</v>
      </c>
      <c r="P221" s="140">
        <f>O221*H221</f>
        <v>0</v>
      </c>
      <c r="Q221" s="140">
        <v>0</v>
      </c>
      <c r="R221" s="140">
        <f>Q221*H221</f>
        <v>0</v>
      </c>
      <c r="S221" s="140">
        <v>0</v>
      </c>
      <c r="T221" s="141">
        <f>S221*H221</f>
        <v>0</v>
      </c>
      <c r="AR221" s="142" t="s">
        <v>232</v>
      </c>
      <c r="AT221" s="142" t="s">
        <v>227</v>
      </c>
      <c r="AU221" s="142" t="s">
        <v>92</v>
      </c>
      <c r="AY221" s="16" t="s">
        <v>225</v>
      </c>
      <c r="BE221" s="143">
        <f>IF(N221="základní",J221,0)</f>
        <v>0</v>
      </c>
      <c r="BF221" s="143">
        <f>IF(N221="snížená",J221,0)</f>
        <v>0</v>
      </c>
      <c r="BG221" s="143">
        <f>IF(N221="zákl. přenesená",J221,0)</f>
        <v>0</v>
      </c>
      <c r="BH221" s="143">
        <f>IF(N221="sníž. přenesená",J221,0)</f>
        <v>0</v>
      </c>
      <c r="BI221" s="143">
        <f>IF(N221="nulová",J221,0)</f>
        <v>0</v>
      </c>
      <c r="BJ221" s="16" t="s">
        <v>90</v>
      </c>
      <c r="BK221" s="143">
        <f>ROUND(I221*H221,2)</f>
        <v>0</v>
      </c>
      <c r="BL221" s="16" t="s">
        <v>232</v>
      </c>
      <c r="BM221" s="142" t="s">
        <v>368</v>
      </c>
    </row>
    <row r="222" spans="2:65" s="12" customFormat="1" ht="10.199999999999999">
      <c r="B222" s="144"/>
      <c r="D222" s="145" t="s">
        <v>233</v>
      </c>
      <c r="E222" s="146" t="s">
        <v>1</v>
      </c>
      <c r="F222" s="147" t="s">
        <v>4549</v>
      </c>
      <c r="H222" s="148">
        <v>5.4390000000000001</v>
      </c>
      <c r="I222" s="149"/>
      <c r="L222" s="144"/>
      <c r="M222" s="150"/>
      <c r="T222" s="151"/>
      <c r="AT222" s="146" t="s">
        <v>233</v>
      </c>
      <c r="AU222" s="146" t="s">
        <v>92</v>
      </c>
      <c r="AV222" s="12" t="s">
        <v>92</v>
      </c>
      <c r="AW222" s="12" t="s">
        <v>31</v>
      </c>
      <c r="AX222" s="12" t="s">
        <v>82</v>
      </c>
      <c r="AY222" s="146" t="s">
        <v>225</v>
      </c>
    </row>
    <row r="223" spans="2:65" s="13" customFormat="1" ht="10.199999999999999">
      <c r="B223" s="152"/>
      <c r="D223" s="145" t="s">
        <v>233</v>
      </c>
      <c r="E223" s="153" t="s">
        <v>1</v>
      </c>
      <c r="F223" s="154" t="s">
        <v>235</v>
      </c>
      <c r="H223" s="155">
        <v>5.4390000000000001</v>
      </c>
      <c r="I223" s="156"/>
      <c r="L223" s="152"/>
      <c r="M223" s="157"/>
      <c r="T223" s="158"/>
      <c r="AT223" s="153" t="s">
        <v>233</v>
      </c>
      <c r="AU223" s="153" t="s">
        <v>92</v>
      </c>
      <c r="AV223" s="13" t="s">
        <v>232</v>
      </c>
      <c r="AW223" s="13" t="s">
        <v>31</v>
      </c>
      <c r="AX223" s="13" t="s">
        <v>90</v>
      </c>
      <c r="AY223" s="153" t="s">
        <v>225</v>
      </c>
    </row>
    <row r="224" spans="2:65" s="1" customFormat="1" ht="24.15" customHeight="1">
      <c r="B224" s="31"/>
      <c r="C224" s="131" t="s">
        <v>372</v>
      </c>
      <c r="D224" s="131" t="s">
        <v>227</v>
      </c>
      <c r="E224" s="132" t="s">
        <v>4550</v>
      </c>
      <c r="F224" s="133" t="s">
        <v>4551</v>
      </c>
      <c r="G224" s="134" t="s">
        <v>277</v>
      </c>
      <c r="H224" s="135">
        <v>4.8000000000000001E-2</v>
      </c>
      <c r="I224" s="136"/>
      <c r="J224" s="137">
        <f>ROUND(I224*H224,2)</f>
        <v>0</v>
      </c>
      <c r="K224" s="133" t="s">
        <v>347</v>
      </c>
      <c r="L224" s="31"/>
      <c r="M224" s="138" t="s">
        <v>1</v>
      </c>
      <c r="N224" s="139" t="s">
        <v>47</v>
      </c>
      <c r="P224" s="140">
        <f>O224*H224</f>
        <v>0</v>
      </c>
      <c r="Q224" s="140">
        <v>0</v>
      </c>
      <c r="R224" s="140">
        <f>Q224*H224</f>
        <v>0</v>
      </c>
      <c r="S224" s="140">
        <v>0</v>
      </c>
      <c r="T224" s="141">
        <f>S224*H224</f>
        <v>0</v>
      </c>
      <c r="AR224" s="142" t="s">
        <v>232</v>
      </c>
      <c r="AT224" s="142" t="s">
        <v>227</v>
      </c>
      <c r="AU224" s="142" t="s">
        <v>92</v>
      </c>
      <c r="AY224" s="16" t="s">
        <v>225</v>
      </c>
      <c r="BE224" s="143">
        <f>IF(N224="základní",J224,0)</f>
        <v>0</v>
      </c>
      <c r="BF224" s="143">
        <f>IF(N224="snížená",J224,0)</f>
        <v>0</v>
      </c>
      <c r="BG224" s="143">
        <f>IF(N224="zákl. přenesená",J224,0)</f>
        <v>0</v>
      </c>
      <c r="BH224" s="143">
        <f>IF(N224="sníž. přenesená",J224,0)</f>
        <v>0</v>
      </c>
      <c r="BI224" s="143">
        <f>IF(N224="nulová",J224,0)</f>
        <v>0</v>
      </c>
      <c r="BJ224" s="16" t="s">
        <v>90</v>
      </c>
      <c r="BK224" s="143">
        <f>ROUND(I224*H224,2)</f>
        <v>0</v>
      </c>
      <c r="BL224" s="16" t="s">
        <v>232</v>
      </c>
      <c r="BM224" s="142" t="s">
        <v>375</v>
      </c>
    </row>
    <row r="225" spans="2:65" s="12" customFormat="1" ht="10.199999999999999">
      <c r="B225" s="144"/>
      <c r="D225" s="145" t="s">
        <v>233</v>
      </c>
      <c r="E225" s="146" t="s">
        <v>1</v>
      </c>
      <c r="F225" s="147" t="s">
        <v>4552</v>
      </c>
      <c r="H225" s="148">
        <v>8.0000000000000002E-3</v>
      </c>
      <c r="I225" s="149"/>
      <c r="L225" s="144"/>
      <c r="M225" s="150"/>
      <c r="T225" s="151"/>
      <c r="AT225" s="146" t="s">
        <v>233</v>
      </c>
      <c r="AU225" s="146" t="s">
        <v>92</v>
      </c>
      <c r="AV225" s="12" t="s">
        <v>92</v>
      </c>
      <c r="AW225" s="12" t="s">
        <v>31</v>
      </c>
      <c r="AX225" s="12" t="s">
        <v>82</v>
      </c>
      <c r="AY225" s="146" t="s">
        <v>225</v>
      </c>
    </row>
    <row r="226" spans="2:65" s="12" customFormat="1" ht="10.199999999999999">
      <c r="B226" s="144"/>
      <c r="D226" s="145" t="s">
        <v>233</v>
      </c>
      <c r="E226" s="146" t="s">
        <v>1</v>
      </c>
      <c r="F226" s="147" t="s">
        <v>4553</v>
      </c>
      <c r="H226" s="148">
        <v>0.04</v>
      </c>
      <c r="I226" s="149"/>
      <c r="L226" s="144"/>
      <c r="M226" s="150"/>
      <c r="T226" s="151"/>
      <c r="AT226" s="146" t="s">
        <v>233</v>
      </c>
      <c r="AU226" s="146" t="s">
        <v>92</v>
      </c>
      <c r="AV226" s="12" t="s">
        <v>92</v>
      </c>
      <c r="AW226" s="12" t="s">
        <v>31</v>
      </c>
      <c r="AX226" s="12" t="s">
        <v>82</v>
      </c>
      <c r="AY226" s="146" t="s">
        <v>225</v>
      </c>
    </row>
    <row r="227" spans="2:65" s="13" customFormat="1" ht="10.199999999999999">
      <c r="B227" s="152"/>
      <c r="D227" s="145" t="s">
        <v>233</v>
      </c>
      <c r="E227" s="153" t="s">
        <v>1</v>
      </c>
      <c r="F227" s="154" t="s">
        <v>235</v>
      </c>
      <c r="H227" s="155">
        <v>4.8000000000000001E-2</v>
      </c>
      <c r="I227" s="156"/>
      <c r="L227" s="152"/>
      <c r="M227" s="157"/>
      <c r="T227" s="158"/>
      <c r="AT227" s="153" t="s">
        <v>233</v>
      </c>
      <c r="AU227" s="153" t="s">
        <v>92</v>
      </c>
      <c r="AV227" s="13" t="s">
        <v>232</v>
      </c>
      <c r="AW227" s="13" t="s">
        <v>31</v>
      </c>
      <c r="AX227" s="13" t="s">
        <v>90</v>
      </c>
      <c r="AY227" s="153" t="s">
        <v>225</v>
      </c>
    </row>
    <row r="228" spans="2:65" s="11" customFormat="1" ht="22.8" customHeight="1">
      <c r="B228" s="119"/>
      <c r="D228" s="120" t="s">
        <v>81</v>
      </c>
      <c r="E228" s="129" t="s">
        <v>243</v>
      </c>
      <c r="F228" s="129" t="s">
        <v>643</v>
      </c>
      <c r="I228" s="122"/>
      <c r="J228" s="130">
        <f>BK228</f>
        <v>0</v>
      </c>
      <c r="L228" s="119"/>
      <c r="M228" s="124"/>
      <c r="P228" s="125">
        <f>SUM(P229:P235)</f>
        <v>0</v>
      </c>
      <c r="R228" s="125">
        <f>SUM(R229:R235)</f>
        <v>0</v>
      </c>
      <c r="T228" s="126">
        <f>SUM(T229:T235)</f>
        <v>0</v>
      </c>
      <c r="AR228" s="120" t="s">
        <v>90</v>
      </c>
      <c r="AT228" s="127" t="s">
        <v>81</v>
      </c>
      <c r="AU228" s="127" t="s">
        <v>90</v>
      </c>
      <c r="AY228" s="120" t="s">
        <v>225</v>
      </c>
      <c r="BK228" s="128">
        <f>SUM(BK229:BK235)</f>
        <v>0</v>
      </c>
    </row>
    <row r="229" spans="2:65" s="1" customFormat="1" ht="24.15" customHeight="1">
      <c r="B229" s="31"/>
      <c r="C229" s="131" t="s">
        <v>300</v>
      </c>
      <c r="D229" s="131" t="s">
        <v>227</v>
      </c>
      <c r="E229" s="132" t="s">
        <v>4554</v>
      </c>
      <c r="F229" s="133" t="s">
        <v>4555</v>
      </c>
      <c r="G229" s="134" t="s">
        <v>230</v>
      </c>
      <c r="H229" s="135">
        <v>27.414000000000001</v>
      </c>
      <c r="I229" s="136"/>
      <c r="J229" s="137">
        <f>ROUND(I229*H229,2)</f>
        <v>0</v>
      </c>
      <c r="K229" s="133" t="s">
        <v>347</v>
      </c>
      <c r="L229" s="31"/>
      <c r="M229" s="138" t="s">
        <v>1</v>
      </c>
      <c r="N229" s="139" t="s">
        <v>47</v>
      </c>
      <c r="P229" s="140">
        <f>O229*H229</f>
        <v>0</v>
      </c>
      <c r="Q229" s="140">
        <v>0</v>
      </c>
      <c r="R229" s="140">
        <f>Q229*H229</f>
        <v>0</v>
      </c>
      <c r="S229" s="140">
        <v>0</v>
      </c>
      <c r="T229" s="141">
        <f>S229*H229</f>
        <v>0</v>
      </c>
      <c r="AR229" s="142" t="s">
        <v>232</v>
      </c>
      <c r="AT229" s="142" t="s">
        <v>227</v>
      </c>
      <c r="AU229" s="142" t="s">
        <v>92</v>
      </c>
      <c r="AY229" s="16" t="s">
        <v>225</v>
      </c>
      <c r="BE229" s="143">
        <f>IF(N229="základní",J229,0)</f>
        <v>0</v>
      </c>
      <c r="BF229" s="143">
        <f>IF(N229="snížená",J229,0)</f>
        <v>0</v>
      </c>
      <c r="BG229" s="143">
        <f>IF(N229="zákl. přenesená",J229,0)</f>
        <v>0</v>
      </c>
      <c r="BH229" s="143">
        <f>IF(N229="sníž. přenesená",J229,0)</f>
        <v>0</v>
      </c>
      <c r="BI229" s="143">
        <f>IF(N229="nulová",J229,0)</f>
        <v>0</v>
      </c>
      <c r="BJ229" s="16" t="s">
        <v>90</v>
      </c>
      <c r="BK229" s="143">
        <f>ROUND(I229*H229,2)</f>
        <v>0</v>
      </c>
      <c r="BL229" s="16" t="s">
        <v>232</v>
      </c>
      <c r="BM229" s="142" t="s">
        <v>379</v>
      </c>
    </row>
    <row r="230" spans="2:65" s="12" customFormat="1" ht="10.199999999999999">
      <c r="B230" s="144"/>
      <c r="D230" s="145" t="s">
        <v>233</v>
      </c>
      <c r="E230" s="146" t="s">
        <v>1</v>
      </c>
      <c r="F230" s="147" t="s">
        <v>4556</v>
      </c>
      <c r="H230" s="148">
        <v>27.414000000000001</v>
      </c>
      <c r="I230" s="149"/>
      <c r="L230" s="144"/>
      <c r="M230" s="150"/>
      <c r="T230" s="151"/>
      <c r="AT230" s="146" t="s">
        <v>233</v>
      </c>
      <c r="AU230" s="146" t="s">
        <v>92</v>
      </c>
      <c r="AV230" s="12" t="s">
        <v>92</v>
      </c>
      <c r="AW230" s="12" t="s">
        <v>31</v>
      </c>
      <c r="AX230" s="12" t="s">
        <v>82</v>
      </c>
      <c r="AY230" s="146" t="s">
        <v>225</v>
      </c>
    </row>
    <row r="231" spans="2:65" s="13" customFormat="1" ht="10.199999999999999">
      <c r="B231" s="152"/>
      <c r="D231" s="145" t="s">
        <v>233</v>
      </c>
      <c r="E231" s="153" t="s">
        <v>1</v>
      </c>
      <c r="F231" s="154" t="s">
        <v>235</v>
      </c>
      <c r="H231" s="155">
        <v>27.414000000000001</v>
      </c>
      <c r="I231" s="156"/>
      <c r="L231" s="152"/>
      <c r="M231" s="157"/>
      <c r="T231" s="158"/>
      <c r="AT231" s="153" t="s">
        <v>233</v>
      </c>
      <c r="AU231" s="153" t="s">
        <v>92</v>
      </c>
      <c r="AV231" s="13" t="s">
        <v>232</v>
      </c>
      <c r="AW231" s="13" t="s">
        <v>31</v>
      </c>
      <c r="AX231" s="13" t="s">
        <v>90</v>
      </c>
      <c r="AY231" s="153" t="s">
        <v>225</v>
      </c>
    </row>
    <row r="232" spans="2:65" s="1" customFormat="1" ht="37.799999999999997" customHeight="1">
      <c r="B232" s="31"/>
      <c r="C232" s="131" t="s">
        <v>383</v>
      </c>
      <c r="D232" s="131" t="s">
        <v>227</v>
      </c>
      <c r="E232" s="132" t="s">
        <v>4557</v>
      </c>
      <c r="F232" s="133" t="s">
        <v>4558</v>
      </c>
      <c r="G232" s="134" t="s">
        <v>230</v>
      </c>
      <c r="H232" s="135">
        <v>27.414000000000001</v>
      </c>
      <c r="I232" s="136"/>
      <c r="J232" s="137">
        <f>ROUND(I232*H232,2)</f>
        <v>0</v>
      </c>
      <c r="K232" s="133" t="s">
        <v>347</v>
      </c>
      <c r="L232" s="31"/>
      <c r="M232" s="138" t="s">
        <v>1</v>
      </c>
      <c r="N232" s="139" t="s">
        <v>47</v>
      </c>
      <c r="P232" s="140">
        <f>O232*H232</f>
        <v>0</v>
      </c>
      <c r="Q232" s="140">
        <v>0</v>
      </c>
      <c r="R232" s="140">
        <f>Q232*H232</f>
        <v>0</v>
      </c>
      <c r="S232" s="140">
        <v>0</v>
      </c>
      <c r="T232" s="141">
        <f>S232*H232</f>
        <v>0</v>
      </c>
      <c r="AR232" s="142" t="s">
        <v>232</v>
      </c>
      <c r="AT232" s="142" t="s">
        <v>227</v>
      </c>
      <c r="AU232" s="142" t="s">
        <v>92</v>
      </c>
      <c r="AY232" s="16" t="s">
        <v>225</v>
      </c>
      <c r="BE232" s="143">
        <f>IF(N232="základní",J232,0)</f>
        <v>0</v>
      </c>
      <c r="BF232" s="143">
        <f>IF(N232="snížená",J232,0)</f>
        <v>0</v>
      </c>
      <c r="BG232" s="143">
        <f>IF(N232="zákl. přenesená",J232,0)</f>
        <v>0</v>
      </c>
      <c r="BH232" s="143">
        <f>IF(N232="sníž. přenesená",J232,0)</f>
        <v>0</v>
      </c>
      <c r="BI232" s="143">
        <f>IF(N232="nulová",J232,0)</f>
        <v>0</v>
      </c>
      <c r="BJ232" s="16" t="s">
        <v>90</v>
      </c>
      <c r="BK232" s="143">
        <f>ROUND(I232*H232,2)</f>
        <v>0</v>
      </c>
      <c r="BL232" s="16" t="s">
        <v>232</v>
      </c>
      <c r="BM232" s="142" t="s">
        <v>386</v>
      </c>
    </row>
    <row r="233" spans="2:65" s="12" customFormat="1" ht="10.199999999999999">
      <c r="B233" s="144"/>
      <c r="D233" s="145" t="s">
        <v>233</v>
      </c>
      <c r="E233" s="146" t="s">
        <v>1</v>
      </c>
      <c r="F233" s="147" t="s">
        <v>4559</v>
      </c>
      <c r="H233" s="148">
        <v>27.414000000000001</v>
      </c>
      <c r="I233" s="149"/>
      <c r="L233" s="144"/>
      <c r="M233" s="150"/>
      <c r="T233" s="151"/>
      <c r="AT233" s="146" t="s">
        <v>233</v>
      </c>
      <c r="AU233" s="146" t="s">
        <v>92</v>
      </c>
      <c r="AV233" s="12" t="s">
        <v>92</v>
      </c>
      <c r="AW233" s="12" t="s">
        <v>31</v>
      </c>
      <c r="AX233" s="12" t="s">
        <v>82</v>
      </c>
      <c r="AY233" s="146" t="s">
        <v>225</v>
      </c>
    </row>
    <row r="234" spans="2:65" s="13" customFormat="1" ht="10.199999999999999">
      <c r="B234" s="152"/>
      <c r="D234" s="145" t="s">
        <v>233</v>
      </c>
      <c r="E234" s="153" t="s">
        <v>1</v>
      </c>
      <c r="F234" s="154" t="s">
        <v>235</v>
      </c>
      <c r="H234" s="155">
        <v>27.414000000000001</v>
      </c>
      <c r="I234" s="156"/>
      <c r="L234" s="152"/>
      <c r="M234" s="157"/>
      <c r="T234" s="158"/>
      <c r="AT234" s="153" t="s">
        <v>233</v>
      </c>
      <c r="AU234" s="153" t="s">
        <v>92</v>
      </c>
      <c r="AV234" s="13" t="s">
        <v>232</v>
      </c>
      <c r="AW234" s="13" t="s">
        <v>31</v>
      </c>
      <c r="AX234" s="13" t="s">
        <v>90</v>
      </c>
      <c r="AY234" s="153" t="s">
        <v>225</v>
      </c>
    </row>
    <row r="235" spans="2:65" s="1" customFormat="1" ht="37.799999999999997" customHeight="1">
      <c r="B235" s="31"/>
      <c r="C235" s="131" t="s">
        <v>307</v>
      </c>
      <c r="D235" s="131" t="s">
        <v>227</v>
      </c>
      <c r="E235" s="132" t="s">
        <v>4560</v>
      </c>
      <c r="F235" s="133" t="s">
        <v>4561</v>
      </c>
      <c r="G235" s="134" t="s">
        <v>230</v>
      </c>
      <c r="H235" s="135">
        <v>27.414000000000001</v>
      </c>
      <c r="I235" s="136"/>
      <c r="J235" s="137">
        <f>ROUND(I235*H235,2)</f>
        <v>0</v>
      </c>
      <c r="K235" s="133" t="s">
        <v>347</v>
      </c>
      <c r="L235" s="31"/>
      <c r="M235" s="138" t="s">
        <v>1</v>
      </c>
      <c r="N235" s="139" t="s">
        <v>47</v>
      </c>
      <c r="P235" s="140">
        <f>O235*H235</f>
        <v>0</v>
      </c>
      <c r="Q235" s="140">
        <v>0</v>
      </c>
      <c r="R235" s="140">
        <f>Q235*H235</f>
        <v>0</v>
      </c>
      <c r="S235" s="140">
        <v>0</v>
      </c>
      <c r="T235" s="141">
        <f>S235*H235</f>
        <v>0</v>
      </c>
      <c r="AR235" s="142" t="s">
        <v>232</v>
      </c>
      <c r="AT235" s="142" t="s">
        <v>227</v>
      </c>
      <c r="AU235" s="142" t="s">
        <v>92</v>
      </c>
      <c r="AY235" s="16" t="s">
        <v>225</v>
      </c>
      <c r="BE235" s="143">
        <f>IF(N235="základní",J235,0)</f>
        <v>0</v>
      </c>
      <c r="BF235" s="143">
        <f>IF(N235="snížená",J235,0)</f>
        <v>0</v>
      </c>
      <c r="BG235" s="143">
        <f>IF(N235="zákl. přenesená",J235,0)</f>
        <v>0</v>
      </c>
      <c r="BH235" s="143">
        <f>IF(N235="sníž. přenesená",J235,0)</f>
        <v>0</v>
      </c>
      <c r="BI235" s="143">
        <f>IF(N235="nulová",J235,0)</f>
        <v>0</v>
      </c>
      <c r="BJ235" s="16" t="s">
        <v>90</v>
      </c>
      <c r="BK235" s="143">
        <f>ROUND(I235*H235,2)</f>
        <v>0</v>
      </c>
      <c r="BL235" s="16" t="s">
        <v>232</v>
      </c>
      <c r="BM235" s="142" t="s">
        <v>392</v>
      </c>
    </row>
    <row r="236" spans="2:65" s="11" customFormat="1" ht="22.8" customHeight="1">
      <c r="B236" s="119"/>
      <c r="D236" s="120" t="s">
        <v>81</v>
      </c>
      <c r="E236" s="129" t="s">
        <v>266</v>
      </c>
      <c r="F236" s="129" t="s">
        <v>835</v>
      </c>
      <c r="I236" s="122"/>
      <c r="J236" s="130">
        <f>BK236</f>
        <v>0</v>
      </c>
      <c r="L236" s="119"/>
      <c r="M236" s="124"/>
      <c r="P236" s="125">
        <f>SUM(P237:P252)</f>
        <v>0</v>
      </c>
      <c r="R236" s="125">
        <f>SUM(R237:R252)</f>
        <v>0</v>
      </c>
      <c r="T236" s="126">
        <f>SUM(T237:T252)</f>
        <v>0</v>
      </c>
      <c r="AR236" s="120" t="s">
        <v>90</v>
      </c>
      <c r="AT236" s="127" t="s">
        <v>81</v>
      </c>
      <c r="AU236" s="127" t="s">
        <v>90</v>
      </c>
      <c r="AY236" s="120" t="s">
        <v>225</v>
      </c>
      <c r="BK236" s="128">
        <f>SUM(BK237:BK252)</f>
        <v>0</v>
      </c>
    </row>
    <row r="237" spans="2:65" s="1" customFormat="1" ht="37.799999999999997" customHeight="1">
      <c r="B237" s="31"/>
      <c r="C237" s="131" t="s">
        <v>396</v>
      </c>
      <c r="D237" s="131" t="s">
        <v>227</v>
      </c>
      <c r="E237" s="132" t="s">
        <v>4562</v>
      </c>
      <c r="F237" s="133" t="s">
        <v>4563</v>
      </c>
      <c r="G237" s="134" t="s">
        <v>230</v>
      </c>
      <c r="H237" s="135">
        <v>7.2</v>
      </c>
      <c r="I237" s="136"/>
      <c r="J237" s="137">
        <f>ROUND(I237*H237,2)</f>
        <v>0</v>
      </c>
      <c r="K237" s="133" t="s">
        <v>347</v>
      </c>
      <c r="L237" s="31"/>
      <c r="M237" s="138" t="s">
        <v>1</v>
      </c>
      <c r="N237" s="139" t="s">
        <v>47</v>
      </c>
      <c r="P237" s="140">
        <f>O237*H237</f>
        <v>0</v>
      </c>
      <c r="Q237" s="140">
        <v>0</v>
      </c>
      <c r="R237" s="140">
        <f>Q237*H237</f>
        <v>0</v>
      </c>
      <c r="S237" s="140">
        <v>0</v>
      </c>
      <c r="T237" s="141">
        <f>S237*H237</f>
        <v>0</v>
      </c>
      <c r="AR237" s="142" t="s">
        <v>232</v>
      </c>
      <c r="AT237" s="142" t="s">
        <v>227</v>
      </c>
      <c r="AU237" s="142" t="s">
        <v>92</v>
      </c>
      <c r="AY237" s="16" t="s">
        <v>225</v>
      </c>
      <c r="BE237" s="143">
        <f>IF(N237="základní",J237,0)</f>
        <v>0</v>
      </c>
      <c r="BF237" s="143">
        <f>IF(N237="snížená",J237,0)</f>
        <v>0</v>
      </c>
      <c r="BG237" s="143">
        <f>IF(N237="zákl. přenesená",J237,0)</f>
        <v>0</v>
      </c>
      <c r="BH237" s="143">
        <f>IF(N237="sníž. přenesená",J237,0)</f>
        <v>0</v>
      </c>
      <c r="BI237" s="143">
        <f>IF(N237="nulová",J237,0)</f>
        <v>0</v>
      </c>
      <c r="BJ237" s="16" t="s">
        <v>90</v>
      </c>
      <c r="BK237" s="143">
        <f>ROUND(I237*H237,2)</f>
        <v>0</v>
      </c>
      <c r="BL237" s="16" t="s">
        <v>232</v>
      </c>
      <c r="BM237" s="142" t="s">
        <v>399</v>
      </c>
    </row>
    <row r="238" spans="2:65" s="12" customFormat="1" ht="10.199999999999999">
      <c r="B238" s="144"/>
      <c r="D238" s="145" t="s">
        <v>233</v>
      </c>
      <c r="E238" s="146" t="s">
        <v>1</v>
      </c>
      <c r="F238" s="147" t="s">
        <v>4564</v>
      </c>
      <c r="H238" s="148">
        <v>7.2</v>
      </c>
      <c r="I238" s="149"/>
      <c r="L238" s="144"/>
      <c r="M238" s="150"/>
      <c r="T238" s="151"/>
      <c r="AT238" s="146" t="s">
        <v>233</v>
      </c>
      <c r="AU238" s="146" t="s">
        <v>92</v>
      </c>
      <c r="AV238" s="12" t="s">
        <v>92</v>
      </c>
      <c r="AW238" s="12" t="s">
        <v>31</v>
      </c>
      <c r="AX238" s="12" t="s">
        <v>82</v>
      </c>
      <c r="AY238" s="146" t="s">
        <v>225</v>
      </c>
    </row>
    <row r="239" spans="2:65" s="13" customFormat="1" ht="10.199999999999999">
      <c r="B239" s="152"/>
      <c r="D239" s="145" t="s">
        <v>233</v>
      </c>
      <c r="E239" s="153" t="s">
        <v>1</v>
      </c>
      <c r="F239" s="154" t="s">
        <v>235</v>
      </c>
      <c r="H239" s="155">
        <v>7.2</v>
      </c>
      <c r="I239" s="156"/>
      <c r="L239" s="152"/>
      <c r="M239" s="157"/>
      <c r="T239" s="158"/>
      <c r="AT239" s="153" t="s">
        <v>233</v>
      </c>
      <c r="AU239" s="153" t="s">
        <v>92</v>
      </c>
      <c r="AV239" s="13" t="s">
        <v>232</v>
      </c>
      <c r="AW239" s="13" t="s">
        <v>31</v>
      </c>
      <c r="AX239" s="13" t="s">
        <v>90</v>
      </c>
      <c r="AY239" s="153" t="s">
        <v>225</v>
      </c>
    </row>
    <row r="240" spans="2:65" s="1" customFormat="1" ht="37.799999999999997" customHeight="1">
      <c r="B240" s="31"/>
      <c r="C240" s="131" t="s">
        <v>313</v>
      </c>
      <c r="D240" s="131" t="s">
        <v>227</v>
      </c>
      <c r="E240" s="132" t="s">
        <v>4565</v>
      </c>
      <c r="F240" s="133" t="s">
        <v>4566</v>
      </c>
      <c r="G240" s="134" t="s">
        <v>238</v>
      </c>
      <c r="H240" s="135">
        <v>2.92</v>
      </c>
      <c r="I240" s="136"/>
      <c r="J240" s="137">
        <f>ROUND(I240*H240,2)</f>
        <v>0</v>
      </c>
      <c r="K240" s="133" t="s">
        <v>347</v>
      </c>
      <c r="L240" s="31"/>
      <c r="M240" s="138" t="s">
        <v>1</v>
      </c>
      <c r="N240" s="139" t="s">
        <v>47</v>
      </c>
      <c r="P240" s="140">
        <f>O240*H240</f>
        <v>0</v>
      </c>
      <c r="Q240" s="140">
        <v>0</v>
      </c>
      <c r="R240" s="140">
        <f>Q240*H240</f>
        <v>0</v>
      </c>
      <c r="S240" s="140">
        <v>0</v>
      </c>
      <c r="T240" s="141">
        <f>S240*H240</f>
        <v>0</v>
      </c>
      <c r="AR240" s="142" t="s">
        <v>232</v>
      </c>
      <c r="AT240" s="142" t="s">
        <v>227</v>
      </c>
      <c r="AU240" s="142" t="s">
        <v>92</v>
      </c>
      <c r="AY240" s="16" t="s">
        <v>225</v>
      </c>
      <c r="BE240" s="143">
        <f>IF(N240="základní",J240,0)</f>
        <v>0</v>
      </c>
      <c r="BF240" s="143">
        <f>IF(N240="snížená",J240,0)</f>
        <v>0</v>
      </c>
      <c r="BG240" s="143">
        <f>IF(N240="zákl. přenesená",J240,0)</f>
        <v>0</v>
      </c>
      <c r="BH240" s="143">
        <f>IF(N240="sníž. přenesená",J240,0)</f>
        <v>0</v>
      </c>
      <c r="BI240" s="143">
        <f>IF(N240="nulová",J240,0)</f>
        <v>0</v>
      </c>
      <c r="BJ240" s="16" t="s">
        <v>90</v>
      </c>
      <c r="BK240" s="143">
        <f>ROUND(I240*H240,2)</f>
        <v>0</v>
      </c>
      <c r="BL240" s="16" t="s">
        <v>232</v>
      </c>
      <c r="BM240" s="142" t="s">
        <v>403</v>
      </c>
    </row>
    <row r="241" spans="2:65" s="12" customFormat="1" ht="10.199999999999999">
      <c r="B241" s="144"/>
      <c r="D241" s="145" t="s">
        <v>233</v>
      </c>
      <c r="E241" s="146" t="s">
        <v>1</v>
      </c>
      <c r="F241" s="147" t="s">
        <v>4567</v>
      </c>
      <c r="H241" s="148">
        <v>2.92</v>
      </c>
      <c r="I241" s="149"/>
      <c r="L241" s="144"/>
      <c r="M241" s="150"/>
      <c r="T241" s="151"/>
      <c r="AT241" s="146" t="s">
        <v>233</v>
      </c>
      <c r="AU241" s="146" t="s">
        <v>92</v>
      </c>
      <c r="AV241" s="12" t="s">
        <v>92</v>
      </c>
      <c r="AW241" s="12" t="s">
        <v>31</v>
      </c>
      <c r="AX241" s="12" t="s">
        <v>82</v>
      </c>
      <c r="AY241" s="146" t="s">
        <v>225</v>
      </c>
    </row>
    <row r="242" spans="2:65" s="13" customFormat="1" ht="10.199999999999999">
      <c r="B242" s="152"/>
      <c r="D242" s="145" t="s">
        <v>233</v>
      </c>
      <c r="E242" s="153" t="s">
        <v>1</v>
      </c>
      <c r="F242" s="154" t="s">
        <v>235</v>
      </c>
      <c r="H242" s="155">
        <v>2.92</v>
      </c>
      <c r="I242" s="156"/>
      <c r="L242" s="152"/>
      <c r="M242" s="157"/>
      <c r="T242" s="158"/>
      <c r="AT242" s="153" t="s">
        <v>233</v>
      </c>
      <c r="AU242" s="153" t="s">
        <v>92</v>
      </c>
      <c r="AV242" s="13" t="s">
        <v>232</v>
      </c>
      <c r="AW242" s="13" t="s">
        <v>31</v>
      </c>
      <c r="AX242" s="13" t="s">
        <v>90</v>
      </c>
      <c r="AY242" s="153" t="s">
        <v>225</v>
      </c>
    </row>
    <row r="243" spans="2:65" s="1" customFormat="1" ht="33" customHeight="1">
      <c r="B243" s="31"/>
      <c r="C243" s="131" t="s">
        <v>406</v>
      </c>
      <c r="D243" s="131" t="s">
        <v>227</v>
      </c>
      <c r="E243" s="132" t="s">
        <v>4568</v>
      </c>
      <c r="F243" s="133" t="s">
        <v>4569</v>
      </c>
      <c r="G243" s="134" t="s">
        <v>414</v>
      </c>
      <c r="H243" s="135">
        <v>5</v>
      </c>
      <c r="I243" s="136"/>
      <c r="J243" s="137">
        <f>ROUND(I243*H243,2)</f>
        <v>0</v>
      </c>
      <c r="K243" s="133" t="s">
        <v>347</v>
      </c>
      <c r="L243" s="31"/>
      <c r="M243" s="138" t="s">
        <v>1</v>
      </c>
      <c r="N243" s="139" t="s">
        <v>47</v>
      </c>
      <c r="P243" s="140">
        <f>O243*H243</f>
        <v>0</v>
      </c>
      <c r="Q243" s="140">
        <v>0</v>
      </c>
      <c r="R243" s="140">
        <f>Q243*H243</f>
        <v>0</v>
      </c>
      <c r="S243" s="140">
        <v>0</v>
      </c>
      <c r="T243" s="141">
        <f>S243*H243</f>
        <v>0</v>
      </c>
      <c r="AR243" s="142" t="s">
        <v>232</v>
      </c>
      <c r="AT243" s="142" t="s">
        <v>227</v>
      </c>
      <c r="AU243" s="142" t="s">
        <v>92</v>
      </c>
      <c r="AY243" s="16" t="s">
        <v>225</v>
      </c>
      <c r="BE243" s="143">
        <f>IF(N243="základní",J243,0)</f>
        <v>0</v>
      </c>
      <c r="BF243" s="143">
        <f>IF(N243="snížená",J243,0)</f>
        <v>0</v>
      </c>
      <c r="BG243" s="143">
        <f>IF(N243="zákl. přenesená",J243,0)</f>
        <v>0</v>
      </c>
      <c r="BH243" s="143">
        <f>IF(N243="sníž. přenesená",J243,0)</f>
        <v>0</v>
      </c>
      <c r="BI243" s="143">
        <f>IF(N243="nulová",J243,0)</f>
        <v>0</v>
      </c>
      <c r="BJ243" s="16" t="s">
        <v>90</v>
      </c>
      <c r="BK243" s="143">
        <f>ROUND(I243*H243,2)</f>
        <v>0</v>
      </c>
      <c r="BL243" s="16" t="s">
        <v>232</v>
      </c>
      <c r="BM243" s="142" t="s">
        <v>409</v>
      </c>
    </row>
    <row r="244" spans="2:65" s="12" customFormat="1" ht="10.199999999999999">
      <c r="B244" s="144"/>
      <c r="D244" s="145" t="s">
        <v>233</v>
      </c>
      <c r="E244" s="146" t="s">
        <v>1</v>
      </c>
      <c r="F244" s="147" t="s">
        <v>4525</v>
      </c>
      <c r="H244" s="148">
        <v>5</v>
      </c>
      <c r="I244" s="149"/>
      <c r="L244" s="144"/>
      <c r="M244" s="150"/>
      <c r="T244" s="151"/>
      <c r="AT244" s="146" t="s">
        <v>233</v>
      </c>
      <c r="AU244" s="146" t="s">
        <v>92</v>
      </c>
      <c r="AV244" s="12" t="s">
        <v>92</v>
      </c>
      <c r="AW244" s="12" t="s">
        <v>31</v>
      </c>
      <c r="AX244" s="12" t="s">
        <v>82</v>
      </c>
      <c r="AY244" s="146" t="s">
        <v>225</v>
      </c>
    </row>
    <row r="245" spans="2:65" s="13" customFormat="1" ht="10.199999999999999">
      <c r="B245" s="152"/>
      <c r="D245" s="145" t="s">
        <v>233</v>
      </c>
      <c r="E245" s="153" t="s">
        <v>1</v>
      </c>
      <c r="F245" s="154" t="s">
        <v>235</v>
      </c>
      <c r="H245" s="155">
        <v>5</v>
      </c>
      <c r="I245" s="156"/>
      <c r="L245" s="152"/>
      <c r="M245" s="157"/>
      <c r="T245" s="158"/>
      <c r="AT245" s="153" t="s">
        <v>233</v>
      </c>
      <c r="AU245" s="153" t="s">
        <v>92</v>
      </c>
      <c r="AV245" s="13" t="s">
        <v>232</v>
      </c>
      <c r="AW245" s="13" t="s">
        <v>31</v>
      </c>
      <c r="AX245" s="13" t="s">
        <v>90</v>
      </c>
      <c r="AY245" s="153" t="s">
        <v>225</v>
      </c>
    </row>
    <row r="246" spans="2:65" s="1" customFormat="1" ht="24.15" customHeight="1">
      <c r="B246" s="31"/>
      <c r="C246" s="131" t="s">
        <v>319</v>
      </c>
      <c r="D246" s="131" t="s">
        <v>227</v>
      </c>
      <c r="E246" s="132" t="s">
        <v>4570</v>
      </c>
      <c r="F246" s="133" t="s">
        <v>4571</v>
      </c>
      <c r="G246" s="134" t="s">
        <v>357</v>
      </c>
      <c r="H246" s="135">
        <v>7.3</v>
      </c>
      <c r="I246" s="136"/>
      <c r="J246" s="137">
        <f>ROUND(I246*H246,2)</f>
        <v>0</v>
      </c>
      <c r="K246" s="133" t="s">
        <v>347</v>
      </c>
      <c r="L246" s="31"/>
      <c r="M246" s="138" t="s">
        <v>1</v>
      </c>
      <c r="N246" s="139" t="s">
        <v>47</v>
      </c>
      <c r="P246" s="140">
        <f>O246*H246</f>
        <v>0</v>
      </c>
      <c r="Q246" s="140">
        <v>0</v>
      </c>
      <c r="R246" s="140">
        <f>Q246*H246</f>
        <v>0</v>
      </c>
      <c r="S246" s="140">
        <v>0</v>
      </c>
      <c r="T246" s="141">
        <f>S246*H246</f>
        <v>0</v>
      </c>
      <c r="AR246" s="142" t="s">
        <v>232</v>
      </c>
      <c r="AT246" s="142" t="s">
        <v>227</v>
      </c>
      <c r="AU246" s="142" t="s">
        <v>92</v>
      </c>
      <c r="AY246" s="16" t="s">
        <v>225</v>
      </c>
      <c r="BE246" s="143">
        <f>IF(N246="základní",J246,0)</f>
        <v>0</v>
      </c>
      <c r="BF246" s="143">
        <f>IF(N246="snížená",J246,0)</f>
        <v>0</v>
      </c>
      <c r="BG246" s="143">
        <f>IF(N246="zákl. přenesená",J246,0)</f>
        <v>0</v>
      </c>
      <c r="BH246" s="143">
        <f>IF(N246="sníž. přenesená",J246,0)</f>
        <v>0</v>
      </c>
      <c r="BI246" s="143">
        <f>IF(N246="nulová",J246,0)</f>
        <v>0</v>
      </c>
      <c r="BJ246" s="16" t="s">
        <v>90</v>
      </c>
      <c r="BK246" s="143">
        <f>ROUND(I246*H246,2)</f>
        <v>0</v>
      </c>
      <c r="BL246" s="16" t="s">
        <v>232</v>
      </c>
      <c r="BM246" s="142" t="s">
        <v>415</v>
      </c>
    </row>
    <row r="247" spans="2:65" s="12" customFormat="1" ht="10.199999999999999">
      <c r="B247" s="144"/>
      <c r="D247" s="145" t="s">
        <v>233</v>
      </c>
      <c r="E247" s="146" t="s">
        <v>1</v>
      </c>
      <c r="F247" s="147" t="s">
        <v>4572</v>
      </c>
      <c r="H247" s="148">
        <v>7.3</v>
      </c>
      <c r="I247" s="149"/>
      <c r="L247" s="144"/>
      <c r="M247" s="150"/>
      <c r="T247" s="151"/>
      <c r="AT247" s="146" t="s">
        <v>233</v>
      </c>
      <c r="AU247" s="146" t="s">
        <v>92</v>
      </c>
      <c r="AV247" s="12" t="s">
        <v>92</v>
      </c>
      <c r="AW247" s="12" t="s">
        <v>31</v>
      </c>
      <c r="AX247" s="12" t="s">
        <v>82</v>
      </c>
      <c r="AY247" s="146" t="s">
        <v>225</v>
      </c>
    </row>
    <row r="248" spans="2:65" s="13" customFormat="1" ht="10.199999999999999">
      <c r="B248" s="152"/>
      <c r="D248" s="145" t="s">
        <v>233</v>
      </c>
      <c r="E248" s="153" t="s">
        <v>1</v>
      </c>
      <c r="F248" s="154" t="s">
        <v>235</v>
      </c>
      <c r="H248" s="155">
        <v>7.3</v>
      </c>
      <c r="I248" s="156"/>
      <c r="L248" s="152"/>
      <c r="M248" s="157"/>
      <c r="T248" s="158"/>
      <c r="AT248" s="153" t="s">
        <v>233</v>
      </c>
      <c r="AU248" s="153" t="s">
        <v>92</v>
      </c>
      <c r="AV248" s="13" t="s">
        <v>232</v>
      </c>
      <c r="AW248" s="13" t="s">
        <v>31</v>
      </c>
      <c r="AX248" s="13" t="s">
        <v>90</v>
      </c>
      <c r="AY248" s="153" t="s">
        <v>225</v>
      </c>
    </row>
    <row r="249" spans="2:65" s="1" customFormat="1" ht="37.799999999999997" customHeight="1">
      <c r="B249" s="31"/>
      <c r="C249" s="131" t="s">
        <v>418</v>
      </c>
      <c r="D249" s="131" t="s">
        <v>227</v>
      </c>
      <c r="E249" s="132" t="s">
        <v>4573</v>
      </c>
      <c r="F249" s="133" t="s">
        <v>4574</v>
      </c>
      <c r="G249" s="134" t="s">
        <v>230</v>
      </c>
      <c r="H249" s="135">
        <v>32.819000000000003</v>
      </c>
      <c r="I249" s="136"/>
      <c r="J249" s="137">
        <f>ROUND(I249*H249,2)</f>
        <v>0</v>
      </c>
      <c r="K249" s="133" t="s">
        <v>347</v>
      </c>
      <c r="L249" s="31"/>
      <c r="M249" s="138" t="s">
        <v>1</v>
      </c>
      <c r="N249" s="139" t="s">
        <v>47</v>
      </c>
      <c r="P249" s="140">
        <f>O249*H249</f>
        <v>0</v>
      </c>
      <c r="Q249" s="140">
        <v>0</v>
      </c>
      <c r="R249" s="140">
        <f>Q249*H249</f>
        <v>0</v>
      </c>
      <c r="S249" s="140">
        <v>0</v>
      </c>
      <c r="T249" s="141">
        <f>S249*H249</f>
        <v>0</v>
      </c>
      <c r="AR249" s="142" t="s">
        <v>232</v>
      </c>
      <c r="AT249" s="142" t="s">
        <v>227</v>
      </c>
      <c r="AU249" s="142" t="s">
        <v>92</v>
      </c>
      <c r="AY249" s="16" t="s">
        <v>225</v>
      </c>
      <c r="BE249" s="143">
        <f>IF(N249="základní",J249,0)</f>
        <v>0</v>
      </c>
      <c r="BF249" s="143">
        <f>IF(N249="snížená",J249,0)</f>
        <v>0</v>
      </c>
      <c r="BG249" s="143">
        <f>IF(N249="zákl. přenesená",J249,0)</f>
        <v>0</v>
      </c>
      <c r="BH249" s="143">
        <f>IF(N249="sníž. přenesená",J249,0)</f>
        <v>0</v>
      </c>
      <c r="BI249" s="143">
        <f>IF(N249="nulová",J249,0)</f>
        <v>0</v>
      </c>
      <c r="BJ249" s="16" t="s">
        <v>90</v>
      </c>
      <c r="BK249" s="143">
        <f>ROUND(I249*H249,2)</f>
        <v>0</v>
      </c>
      <c r="BL249" s="16" t="s">
        <v>232</v>
      </c>
      <c r="BM249" s="142" t="s">
        <v>421</v>
      </c>
    </row>
    <row r="250" spans="2:65" s="1" customFormat="1" ht="33" customHeight="1">
      <c r="B250" s="31"/>
      <c r="C250" s="131" t="s">
        <v>325</v>
      </c>
      <c r="D250" s="131" t="s">
        <v>227</v>
      </c>
      <c r="E250" s="132" t="s">
        <v>4575</v>
      </c>
      <c r="F250" s="133" t="s">
        <v>4576</v>
      </c>
      <c r="G250" s="134" t="s">
        <v>230</v>
      </c>
      <c r="H250" s="135">
        <v>32.819000000000003</v>
      </c>
      <c r="I250" s="136"/>
      <c r="J250" s="137">
        <f>ROUND(I250*H250,2)</f>
        <v>0</v>
      </c>
      <c r="K250" s="133" t="s">
        <v>347</v>
      </c>
      <c r="L250" s="31"/>
      <c r="M250" s="138" t="s">
        <v>1</v>
      </c>
      <c r="N250" s="139" t="s">
        <v>47</v>
      </c>
      <c r="P250" s="140">
        <f>O250*H250</f>
        <v>0</v>
      </c>
      <c r="Q250" s="140">
        <v>0</v>
      </c>
      <c r="R250" s="140">
        <f>Q250*H250</f>
        <v>0</v>
      </c>
      <c r="S250" s="140">
        <v>0</v>
      </c>
      <c r="T250" s="141">
        <f>S250*H250</f>
        <v>0</v>
      </c>
      <c r="AR250" s="142" t="s">
        <v>232</v>
      </c>
      <c r="AT250" s="142" t="s">
        <v>227</v>
      </c>
      <c r="AU250" s="142" t="s">
        <v>92</v>
      </c>
      <c r="AY250" s="16" t="s">
        <v>225</v>
      </c>
      <c r="BE250" s="143">
        <f>IF(N250="základní",J250,0)</f>
        <v>0</v>
      </c>
      <c r="BF250" s="143">
        <f>IF(N250="snížená",J250,0)</f>
        <v>0</v>
      </c>
      <c r="BG250" s="143">
        <f>IF(N250="zákl. přenesená",J250,0)</f>
        <v>0</v>
      </c>
      <c r="BH250" s="143">
        <f>IF(N250="sníž. přenesená",J250,0)</f>
        <v>0</v>
      </c>
      <c r="BI250" s="143">
        <f>IF(N250="nulová",J250,0)</f>
        <v>0</v>
      </c>
      <c r="BJ250" s="16" t="s">
        <v>90</v>
      </c>
      <c r="BK250" s="143">
        <f>ROUND(I250*H250,2)</f>
        <v>0</v>
      </c>
      <c r="BL250" s="16" t="s">
        <v>232</v>
      </c>
      <c r="BM250" s="142" t="s">
        <v>425</v>
      </c>
    </row>
    <row r="251" spans="2:65" s="12" customFormat="1" ht="10.199999999999999">
      <c r="B251" s="144"/>
      <c r="D251" s="145" t="s">
        <v>233</v>
      </c>
      <c r="E251" s="146" t="s">
        <v>1</v>
      </c>
      <c r="F251" s="147" t="s">
        <v>4577</v>
      </c>
      <c r="H251" s="148">
        <v>32.819000000000003</v>
      </c>
      <c r="I251" s="149"/>
      <c r="L251" s="144"/>
      <c r="M251" s="150"/>
      <c r="T251" s="151"/>
      <c r="AT251" s="146" t="s">
        <v>233</v>
      </c>
      <c r="AU251" s="146" t="s">
        <v>92</v>
      </c>
      <c r="AV251" s="12" t="s">
        <v>92</v>
      </c>
      <c r="AW251" s="12" t="s">
        <v>31</v>
      </c>
      <c r="AX251" s="12" t="s">
        <v>82</v>
      </c>
      <c r="AY251" s="146" t="s">
        <v>225</v>
      </c>
    </row>
    <row r="252" spans="2:65" s="13" customFormat="1" ht="10.199999999999999">
      <c r="B252" s="152"/>
      <c r="D252" s="145" t="s">
        <v>233</v>
      </c>
      <c r="E252" s="153" t="s">
        <v>1</v>
      </c>
      <c r="F252" s="154" t="s">
        <v>235</v>
      </c>
      <c r="H252" s="155">
        <v>32.819000000000003</v>
      </c>
      <c r="I252" s="156"/>
      <c r="L252" s="152"/>
      <c r="M252" s="157"/>
      <c r="T252" s="158"/>
      <c r="AT252" s="153" t="s">
        <v>233</v>
      </c>
      <c r="AU252" s="153" t="s">
        <v>92</v>
      </c>
      <c r="AV252" s="13" t="s">
        <v>232</v>
      </c>
      <c r="AW252" s="13" t="s">
        <v>31</v>
      </c>
      <c r="AX252" s="13" t="s">
        <v>90</v>
      </c>
      <c r="AY252" s="153" t="s">
        <v>225</v>
      </c>
    </row>
    <row r="253" spans="2:65" s="11" customFormat="1" ht="22.8" customHeight="1">
      <c r="B253" s="119"/>
      <c r="D253" s="120" t="s">
        <v>81</v>
      </c>
      <c r="E253" s="129" t="s">
        <v>1134</v>
      </c>
      <c r="F253" s="129" t="s">
        <v>1135</v>
      </c>
      <c r="I253" s="122"/>
      <c r="J253" s="130">
        <f>BK253</f>
        <v>0</v>
      </c>
      <c r="L253" s="119"/>
      <c r="M253" s="124"/>
      <c r="P253" s="125">
        <f>SUM(P254:P268)</f>
        <v>0</v>
      </c>
      <c r="R253" s="125">
        <f>SUM(R254:R268)</f>
        <v>0</v>
      </c>
      <c r="T253" s="126">
        <f>SUM(T254:T268)</f>
        <v>0</v>
      </c>
      <c r="AR253" s="120" t="s">
        <v>90</v>
      </c>
      <c r="AT253" s="127" t="s">
        <v>81</v>
      </c>
      <c r="AU253" s="127" t="s">
        <v>90</v>
      </c>
      <c r="AY253" s="120" t="s">
        <v>225</v>
      </c>
      <c r="BK253" s="128">
        <f>SUM(BK254:BK268)</f>
        <v>0</v>
      </c>
    </row>
    <row r="254" spans="2:65" s="1" customFormat="1" ht="37.799999999999997" customHeight="1">
      <c r="B254" s="31"/>
      <c r="C254" s="131" t="s">
        <v>427</v>
      </c>
      <c r="D254" s="131" t="s">
        <v>227</v>
      </c>
      <c r="E254" s="132" t="s">
        <v>1137</v>
      </c>
      <c r="F254" s="133" t="s">
        <v>1138</v>
      </c>
      <c r="G254" s="134" t="s">
        <v>277</v>
      </c>
      <c r="H254" s="135">
        <v>4.9889999999999999</v>
      </c>
      <c r="I254" s="136"/>
      <c r="J254" s="137">
        <f>ROUND(I254*H254,2)</f>
        <v>0</v>
      </c>
      <c r="K254" s="133" t="s">
        <v>231</v>
      </c>
      <c r="L254" s="31"/>
      <c r="M254" s="138" t="s">
        <v>1</v>
      </c>
      <c r="N254" s="139" t="s">
        <v>47</v>
      </c>
      <c r="P254" s="140">
        <f>O254*H254</f>
        <v>0</v>
      </c>
      <c r="Q254" s="140">
        <v>0</v>
      </c>
      <c r="R254" s="140">
        <f>Q254*H254</f>
        <v>0</v>
      </c>
      <c r="S254" s="140">
        <v>0</v>
      </c>
      <c r="T254" s="141">
        <f>S254*H254</f>
        <v>0</v>
      </c>
      <c r="AR254" s="142" t="s">
        <v>232</v>
      </c>
      <c r="AT254" s="142" t="s">
        <v>227</v>
      </c>
      <c r="AU254" s="142" t="s">
        <v>92</v>
      </c>
      <c r="AY254" s="16" t="s">
        <v>225</v>
      </c>
      <c r="BE254" s="143">
        <f>IF(N254="základní",J254,0)</f>
        <v>0</v>
      </c>
      <c r="BF254" s="143">
        <f>IF(N254="snížená",J254,0)</f>
        <v>0</v>
      </c>
      <c r="BG254" s="143">
        <f>IF(N254="zákl. přenesená",J254,0)</f>
        <v>0</v>
      </c>
      <c r="BH254" s="143">
        <f>IF(N254="sníž. přenesená",J254,0)</f>
        <v>0</v>
      </c>
      <c r="BI254" s="143">
        <f>IF(N254="nulová",J254,0)</f>
        <v>0</v>
      </c>
      <c r="BJ254" s="16" t="s">
        <v>90</v>
      </c>
      <c r="BK254" s="143">
        <f>ROUND(I254*H254,2)</f>
        <v>0</v>
      </c>
      <c r="BL254" s="16" t="s">
        <v>232</v>
      </c>
      <c r="BM254" s="142" t="s">
        <v>430</v>
      </c>
    </row>
    <row r="255" spans="2:65" s="12" customFormat="1" ht="10.199999999999999">
      <c r="B255" s="144"/>
      <c r="D255" s="145" t="s">
        <v>233</v>
      </c>
      <c r="E255" s="146" t="s">
        <v>1</v>
      </c>
      <c r="F255" s="147" t="s">
        <v>4578</v>
      </c>
      <c r="H255" s="148">
        <v>4.9889999999999999</v>
      </c>
      <c r="I255" s="149"/>
      <c r="L255" s="144"/>
      <c r="M255" s="150"/>
      <c r="T255" s="151"/>
      <c r="AT255" s="146" t="s">
        <v>233</v>
      </c>
      <c r="AU255" s="146" t="s">
        <v>92</v>
      </c>
      <c r="AV255" s="12" t="s">
        <v>92</v>
      </c>
      <c r="AW255" s="12" t="s">
        <v>31</v>
      </c>
      <c r="AX255" s="12" t="s">
        <v>82</v>
      </c>
      <c r="AY255" s="146" t="s">
        <v>225</v>
      </c>
    </row>
    <row r="256" spans="2:65" s="13" customFormat="1" ht="10.199999999999999">
      <c r="B256" s="152"/>
      <c r="D256" s="145" t="s">
        <v>233</v>
      </c>
      <c r="E256" s="153" t="s">
        <v>1</v>
      </c>
      <c r="F256" s="154" t="s">
        <v>235</v>
      </c>
      <c r="H256" s="155">
        <v>4.9889999999999999</v>
      </c>
      <c r="I256" s="156"/>
      <c r="L256" s="152"/>
      <c r="M256" s="157"/>
      <c r="T256" s="158"/>
      <c r="AT256" s="153" t="s">
        <v>233</v>
      </c>
      <c r="AU256" s="153" t="s">
        <v>92</v>
      </c>
      <c r="AV256" s="13" t="s">
        <v>232</v>
      </c>
      <c r="AW256" s="13" t="s">
        <v>31</v>
      </c>
      <c r="AX256" s="13" t="s">
        <v>90</v>
      </c>
      <c r="AY256" s="153" t="s">
        <v>225</v>
      </c>
    </row>
    <row r="257" spans="2:65" s="1" customFormat="1" ht="33" customHeight="1">
      <c r="B257" s="31"/>
      <c r="C257" s="131" t="s">
        <v>328</v>
      </c>
      <c r="D257" s="131" t="s">
        <v>227</v>
      </c>
      <c r="E257" s="132" t="s">
        <v>1140</v>
      </c>
      <c r="F257" s="133" t="s">
        <v>1141</v>
      </c>
      <c r="G257" s="134" t="s">
        <v>277</v>
      </c>
      <c r="H257" s="135">
        <v>4.9889999999999999</v>
      </c>
      <c r="I257" s="136"/>
      <c r="J257" s="137">
        <f>ROUND(I257*H257,2)</f>
        <v>0</v>
      </c>
      <c r="K257" s="133" t="s">
        <v>231</v>
      </c>
      <c r="L257" s="31"/>
      <c r="M257" s="138" t="s">
        <v>1</v>
      </c>
      <c r="N257" s="139" t="s">
        <v>47</v>
      </c>
      <c r="P257" s="140">
        <f>O257*H257</f>
        <v>0</v>
      </c>
      <c r="Q257" s="140">
        <v>0</v>
      </c>
      <c r="R257" s="140">
        <f>Q257*H257</f>
        <v>0</v>
      </c>
      <c r="S257" s="140">
        <v>0</v>
      </c>
      <c r="T257" s="141">
        <f>S257*H257</f>
        <v>0</v>
      </c>
      <c r="AR257" s="142" t="s">
        <v>232</v>
      </c>
      <c r="AT257" s="142" t="s">
        <v>227</v>
      </c>
      <c r="AU257" s="142" t="s">
        <v>92</v>
      </c>
      <c r="AY257" s="16" t="s">
        <v>225</v>
      </c>
      <c r="BE257" s="143">
        <f>IF(N257="základní",J257,0)</f>
        <v>0</v>
      </c>
      <c r="BF257" s="143">
        <f>IF(N257="snížená",J257,0)</f>
        <v>0</v>
      </c>
      <c r="BG257" s="143">
        <f>IF(N257="zákl. přenesená",J257,0)</f>
        <v>0</v>
      </c>
      <c r="BH257" s="143">
        <f>IF(N257="sníž. přenesená",J257,0)</f>
        <v>0</v>
      </c>
      <c r="BI257" s="143">
        <f>IF(N257="nulová",J257,0)</f>
        <v>0</v>
      </c>
      <c r="BJ257" s="16" t="s">
        <v>90</v>
      </c>
      <c r="BK257" s="143">
        <f>ROUND(I257*H257,2)</f>
        <v>0</v>
      </c>
      <c r="BL257" s="16" t="s">
        <v>232</v>
      </c>
      <c r="BM257" s="142" t="s">
        <v>435</v>
      </c>
    </row>
    <row r="258" spans="2:65" s="12" customFormat="1" ht="10.199999999999999">
      <c r="B258" s="144"/>
      <c r="D258" s="145" t="s">
        <v>233</v>
      </c>
      <c r="E258" s="146" t="s">
        <v>1</v>
      </c>
      <c r="F258" s="147" t="s">
        <v>4579</v>
      </c>
      <c r="H258" s="148">
        <v>4.9889999999999999</v>
      </c>
      <c r="I258" s="149"/>
      <c r="L258" s="144"/>
      <c r="M258" s="150"/>
      <c r="T258" s="151"/>
      <c r="AT258" s="146" t="s">
        <v>233</v>
      </c>
      <c r="AU258" s="146" t="s">
        <v>92</v>
      </c>
      <c r="AV258" s="12" t="s">
        <v>92</v>
      </c>
      <c r="AW258" s="12" t="s">
        <v>31</v>
      </c>
      <c r="AX258" s="12" t="s">
        <v>82</v>
      </c>
      <c r="AY258" s="146" t="s">
        <v>225</v>
      </c>
    </row>
    <row r="259" spans="2:65" s="13" customFormat="1" ht="10.199999999999999">
      <c r="B259" s="152"/>
      <c r="D259" s="145" t="s">
        <v>233</v>
      </c>
      <c r="E259" s="153" t="s">
        <v>1</v>
      </c>
      <c r="F259" s="154" t="s">
        <v>235</v>
      </c>
      <c r="H259" s="155">
        <v>4.9889999999999999</v>
      </c>
      <c r="I259" s="156"/>
      <c r="L259" s="152"/>
      <c r="M259" s="157"/>
      <c r="T259" s="158"/>
      <c r="AT259" s="153" t="s">
        <v>233</v>
      </c>
      <c r="AU259" s="153" t="s">
        <v>92</v>
      </c>
      <c r="AV259" s="13" t="s">
        <v>232</v>
      </c>
      <c r="AW259" s="13" t="s">
        <v>31</v>
      </c>
      <c r="AX259" s="13" t="s">
        <v>90</v>
      </c>
      <c r="AY259" s="153" t="s">
        <v>225</v>
      </c>
    </row>
    <row r="260" spans="2:65" s="1" customFormat="1" ht="44.25" customHeight="1">
      <c r="B260" s="31"/>
      <c r="C260" s="131" t="s">
        <v>439</v>
      </c>
      <c r="D260" s="131" t="s">
        <v>227</v>
      </c>
      <c r="E260" s="132" t="s">
        <v>1144</v>
      </c>
      <c r="F260" s="133" t="s">
        <v>1145</v>
      </c>
      <c r="G260" s="134" t="s">
        <v>277</v>
      </c>
      <c r="H260" s="135">
        <v>94.790999999999997</v>
      </c>
      <c r="I260" s="136"/>
      <c r="J260" s="137">
        <f>ROUND(I260*H260,2)</f>
        <v>0</v>
      </c>
      <c r="K260" s="133" t="s">
        <v>231</v>
      </c>
      <c r="L260" s="31"/>
      <c r="M260" s="138" t="s">
        <v>1</v>
      </c>
      <c r="N260" s="139" t="s">
        <v>47</v>
      </c>
      <c r="P260" s="140">
        <f>O260*H260</f>
        <v>0</v>
      </c>
      <c r="Q260" s="140">
        <v>0</v>
      </c>
      <c r="R260" s="140">
        <f>Q260*H260</f>
        <v>0</v>
      </c>
      <c r="S260" s="140">
        <v>0</v>
      </c>
      <c r="T260" s="141">
        <f>S260*H260</f>
        <v>0</v>
      </c>
      <c r="AR260" s="142" t="s">
        <v>232</v>
      </c>
      <c r="AT260" s="142" t="s">
        <v>227</v>
      </c>
      <c r="AU260" s="142" t="s">
        <v>92</v>
      </c>
      <c r="AY260" s="16" t="s">
        <v>225</v>
      </c>
      <c r="BE260" s="143">
        <f>IF(N260="základní",J260,0)</f>
        <v>0</v>
      </c>
      <c r="BF260" s="143">
        <f>IF(N260="snížená",J260,0)</f>
        <v>0</v>
      </c>
      <c r="BG260" s="143">
        <f>IF(N260="zákl. přenesená",J260,0)</f>
        <v>0</v>
      </c>
      <c r="BH260" s="143">
        <f>IF(N260="sníž. přenesená",J260,0)</f>
        <v>0</v>
      </c>
      <c r="BI260" s="143">
        <f>IF(N260="nulová",J260,0)</f>
        <v>0</v>
      </c>
      <c r="BJ260" s="16" t="s">
        <v>90</v>
      </c>
      <c r="BK260" s="143">
        <f>ROUND(I260*H260,2)</f>
        <v>0</v>
      </c>
      <c r="BL260" s="16" t="s">
        <v>232</v>
      </c>
      <c r="BM260" s="142" t="s">
        <v>442</v>
      </c>
    </row>
    <row r="261" spans="2:65" s="12" customFormat="1" ht="10.199999999999999">
      <c r="B261" s="144"/>
      <c r="D261" s="145" t="s">
        <v>233</v>
      </c>
      <c r="E261" s="146" t="s">
        <v>1</v>
      </c>
      <c r="F261" s="147" t="s">
        <v>4580</v>
      </c>
      <c r="H261" s="148">
        <v>94.790999999999997</v>
      </c>
      <c r="I261" s="149"/>
      <c r="L261" s="144"/>
      <c r="M261" s="150"/>
      <c r="T261" s="151"/>
      <c r="AT261" s="146" t="s">
        <v>233</v>
      </c>
      <c r="AU261" s="146" t="s">
        <v>92</v>
      </c>
      <c r="AV261" s="12" t="s">
        <v>92</v>
      </c>
      <c r="AW261" s="12" t="s">
        <v>31</v>
      </c>
      <c r="AX261" s="12" t="s">
        <v>82</v>
      </c>
      <c r="AY261" s="146" t="s">
        <v>225</v>
      </c>
    </row>
    <row r="262" spans="2:65" s="13" customFormat="1" ht="10.199999999999999">
      <c r="B262" s="152"/>
      <c r="D262" s="145" t="s">
        <v>233</v>
      </c>
      <c r="E262" s="153" t="s">
        <v>1</v>
      </c>
      <c r="F262" s="154" t="s">
        <v>235</v>
      </c>
      <c r="H262" s="155">
        <v>94.790999999999997</v>
      </c>
      <c r="I262" s="156"/>
      <c r="L262" s="152"/>
      <c r="M262" s="157"/>
      <c r="T262" s="158"/>
      <c r="AT262" s="153" t="s">
        <v>233</v>
      </c>
      <c r="AU262" s="153" t="s">
        <v>92</v>
      </c>
      <c r="AV262" s="13" t="s">
        <v>232</v>
      </c>
      <c r="AW262" s="13" t="s">
        <v>31</v>
      </c>
      <c r="AX262" s="13" t="s">
        <v>90</v>
      </c>
      <c r="AY262" s="153" t="s">
        <v>225</v>
      </c>
    </row>
    <row r="263" spans="2:65" s="1" customFormat="1" ht="44.25" customHeight="1">
      <c r="B263" s="31"/>
      <c r="C263" s="131" t="s">
        <v>334</v>
      </c>
      <c r="D263" s="131" t="s">
        <v>227</v>
      </c>
      <c r="E263" s="132" t="s">
        <v>1157</v>
      </c>
      <c r="F263" s="133" t="s">
        <v>1158</v>
      </c>
      <c r="G263" s="134" t="s">
        <v>277</v>
      </c>
      <c r="H263" s="135">
        <v>1.6040000000000001</v>
      </c>
      <c r="I263" s="136"/>
      <c r="J263" s="137">
        <f>ROUND(I263*H263,2)</f>
        <v>0</v>
      </c>
      <c r="K263" s="133" t="s">
        <v>347</v>
      </c>
      <c r="L263" s="31"/>
      <c r="M263" s="138" t="s">
        <v>1</v>
      </c>
      <c r="N263" s="139" t="s">
        <v>47</v>
      </c>
      <c r="P263" s="140">
        <f>O263*H263</f>
        <v>0</v>
      </c>
      <c r="Q263" s="140">
        <v>0</v>
      </c>
      <c r="R263" s="140">
        <f>Q263*H263</f>
        <v>0</v>
      </c>
      <c r="S263" s="140">
        <v>0</v>
      </c>
      <c r="T263" s="141">
        <f>S263*H263</f>
        <v>0</v>
      </c>
      <c r="AR263" s="142" t="s">
        <v>232</v>
      </c>
      <c r="AT263" s="142" t="s">
        <v>227</v>
      </c>
      <c r="AU263" s="142" t="s">
        <v>92</v>
      </c>
      <c r="AY263" s="16" t="s">
        <v>225</v>
      </c>
      <c r="BE263" s="143">
        <f>IF(N263="základní",J263,0)</f>
        <v>0</v>
      </c>
      <c r="BF263" s="143">
        <f>IF(N263="snížená",J263,0)</f>
        <v>0</v>
      </c>
      <c r="BG263" s="143">
        <f>IF(N263="zákl. přenesená",J263,0)</f>
        <v>0</v>
      </c>
      <c r="BH263" s="143">
        <f>IF(N263="sníž. přenesená",J263,0)</f>
        <v>0</v>
      </c>
      <c r="BI263" s="143">
        <f>IF(N263="nulová",J263,0)</f>
        <v>0</v>
      </c>
      <c r="BJ263" s="16" t="s">
        <v>90</v>
      </c>
      <c r="BK263" s="143">
        <f>ROUND(I263*H263,2)</f>
        <v>0</v>
      </c>
      <c r="BL263" s="16" t="s">
        <v>232</v>
      </c>
      <c r="BM263" s="142" t="s">
        <v>446</v>
      </c>
    </row>
    <row r="264" spans="2:65" s="12" customFormat="1" ht="10.199999999999999">
      <c r="B264" s="144"/>
      <c r="D264" s="145" t="s">
        <v>233</v>
      </c>
      <c r="E264" s="146" t="s">
        <v>1</v>
      </c>
      <c r="F264" s="147" t="s">
        <v>4581</v>
      </c>
      <c r="H264" s="148">
        <v>1.6040000000000001</v>
      </c>
      <c r="I264" s="149"/>
      <c r="L264" s="144"/>
      <c r="M264" s="150"/>
      <c r="T264" s="151"/>
      <c r="AT264" s="146" t="s">
        <v>233</v>
      </c>
      <c r="AU264" s="146" t="s">
        <v>92</v>
      </c>
      <c r="AV264" s="12" t="s">
        <v>92</v>
      </c>
      <c r="AW264" s="12" t="s">
        <v>31</v>
      </c>
      <c r="AX264" s="12" t="s">
        <v>82</v>
      </c>
      <c r="AY264" s="146" t="s">
        <v>225</v>
      </c>
    </row>
    <row r="265" spans="2:65" s="13" customFormat="1" ht="10.199999999999999">
      <c r="B265" s="152"/>
      <c r="D265" s="145" t="s">
        <v>233</v>
      </c>
      <c r="E265" s="153" t="s">
        <v>1</v>
      </c>
      <c r="F265" s="154" t="s">
        <v>235</v>
      </c>
      <c r="H265" s="155">
        <v>1.6040000000000001</v>
      </c>
      <c r="I265" s="156"/>
      <c r="L265" s="152"/>
      <c r="M265" s="157"/>
      <c r="T265" s="158"/>
      <c r="AT265" s="153" t="s">
        <v>233</v>
      </c>
      <c r="AU265" s="153" t="s">
        <v>92</v>
      </c>
      <c r="AV265" s="13" t="s">
        <v>232</v>
      </c>
      <c r="AW265" s="13" t="s">
        <v>31</v>
      </c>
      <c r="AX265" s="13" t="s">
        <v>90</v>
      </c>
      <c r="AY265" s="153" t="s">
        <v>225</v>
      </c>
    </row>
    <row r="266" spans="2:65" s="1" customFormat="1" ht="44.25" customHeight="1">
      <c r="B266" s="31"/>
      <c r="C266" s="131" t="s">
        <v>449</v>
      </c>
      <c r="D266" s="131" t="s">
        <v>227</v>
      </c>
      <c r="E266" s="132" t="s">
        <v>4582</v>
      </c>
      <c r="F266" s="133" t="s">
        <v>276</v>
      </c>
      <c r="G266" s="134" t="s">
        <v>277</v>
      </c>
      <c r="H266" s="135">
        <v>3.3849999999999998</v>
      </c>
      <c r="I266" s="136"/>
      <c r="J266" s="137">
        <f>ROUND(I266*H266,2)</f>
        <v>0</v>
      </c>
      <c r="K266" s="133" t="s">
        <v>347</v>
      </c>
      <c r="L266" s="31"/>
      <c r="M266" s="138" t="s">
        <v>1</v>
      </c>
      <c r="N266" s="139" t="s">
        <v>47</v>
      </c>
      <c r="P266" s="140">
        <f>O266*H266</f>
        <v>0</v>
      </c>
      <c r="Q266" s="140">
        <v>0</v>
      </c>
      <c r="R266" s="140">
        <f>Q266*H266</f>
        <v>0</v>
      </c>
      <c r="S266" s="140">
        <v>0</v>
      </c>
      <c r="T266" s="141">
        <f>S266*H266</f>
        <v>0</v>
      </c>
      <c r="AR266" s="142" t="s">
        <v>232</v>
      </c>
      <c r="AT266" s="142" t="s">
        <v>227</v>
      </c>
      <c r="AU266" s="142" t="s">
        <v>92</v>
      </c>
      <c r="AY266" s="16" t="s">
        <v>225</v>
      </c>
      <c r="BE266" s="143">
        <f>IF(N266="základní",J266,0)</f>
        <v>0</v>
      </c>
      <c r="BF266" s="143">
        <f>IF(N266="snížená",J266,0)</f>
        <v>0</v>
      </c>
      <c r="BG266" s="143">
        <f>IF(N266="zákl. přenesená",J266,0)</f>
        <v>0</v>
      </c>
      <c r="BH266" s="143">
        <f>IF(N266="sníž. přenesená",J266,0)</f>
        <v>0</v>
      </c>
      <c r="BI266" s="143">
        <f>IF(N266="nulová",J266,0)</f>
        <v>0</v>
      </c>
      <c r="BJ266" s="16" t="s">
        <v>90</v>
      </c>
      <c r="BK266" s="143">
        <f>ROUND(I266*H266,2)</f>
        <v>0</v>
      </c>
      <c r="BL266" s="16" t="s">
        <v>232</v>
      </c>
      <c r="BM266" s="142" t="s">
        <v>452</v>
      </c>
    </row>
    <row r="267" spans="2:65" s="12" customFormat="1" ht="10.199999999999999">
      <c r="B267" s="144"/>
      <c r="D267" s="145" t="s">
        <v>233</v>
      </c>
      <c r="E267" s="146" t="s">
        <v>1</v>
      </c>
      <c r="F267" s="147" t="s">
        <v>4583</v>
      </c>
      <c r="H267" s="148">
        <v>3.3849999999999998</v>
      </c>
      <c r="I267" s="149"/>
      <c r="L267" s="144"/>
      <c r="M267" s="150"/>
      <c r="T267" s="151"/>
      <c r="AT267" s="146" t="s">
        <v>233</v>
      </c>
      <c r="AU267" s="146" t="s">
        <v>92</v>
      </c>
      <c r="AV267" s="12" t="s">
        <v>92</v>
      </c>
      <c r="AW267" s="12" t="s">
        <v>31</v>
      </c>
      <c r="AX267" s="12" t="s">
        <v>82</v>
      </c>
      <c r="AY267" s="146" t="s">
        <v>225</v>
      </c>
    </row>
    <row r="268" spans="2:65" s="13" customFormat="1" ht="10.199999999999999">
      <c r="B268" s="152"/>
      <c r="D268" s="145" t="s">
        <v>233</v>
      </c>
      <c r="E268" s="153" t="s">
        <v>1</v>
      </c>
      <c r="F268" s="154" t="s">
        <v>235</v>
      </c>
      <c r="H268" s="155">
        <v>3.3849999999999998</v>
      </c>
      <c r="I268" s="156"/>
      <c r="L268" s="152"/>
      <c r="M268" s="157"/>
      <c r="T268" s="158"/>
      <c r="AT268" s="153" t="s">
        <v>233</v>
      </c>
      <c r="AU268" s="153" t="s">
        <v>92</v>
      </c>
      <c r="AV268" s="13" t="s">
        <v>232</v>
      </c>
      <c r="AW268" s="13" t="s">
        <v>31</v>
      </c>
      <c r="AX268" s="13" t="s">
        <v>90</v>
      </c>
      <c r="AY268" s="153" t="s">
        <v>225</v>
      </c>
    </row>
    <row r="269" spans="2:65" s="11" customFormat="1" ht="22.8" customHeight="1">
      <c r="B269" s="119"/>
      <c r="D269" s="120" t="s">
        <v>81</v>
      </c>
      <c r="E269" s="129" t="s">
        <v>1176</v>
      </c>
      <c r="F269" s="129" t="s">
        <v>1177</v>
      </c>
      <c r="I269" s="122"/>
      <c r="J269" s="130">
        <f>BK269</f>
        <v>0</v>
      </c>
      <c r="L269" s="119"/>
      <c r="M269" s="124"/>
      <c r="P269" s="125">
        <f>P270</f>
        <v>0</v>
      </c>
      <c r="R269" s="125">
        <f>R270</f>
        <v>0</v>
      </c>
      <c r="T269" s="126">
        <f>T270</f>
        <v>0</v>
      </c>
      <c r="AR269" s="120" t="s">
        <v>90</v>
      </c>
      <c r="AT269" s="127" t="s">
        <v>81</v>
      </c>
      <c r="AU269" s="127" t="s">
        <v>90</v>
      </c>
      <c r="AY269" s="120" t="s">
        <v>225</v>
      </c>
      <c r="BK269" s="128">
        <f>BK270</f>
        <v>0</v>
      </c>
    </row>
    <row r="270" spans="2:65" s="1" customFormat="1" ht="66.75" customHeight="1">
      <c r="B270" s="31"/>
      <c r="C270" s="131" t="s">
        <v>339</v>
      </c>
      <c r="D270" s="131" t="s">
        <v>227</v>
      </c>
      <c r="E270" s="132" t="s">
        <v>1179</v>
      </c>
      <c r="F270" s="133" t="s">
        <v>1180</v>
      </c>
      <c r="G270" s="134" t="s">
        <v>277</v>
      </c>
      <c r="H270" s="135">
        <v>36.994</v>
      </c>
      <c r="I270" s="136"/>
      <c r="J270" s="137">
        <f>ROUND(I270*H270,2)</f>
        <v>0</v>
      </c>
      <c r="K270" s="133" t="s">
        <v>231</v>
      </c>
      <c r="L270" s="31"/>
      <c r="M270" s="138" t="s">
        <v>1</v>
      </c>
      <c r="N270" s="139" t="s">
        <v>47</v>
      </c>
      <c r="P270" s="140">
        <f>O270*H270</f>
        <v>0</v>
      </c>
      <c r="Q270" s="140">
        <v>0</v>
      </c>
      <c r="R270" s="140">
        <f>Q270*H270</f>
        <v>0</v>
      </c>
      <c r="S270" s="140">
        <v>0</v>
      </c>
      <c r="T270" s="141">
        <f>S270*H270</f>
        <v>0</v>
      </c>
      <c r="AR270" s="142" t="s">
        <v>232</v>
      </c>
      <c r="AT270" s="142" t="s">
        <v>227</v>
      </c>
      <c r="AU270" s="142" t="s">
        <v>92</v>
      </c>
      <c r="AY270" s="16" t="s">
        <v>225</v>
      </c>
      <c r="BE270" s="143">
        <f>IF(N270="základní",J270,0)</f>
        <v>0</v>
      </c>
      <c r="BF270" s="143">
        <f>IF(N270="snížená",J270,0)</f>
        <v>0</v>
      </c>
      <c r="BG270" s="143">
        <f>IF(N270="zákl. přenesená",J270,0)</f>
        <v>0</v>
      </c>
      <c r="BH270" s="143">
        <f>IF(N270="sníž. přenesená",J270,0)</f>
        <v>0</v>
      </c>
      <c r="BI270" s="143">
        <f>IF(N270="nulová",J270,0)</f>
        <v>0</v>
      </c>
      <c r="BJ270" s="16" t="s">
        <v>90</v>
      </c>
      <c r="BK270" s="143">
        <f>ROUND(I270*H270,2)</f>
        <v>0</v>
      </c>
      <c r="BL270" s="16" t="s">
        <v>232</v>
      </c>
      <c r="BM270" s="142" t="s">
        <v>456</v>
      </c>
    </row>
    <row r="271" spans="2:65" s="11" customFormat="1" ht="25.95" customHeight="1">
      <c r="B271" s="119"/>
      <c r="D271" s="120" t="s">
        <v>81</v>
      </c>
      <c r="E271" s="121" t="s">
        <v>1182</v>
      </c>
      <c r="F271" s="121" t="s">
        <v>1183</v>
      </c>
      <c r="I271" s="122"/>
      <c r="J271" s="123">
        <f>BK271</f>
        <v>0</v>
      </c>
      <c r="L271" s="119"/>
      <c r="M271" s="124"/>
      <c r="P271" s="125">
        <f>P272+P279</f>
        <v>0</v>
      </c>
      <c r="R271" s="125">
        <f>R272+R279</f>
        <v>0</v>
      </c>
      <c r="T271" s="126">
        <f>T272+T279</f>
        <v>0</v>
      </c>
      <c r="AR271" s="120" t="s">
        <v>92</v>
      </c>
      <c r="AT271" s="127" t="s">
        <v>81</v>
      </c>
      <c r="AU271" s="127" t="s">
        <v>82</v>
      </c>
      <c r="AY271" s="120" t="s">
        <v>225</v>
      </c>
      <c r="BK271" s="128">
        <f>BK272+BK279</f>
        <v>0</v>
      </c>
    </row>
    <row r="272" spans="2:65" s="11" customFormat="1" ht="22.8" customHeight="1">
      <c r="B272" s="119"/>
      <c r="D272" s="120" t="s">
        <v>81</v>
      </c>
      <c r="E272" s="129" t="s">
        <v>3392</v>
      </c>
      <c r="F272" s="129" t="s">
        <v>4008</v>
      </c>
      <c r="I272" s="122"/>
      <c r="J272" s="130">
        <f>BK272</f>
        <v>0</v>
      </c>
      <c r="L272" s="119"/>
      <c r="M272" s="124"/>
      <c r="P272" s="125">
        <f>SUM(P273:P278)</f>
        <v>0</v>
      </c>
      <c r="R272" s="125">
        <f>SUM(R273:R278)</f>
        <v>0</v>
      </c>
      <c r="T272" s="126">
        <f>SUM(T273:T278)</f>
        <v>0</v>
      </c>
      <c r="AR272" s="120" t="s">
        <v>92</v>
      </c>
      <c r="AT272" s="127" t="s">
        <v>81</v>
      </c>
      <c r="AU272" s="127" t="s">
        <v>90</v>
      </c>
      <c r="AY272" s="120" t="s">
        <v>225</v>
      </c>
      <c r="BK272" s="128">
        <f>SUM(BK273:BK278)</f>
        <v>0</v>
      </c>
    </row>
    <row r="273" spans="2:65" s="1" customFormat="1" ht="24.15" customHeight="1">
      <c r="B273" s="31"/>
      <c r="C273" s="131" t="s">
        <v>457</v>
      </c>
      <c r="D273" s="131" t="s">
        <v>227</v>
      </c>
      <c r="E273" s="132" t="s">
        <v>4032</v>
      </c>
      <c r="F273" s="133" t="s">
        <v>4033</v>
      </c>
      <c r="G273" s="134" t="s">
        <v>2307</v>
      </c>
      <c r="H273" s="135">
        <v>155.52000000000001</v>
      </c>
      <c r="I273" s="136"/>
      <c r="J273" s="137">
        <f>ROUND(I273*H273,2)</f>
        <v>0</v>
      </c>
      <c r="K273" s="133" t="s">
        <v>347</v>
      </c>
      <c r="L273" s="31"/>
      <c r="M273" s="138" t="s">
        <v>1</v>
      </c>
      <c r="N273" s="139" t="s">
        <v>47</v>
      </c>
      <c r="P273" s="140">
        <f>O273*H273</f>
        <v>0</v>
      </c>
      <c r="Q273" s="140">
        <v>0</v>
      </c>
      <c r="R273" s="140">
        <f>Q273*H273</f>
        <v>0</v>
      </c>
      <c r="S273" s="140">
        <v>0</v>
      </c>
      <c r="T273" s="141">
        <f>S273*H273</f>
        <v>0</v>
      </c>
      <c r="AR273" s="142" t="s">
        <v>265</v>
      </c>
      <c r="AT273" s="142" t="s">
        <v>227</v>
      </c>
      <c r="AU273" s="142" t="s">
        <v>92</v>
      </c>
      <c r="AY273" s="16" t="s">
        <v>225</v>
      </c>
      <c r="BE273" s="143">
        <f>IF(N273="základní",J273,0)</f>
        <v>0</v>
      </c>
      <c r="BF273" s="143">
        <f>IF(N273="snížená",J273,0)</f>
        <v>0</v>
      </c>
      <c r="BG273" s="143">
        <f>IF(N273="zákl. přenesená",J273,0)</f>
        <v>0</v>
      </c>
      <c r="BH273" s="143">
        <f>IF(N273="sníž. přenesená",J273,0)</f>
        <v>0</v>
      </c>
      <c r="BI273" s="143">
        <f>IF(N273="nulová",J273,0)</f>
        <v>0</v>
      </c>
      <c r="BJ273" s="16" t="s">
        <v>90</v>
      </c>
      <c r="BK273" s="143">
        <f>ROUND(I273*H273,2)</f>
        <v>0</v>
      </c>
      <c r="BL273" s="16" t="s">
        <v>265</v>
      </c>
      <c r="BM273" s="142" t="s">
        <v>460</v>
      </c>
    </row>
    <row r="274" spans="2:65" s="12" customFormat="1" ht="10.199999999999999">
      <c r="B274" s="144"/>
      <c r="D274" s="145" t="s">
        <v>233</v>
      </c>
      <c r="E274" s="146" t="s">
        <v>1</v>
      </c>
      <c r="F274" s="147" t="s">
        <v>4584</v>
      </c>
      <c r="H274" s="148">
        <v>155.52000000000001</v>
      </c>
      <c r="I274" s="149"/>
      <c r="L274" s="144"/>
      <c r="M274" s="150"/>
      <c r="T274" s="151"/>
      <c r="AT274" s="146" t="s">
        <v>233</v>
      </c>
      <c r="AU274" s="146" t="s">
        <v>92</v>
      </c>
      <c r="AV274" s="12" t="s">
        <v>92</v>
      </c>
      <c r="AW274" s="12" t="s">
        <v>31</v>
      </c>
      <c r="AX274" s="12" t="s">
        <v>82</v>
      </c>
      <c r="AY274" s="146" t="s">
        <v>225</v>
      </c>
    </row>
    <row r="275" spans="2:65" s="13" customFormat="1" ht="10.199999999999999">
      <c r="B275" s="152"/>
      <c r="D275" s="145" t="s">
        <v>233</v>
      </c>
      <c r="E275" s="153" t="s">
        <v>1</v>
      </c>
      <c r="F275" s="154" t="s">
        <v>235</v>
      </c>
      <c r="H275" s="155">
        <v>155.52000000000001</v>
      </c>
      <c r="I275" s="156"/>
      <c r="L275" s="152"/>
      <c r="M275" s="157"/>
      <c r="T275" s="158"/>
      <c r="AT275" s="153" t="s">
        <v>233</v>
      </c>
      <c r="AU275" s="153" t="s">
        <v>92</v>
      </c>
      <c r="AV275" s="13" t="s">
        <v>232</v>
      </c>
      <c r="AW275" s="13" t="s">
        <v>31</v>
      </c>
      <c r="AX275" s="13" t="s">
        <v>90</v>
      </c>
      <c r="AY275" s="153" t="s">
        <v>225</v>
      </c>
    </row>
    <row r="276" spans="2:65" s="1" customFormat="1" ht="24.15" customHeight="1">
      <c r="B276" s="31"/>
      <c r="C276" s="159" t="s">
        <v>344</v>
      </c>
      <c r="D276" s="159" t="s">
        <v>292</v>
      </c>
      <c r="E276" s="160" t="s">
        <v>4528</v>
      </c>
      <c r="F276" s="161" t="s">
        <v>4529</v>
      </c>
      <c r="G276" s="162" t="s">
        <v>277</v>
      </c>
      <c r="H276" s="163">
        <v>0.156</v>
      </c>
      <c r="I276" s="164"/>
      <c r="J276" s="165">
        <f>ROUND(I276*H276,2)</f>
        <v>0</v>
      </c>
      <c r="K276" s="161" t="s">
        <v>347</v>
      </c>
      <c r="L276" s="166"/>
      <c r="M276" s="167" t="s">
        <v>1</v>
      </c>
      <c r="N276" s="168" t="s">
        <v>47</v>
      </c>
      <c r="P276" s="140">
        <f>O276*H276</f>
        <v>0</v>
      </c>
      <c r="Q276" s="140">
        <v>0</v>
      </c>
      <c r="R276" s="140">
        <f>Q276*H276</f>
        <v>0</v>
      </c>
      <c r="S276" s="140">
        <v>0</v>
      </c>
      <c r="T276" s="141">
        <f>S276*H276</f>
        <v>0</v>
      </c>
      <c r="AR276" s="142" t="s">
        <v>307</v>
      </c>
      <c r="AT276" s="142" t="s">
        <v>292</v>
      </c>
      <c r="AU276" s="142" t="s">
        <v>92</v>
      </c>
      <c r="AY276" s="16" t="s">
        <v>225</v>
      </c>
      <c r="BE276" s="143">
        <f>IF(N276="základní",J276,0)</f>
        <v>0</v>
      </c>
      <c r="BF276" s="143">
        <f>IF(N276="snížená",J276,0)</f>
        <v>0</v>
      </c>
      <c r="BG276" s="143">
        <f>IF(N276="zákl. přenesená",J276,0)</f>
        <v>0</v>
      </c>
      <c r="BH276" s="143">
        <f>IF(N276="sníž. přenesená",J276,0)</f>
        <v>0</v>
      </c>
      <c r="BI276" s="143">
        <f>IF(N276="nulová",J276,0)</f>
        <v>0</v>
      </c>
      <c r="BJ276" s="16" t="s">
        <v>90</v>
      </c>
      <c r="BK276" s="143">
        <f>ROUND(I276*H276,2)</f>
        <v>0</v>
      </c>
      <c r="BL276" s="16" t="s">
        <v>265</v>
      </c>
      <c r="BM276" s="142" t="s">
        <v>464</v>
      </c>
    </row>
    <row r="277" spans="2:65" s="12" customFormat="1" ht="10.199999999999999">
      <c r="B277" s="144"/>
      <c r="D277" s="145" t="s">
        <v>233</v>
      </c>
      <c r="E277" s="146" t="s">
        <v>1</v>
      </c>
      <c r="F277" s="147" t="s">
        <v>4585</v>
      </c>
      <c r="H277" s="148">
        <v>0.156</v>
      </c>
      <c r="I277" s="149"/>
      <c r="L277" s="144"/>
      <c r="M277" s="150"/>
      <c r="T277" s="151"/>
      <c r="AT277" s="146" t="s">
        <v>233</v>
      </c>
      <c r="AU277" s="146" t="s">
        <v>92</v>
      </c>
      <c r="AV277" s="12" t="s">
        <v>92</v>
      </c>
      <c r="AW277" s="12" t="s">
        <v>31</v>
      </c>
      <c r="AX277" s="12" t="s">
        <v>82</v>
      </c>
      <c r="AY277" s="146" t="s">
        <v>225</v>
      </c>
    </row>
    <row r="278" spans="2:65" s="13" customFormat="1" ht="10.199999999999999">
      <c r="B278" s="152"/>
      <c r="D278" s="145" t="s">
        <v>233</v>
      </c>
      <c r="E278" s="153" t="s">
        <v>1</v>
      </c>
      <c r="F278" s="154" t="s">
        <v>235</v>
      </c>
      <c r="H278" s="155">
        <v>0.156</v>
      </c>
      <c r="I278" s="156"/>
      <c r="L278" s="152"/>
      <c r="M278" s="157"/>
      <c r="T278" s="158"/>
      <c r="AT278" s="153" t="s">
        <v>233</v>
      </c>
      <c r="AU278" s="153" t="s">
        <v>92</v>
      </c>
      <c r="AV278" s="13" t="s">
        <v>232</v>
      </c>
      <c r="AW278" s="13" t="s">
        <v>31</v>
      </c>
      <c r="AX278" s="13" t="s">
        <v>90</v>
      </c>
      <c r="AY278" s="153" t="s">
        <v>225</v>
      </c>
    </row>
    <row r="279" spans="2:65" s="11" customFormat="1" ht="22.8" customHeight="1">
      <c r="B279" s="119"/>
      <c r="D279" s="120" t="s">
        <v>81</v>
      </c>
      <c r="E279" s="129" t="s">
        <v>3483</v>
      </c>
      <c r="F279" s="129" t="s">
        <v>4424</v>
      </c>
      <c r="I279" s="122"/>
      <c r="J279" s="130">
        <f>BK279</f>
        <v>0</v>
      </c>
      <c r="L279" s="119"/>
      <c r="M279" s="124"/>
      <c r="P279" s="125">
        <f>SUM(P280:P285)</f>
        <v>0</v>
      </c>
      <c r="R279" s="125">
        <f>SUM(R280:R285)</f>
        <v>0</v>
      </c>
      <c r="T279" s="126">
        <f>SUM(T280:T285)</f>
        <v>0</v>
      </c>
      <c r="AR279" s="120" t="s">
        <v>92</v>
      </c>
      <c r="AT279" s="127" t="s">
        <v>81</v>
      </c>
      <c r="AU279" s="127" t="s">
        <v>90</v>
      </c>
      <c r="AY279" s="120" t="s">
        <v>225</v>
      </c>
      <c r="BK279" s="128">
        <f>SUM(BK280:BK285)</f>
        <v>0</v>
      </c>
    </row>
    <row r="280" spans="2:65" s="1" customFormat="1" ht="33" customHeight="1">
      <c r="B280" s="31"/>
      <c r="C280" s="131" t="s">
        <v>466</v>
      </c>
      <c r="D280" s="131" t="s">
        <v>227</v>
      </c>
      <c r="E280" s="132" t="s">
        <v>4425</v>
      </c>
      <c r="F280" s="133" t="s">
        <v>4426</v>
      </c>
      <c r="G280" s="134" t="s">
        <v>230</v>
      </c>
      <c r="H280" s="135">
        <v>26.626000000000001</v>
      </c>
      <c r="I280" s="136"/>
      <c r="J280" s="137">
        <f>ROUND(I280*H280,2)</f>
        <v>0</v>
      </c>
      <c r="K280" s="133" t="s">
        <v>347</v>
      </c>
      <c r="L280" s="31"/>
      <c r="M280" s="138" t="s">
        <v>1</v>
      </c>
      <c r="N280" s="139" t="s">
        <v>47</v>
      </c>
      <c r="P280" s="140">
        <f>O280*H280</f>
        <v>0</v>
      </c>
      <c r="Q280" s="140">
        <v>0</v>
      </c>
      <c r="R280" s="140">
        <f>Q280*H280</f>
        <v>0</v>
      </c>
      <c r="S280" s="140">
        <v>0</v>
      </c>
      <c r="T280" s="141">
        <f>S280*H280</f>
        <v>0</v>
      </c>
      <c r="AR280" s="142" t="s">
        <v>265</v>
      </c>
      <c r="AT280" s="142" t="s">
        <v>227</v>
      </c>
      <c r="AU280" s="142" t="s">
        <v>92</v>
      </c>
      <c r="AY280" s="16" t="s">
        <v>225</v>
      </c>
      <c r="BE280" s="143">
        <f>IF(N280="základní",J280,0)</f>
        <v>0</v>
      </c>
      <c r="BF280" s="143">
        <f>IF(N280="snížená",J280,0)</f>
        <v>0</v>
      </c>
      <c r="BG280" s="143">
        <f>IF(N280="zákl. přenesená",J280,0)</f>
        <v>0</v>
      </c>
      <c r="BH280" s="143">
        <f>IF(N280="sníž. přenesená",J280,0)</f>
        <v>0</v>
      </c>
      <c r="BI280" s="143">
        <f>IF(N280="nulová",J280,0)</f>
        <v>0</v>
      </c>
      <c r="BJ280" s="16" t="s">
        <v>90</v>
      </c>
      <c r="BK280" s="143">
        <f>ROUND(I280*H280,2)</f>
        <v>0</v>
      </c>
      <c r="BL280" s="16" t="s">
        <v>265</v>
      </c>
      <c r="BM280" s="142" t="s">
        <v>469</v>
      </c>
    </row>
    <row r="281" spans="2:65" s="12" customFormat="1" ht="10.199999999999999">
      <c r="B281" s="144"/>
      <c r="D281" s="145" t="s">
        <v>233</v>
      </c>
      <c r="E281" s="146" t="s">
        <v>1</v>
      </c>
      <c r="F281" s="147" t="s">
        <v>4586</v>
      </c>
      <c r="H281" s="148">
        <v>5.5010000000000003</v>
      </c>
      <c r="I281" s="149"/>
      <c r="L281" s="144"/>
      <c r="M281" s="150"/>
      <c r="T281" s="151"/>
      <c r="AT281" s="146" t="s">
        <v>233</v>
      </c>
      <c r="AU281" s="146" t="s">
        <v>92</v>
      </c>
      <c r="AV281" s="12" t="s">
        <v>92</v>
      </c>
      <c r="AW281" s="12" t="s">
        <v>31</v>
      </c>
      <c r="AX281" s="12" t="s">
        <v>82</v>
      </c>
      <c r="AY281" s="146" t="s">
        <v>225</v>
      </c>
    </row>
    <row r="282" spans="2:65" s="12" customFormat="1" ht="10.199999999999999">
      <c r="B282" s="144"/>
      <c r="D282" s="145" t="s">
        <v>233</v>
      </c>
      <c r="E282" s="146" t="s">
        <v>1</v>
      </c>
      <c r="F282" s="147" t="s">
        <v>4587</v>
      </c>
      <c r="H282" s="148">
        <v>13.202999999999999</v>
      </c>
      <c r="I282" s="149"/>
      <c r="L282" s="144"/>
      <c r="M282" s="150"/>
      <c r="T282" s="151"/>
      <c r="AT282" s="146" t="s">
        <v>233</v>
      </c>
      <c r="AU282" s="146" t="s">
        <v>92</v>
      </c>
      <c r="AV282" s="12" t="s">
        <v>92</v>
      </c>
      <c r="AW282" s="12" t="s">
        <v>31</v>
      </c>
      <c r="AX282" s="12" t="s">
        <v>82</v>
      </c>
      <c r="AY282" s="146" t="s">
        <v>225</v>
      </c>
    </row>
    <row r="283" spans="2:65" s="12" customFormat="1" ht="10.199999999999999">
      <c r="B283" s="144"/>
      <c r="D283" s="145" t="s">
        <v>233</v>
      </c>
      <c r="E283" s="146" t="s">
        <v>1</v>
      </c>
      <c r="F283" s="147" t="s">
        <v>4588</v>
      </c>
      <c r="H283" s="148">
        <v>7.9219999999999997</v>
      </c>
      <c r="I283" s="149"/>
      <c r="L283" s="144"/>
      <c r="M283" s="150"/>
      <c r="T283" s="151"/>
      <c r="AT283" s="146" t="s">
        <v>233</v>
      </c>
      <c r="AU283" s="146" t="s">
        <v>92</v>
      </c>
      <c r="AV283" s="12" t="s">
        <v>92</v>
      </c>
      <c r="AW283" s="12" t="s">
        <v>31</v>
      </c>
      <c r="AX283" s="12" t="s">
        <v>82</v>
      </c>
      <c r="AY283" s="146" t="s">
        <v>225</v>
      </c>
    </row>
    <row r="284" spans="2:65" s="13" customFormat="1" ht="10.199999999999999">
      <c r="B284" s="152"/>
      <c r="D284" s="145" t="s">
        <v>233</v>
      </c>
      <c r="E284" s="153" t="s">
        <v>1</v>
      </c>
      <c r="F284" s="154" t="s">
        <v>235</v>
      </c>
      <c r="H284" s="155">
        <v>26.626000000000001</v>
      </c>
      <c r="I284" s="156"/>
      <c r="L284" s="152"/>
      <c r="M284" s="157"/>
      <c r="T284" s="158"/>
      <c r="AT284" s="153" t="s">
        <v>233</v>
      </c>
      <c r="AU284" s="153" t="s">
        <v>92</v>
      </c>
      <c r="AV284" s="13" t="s">
        <v>232</v>
      </c>
      <c r="AW284" s="13" t="s">
        <v>31</v>
      </c>
      <c r="AX284" s="13" t="s">
        <v>90</v>
      </c>
      <c r="AY284" s="153" t="s">
        <v>225</v>
      </c>
    </row>
    <row r="285" spans="2:65" s="1" customFormat="1" ht="16.5" customHeight="1">
      <c r="B285" s="31"/>
      <c r="C285" s="159" t="s">
        <v>348</v>
      </c>
      <c r="D285" s="159" t="s">
        <v>292</v>
      </c>
      <c r="E285" s="160" t="s">
        <v>4428</v>
      </c>
      <c r="F285" s="161" t="s">
        <v>4429</v>
      </c>
      <c r="G285" s="162" t="s">
        <v>2307</v>
      </c>
      <c r="H285" s="163">
        <v>46.957000000000001</v>
      </c>
      <c r="I285" s="164"/>
      <c r="J285" s="165">
        <f>ROUND(I285*H285,2)</f>
        <v>0</v>
      </c>
      <c r="K285" s="161" t="s">
        <v>347</v>
      </c>
      <c r="L285" s="166"/>
      <c r="M285" s="167" t="s">
        <v>1</v>
      </c>
      <c r="N285" s="168" t="s">
        <v>47</v>
      </c>
      <c r="P285" s="140">
        <f>O285*H285</f>
        <v>0</v>
      </c>
      <c r="Q285" s="140">
        <v>0</v>
      </c>
      <c r="R285" s="140">
        <f>Q285*H285</f>
        <v>0</v>
      </c>
      <c r="S285" s="140">
        <v>0</v>
      </c>
      <c r="T285" s="141">
        <f>S285*H285</f>
        <v>0</v>
      </c>
      <c r="AR285" s="142" t="s">
        <v>307</v>
      </c>
      <c r="AT285" s="142" t="s">
        <v>292</v>
      </c>
      <c r="AU285" s="142" t="s">
        <v>92</v>
      </c>
      <c r="AY285" s="16" t="s">
        <v>225</v>
      </c>
      <c r="BE285" s="143">
        <f>IF(N285="základní",J285,0)</f>
        <v>0</v>
      </c>
      <c r="BF285" s="143">
        <f>IF(N285="snížená",J285,0)</f>
        <v>0</v>
      </c>
      <c r="BG285" s="143">
        <f>IF(N285="zákl. přenesená",J285,0)</f>
        <v>0</v>
      </c>
      <c r="BH285" s="143">
        <f>IF(N285="sníž. přenesená",J285,0)</f>
        <v>0</v>
      </c>
      <c r="BI285" s="143">
        <f>IF(N285="nulová",J285,0)</f>
        <v>0</v>
      </c>
      <c r="BJ285" s="16" t="s">
        <v>90</v>
      </c>
      <c r="BK285" s="143">
        <f>ROUND(I285*H285,2)</f>
        <v>0</v>
      </c>
      <c r="BL285" s="16" t="s">
        <v>265</v>
      </c>
      <c r="BM285" s="142" t="s">
        <v>476</v>
      </c>
    </row>
    <row r="286" spans="2:65" s="11" customFormat="1" ht="25.95" customHeight="1">
      <c r="B286" s="119"/>
      <c r="D286" s="120" t="s">
        <v>81</v>
      </c>
      <c r="E286" s="121" t="s">
        <v>1882</v>
      </c>
      <c r="F286" s="121" t="s">
        <v>1883</v>
      </c>
      <c r="I286" s="122"/>
      <c r="J286" s="123">
        <f>BK286</f>
        <v>0</v>
      </c>
      <c r="L286" s="119"/>
      <c r="M286" s="124"/>
      <c r="P286" s="125">
        <f>P287+P290</f>
        <v>0</v>
      </c>
      <c r="R286" s="125">
        <f>R287+R290</f>
        <v>0</v>
      </c>
      <c r="T286" s="126">
        <f>T287+T290</f>
        <v>0</v>
      </c>
      <c r="AR286" s="120" t="s">
        <v>250</v>
      </c>
      <c r="AT286" s="127" t="s">
        <v>81</v>
      </c>
      <c r="AU286" s="127" t="s">
        <v>82</v>
      </c>
      <c r="AY286" s="120" t="s">
        <v>225</v>
      </c>
      <c r="BK286" s="128">
        <f>BK287+BK290</f>
        <v>0</v>
      </c>
    </row>
    <row r="287" spans="2:65" s="11" customFormat="1" ht="22.8" customHeight="1">
      <c r="B287" s="119"/>
      <c r="D287" s="120" t="s">
        <v>81</v>
      </c>
      <c r="E287" s="129" t="s">
        <v>4329</v>
      </c>
      <c r="F287" s="129" t="s">
        <v>4330</v>
      </c>
      <c r="I287" s="122"/>
      <c r="J287" s="130">
        <f>BK287</f>
        <v>0</v>
      </c>
      <c r="L287" s="119"/>
      <c r="M287" s="124"/>
      <c r="P287" s="125">
        <f>SUM(P288:P289)</f>
        <v>0</v>
      </c>
      <c r="R287" s="125">
        <f>SUM(R288:R289)</f>
        <v>0</v>
      </c>
      <c r="T287" s="126">
        <f>SUM(T288:T289)</f>
        <v>0</v>
      </c>
      <c r="AR287" s="120" t="s">
        <v>250</v>
      </c>
      <c r="AT287" s="127" t="s">
        <v>81</v>
      </c>
      <c r="AU287" s="127" t="s">
        <v>90</v>
      </c>
      <c r="AY287" s="120" t="s">
        <v>225</v>
      </c>
      <c r="BK287" s="128">
        <f>SUM(BK288:BK289)</f>
        <v>0</v>
      </c>
    </row>
    <row r="288" spans="2:65" s="1" customFormat="1" ht="16.5" customHeight="1">
      <c r="B288" s="31"/>
      <c r="C288" s="131" t="s">
        <v>478</v>
      </c>
      <c r="D288" s="131" t="s">
        <v>227</v>
      </c>
      <c r="E288" s="132" t="s">
        <v>4332</v>
      </c>
      <c r="F288" s="133" t="s">
        <v>4330</v>
      </c>
      <c r="G288" s="134" t="s">
        <v>1846</v>
      </c>
      <c r="H288" s="178"/>
      <c r="I288" s="136"/>
      <c r="J288" s="137">
        <f>ROUND(I288*H288,2)</f>
        <v>0</v>
      </c>
      <c r="K288" s="133" t="s">
        <v>231</v>
      </c>
      <c r="L288" s="31"/>
      <c r="M288" s="138" t="s">
        <v>1</v>
      </c>
      <c r="N288" s="139" t="s">
        <v>47</v>
      </c>
      <c r="P288" s="140">
        <f>O288*H288</f>
        <v>0</v>
      </c>
      <c r="Q288" s="140">
        <v>0</v>
      </c>
      <c r="R288" s="140">
        <f>Q288*H288</f>
        <v>0</v>
      </c>
      <c r="S288" s="140">
        <v>0</v>
      </c>
      <c r="T288" s="141">
        <f>S288*H288</f>
        <v>0</v>
      </c>
      <c r="AR288" s="142" t="s">
        <v>232</v>
      </c>
      <c r="AT288" s="142" t="s">
        <v>227</v>
      </c>
      <c r="AU288" s="142" t="s">
        <v>92</v>
      </c>
      <c r="AY288" s="16" t="s">
        <v>225</v>
      </c>
      <c r="BE288" s="143">
        <f>IF(N288="základní",J288,0)</f>
        <v>0</v>
      </c>
      <c r="BF288" s="143">
        <f>IF(N288="snížená",J288,0)</f>
        <v>0</v>
      </c>
      <c r="BG288" s="143">
        <f>IF(N288="zákl. přenesená",J288,0)</f>
        <v>0</v>
      </c>
      <c r="BH288" s="143">
        <f>IF(N288="sníž. přenesená",J288,0)</f>
        <v>0</v>
      </c>
      <c r="BI288" s="143">
        <f>IF(N288="nulová",J288,0)</f>
        <v>0</v>
      </c>
      <c r="BJ288" s="16" t="s">
        <v>90</v>
      </c>
      <c r="BK288" s="143">
        <f>ROUND(I288*H288,2)</f>
        <v>0</v>
      </c>
      <c r="BL288" s="16" t="s">
        <v>232</v>
      </c>
      <c r="BM288" s="142" t="s">
        <v>481</v>
      </c>
    </row>
    <row r="289" spans="2:65" s="1" customFormat="1" ht="16.5" customHeight="1">
      <c r="B289" s="31"/>
      <c r="C289" s="131" t="s">
        <v>354</v>
      </c>
      <c r="D289" s="131" t="s">
        <v>227</v>
      </c>
      <c r="E289" s="132" t="s">
        <v>4334</v>
      </c>
      <c r="F289" s="133" t="s">
        <v>4335</v>
      </c>
      <c r="G289" s="134" t="s">
        <v>638</v>
      </c>
      <c r="H289" s="135">
        <v>1</v>
      </c>
      <c r="I289" s="136"/>
      <c r="J289" s="137">
        <f>ROUND(I289*H289,2)</f>
        <v>0</v>
      </c>
      <c r="K289" s="133" t="s">
        <v>231</v>
      </c>
      <c r="L289" s="31"/>
      <c r="M289" s="138" t="s">
        <v>1</v>
      </c>
      <c r="N289" s="139" t="s">
        <v>47</v>
      </c>
      <c r="P289" s="140">
        <f>O289*H289</f>
        <v>0</v>
      </c>
      <c r="Q289" s="140">
        <v>0</v>
      </c>
      <c r="R289" s="140">
        <f>Q289*H289</f>
        <v>0</v>
      </c>
      <c r="S289" s="140">
        <v>0</v>
      </c>
      <c r="T289" s="141">
        <f>S289*H289</f>
        <v>0</v>
      </c>
      <c r="AR289" s="142" t="s">
        <v>232</v>
      </c>
      <c r="AT289" s="142" t="s">
        <v>227</v>
      </c>
      <c r="AU289" s="142" t="s">
        <v>92</v>
      </c>
      <c r="AY289" s="16" t="s">
        <v>225</v>
      </c>
      <c r="BE289" s="143">
        <f>IF(N289="základní",J289,0)</f>
        <v>0</v>
      </c>
      <c r="BF289" s="143">
        <f>IF(N289="snížená",J289,0)</f>
        <v>0</v>
      </c>
      <c r="BG289" s="143">
        <f>IF(N289="zákl. přenesená",J289,0)</f>
        <v>0</v>
      </c>
      <c r="BH289" s="143">
        <f>IF(N289="sníž. přenesená",J289,0)</f>
        <v>0</v>
      </c>
      <c r="BI289" s="143">
        <f>IF(N289="nulová",J289,0)</f>
        <v>0</v>
      </c>
      <c r="BJ289" s="16" t="s">
        <v>90</v>
      </c>
      <c r="BK289" s="143">
        <f>ROUND(I289*H289,2)</f>
        <v>0</v>
      </c>
      <c r="BL289" s="16" t="s">
        <v>232</v>
      </c>
      <c r="BM289" s="142" t="s">
        <v>485</v>
      </c>
    </row>
    <row r="290" spans="2:65" s="11" customFormat="1" ht="22.8" customHeight="1">
      <c r="B290" s="119"/>
      <c r="D290" s="120" t="s">
        <v>81</v>
      </c>
      <c r="E290" s="129" t="s">
        <v>4336</v>
      </c>
      <c r="F290" s="129" t="s">
        <v>4337</v>
      </c>
      <c r="I290" s="122"/>
      <c r="J290" s="130">
        <f>BK290</f>
        <v>0</v>
      </c>
      <c r="L290" s="119"/>
      <c r="M290" s="124"/>
      <c r="P290" s="125">
        <f>SUM(P291:P292)</f>
        <v>0</v>
      </c>
      <c r="R290" s="125">
        <f>SUM(R291:R292)</f>
        <v>0</v>
      </c>
      <c r="T290" s="126">
        <f>SUM(T291:T292)</f>
        <v>0</v>
      </c>
      <c r="AR290" s="120" t="s">
        <v>250</v>
      </c>
      <c r="AT290" s="127" t="s">
        <v>81</v>
      </c>
      <c r="AU290" s="127" t="s">
        <v>90</v>
      </c>
      <c r="AY290" s="120" t="s">
        <v>225</v>
      </c>
      <c r="BK290" s="128">
        <f>SUM(BK291:BK292)</f>
        <v>0</v>
      </c>
    </row>
    <row r="291" spans="2:65" s="1" customFormat="1" ht="16.5" customHeight="1">
      <c r="B291" s="31"/>
      <c r="C291" s="131" t="s">
        <v>491</v>
      </c>
      <c r="D291" s="131" t="s">
        <v>227</v>
      </c>
      <c r="E291" s="132" t="s">
        <v>4345</v>
      </c>
      <c r="F291" s="133" t="s">
        <v>4346</v>
      </c>
      <c r="G291" s="134" t="s">
        <v>1846</v>
      </c>
      <c r="H291" s="178"/>
      <c r="I291" s="136"/>
      <c r="J291" s="137">
        <f>ROUND(I291*H291,2)</f>
        <v>0</v>
      </c>
      <c r="K291" s="133" t="s">
        <v>231</v>
      </c>
      <c r="L291" s="31"/>
      <c r="M291" s="138" t="s">
        <v>1</v>
      </c>
      <c r="N291" s="139" t="s">
        <v>47</v>
      </c>
      <c r="P291" s="140">
        <f>O291*H291</f>
        <v>0</v>
      </c>
      <c r="Q291" s="140">
        <v>0</v>
      </c>
      <c r="R291" s="140">
        <f>Q291*H291</f>
        <v>0</v>
      </c>
      <c r="S291" s="140">
        <v>0</v>
      </c>
      <c r="T291" s="141">
        <f>S291*H291</f>
        <v>0</v>
      </c>
      <c r="AR291" s="142" t="s">
        <v>232</v>
      </c>
      <c r="AT291" s="142" t="s">
        <v>227</v>
      </c>
      <c r="AU291" s="142" t="s">
        <v>92</v>
      </c>
      <c r="AY291" s="16" t="s">
        <v>225</v>
      </c>
      <c r="BE291" s="143">
        <f>IF(N291="základní",J291,0)</f>
        <v>0</v>
      </c>
      <c r="BF291" s="143">
        <f>IF(N291="snížená",J291,0)</f>
        <v>0</v>
      </c>
      <c r="BG291" s="143">
        <f>IF(N291="zákl. přenesená",J291,0)</f>
        <v>0</v>
      </c>
      <c r="BH291" s="143">
        <f>IF(N291="sníž. přenesená",J291,0)</f>
        <v>0</v>
      </c>
      <c r="BI291" s="143">
        <f>IF(N291="nulová",J291,0)</f>
        <v>0</v>
      </c>
      <c r="BJ291" s="16" t="s">
        <v>90</v>
      </c>
      <c r="BK291" s="143">
        <f>ROUND(I291*H291,2)</f>
        <v>0</v>
      </c>
      <c r="BL291" s="16" t="s">
        <v>232</v>
      </c>
      <c r="BM291" s="142" t="s">
        <v>494</v>
      </c>
    </row>
    <row r="292" spans="2:65" s="1" customFormat="1" ht="16.5" customHeight="1">
      <c r="B292" s="31"/>
      <c r="C292" s="131" t="s">
        <v>358</v>
      </c>
      <c r="D292" s="131" t="s">
        <v>227</v>
      </c>
      <c r="E292" s="132" t="s">
        <v>4348</v>
      </c>
      <c r="F292" s="133" t="s">
        <v>4349</v>
      </c>
      <c r="G292" s="134" t="s">
        <v>1846</v>
      </c>
      <c r="H292" s="178"/>
      <c r="I292" s="136"/>
      <c r="J292" s="137">
        <f>ROUND(I292*H292,2)</f>
        <v>0</v>
      </c>
      <c r="K292" s="133" t="s">
        <v>231</v>
      </c>
      <c r="L292" s="31"/>
      <c r="M292" s="179" t="s">
        <v>1</v>
      </c>
      <c r="N292" s="180" t="s">
        <v>47</v>
      </c>
      <c r="O292" s="181"/>
      <c r="P292" s="182">
        <f>O292*H292</f>
        <v>0</v>
      </c>
      <c r="Q292" s="182">
        <v>0</v>
      </c>
      <c r="R292" s="182">
        <f>Q292*H292</f>
        <v>0</v>
      </c>
      <c r="S292" s="182">
        <v>0</v>
      </c>
      <c r="T292" s="183">
        <f>S292*H292</f>
        <v>0</v>
      </c>
      <c r="AR292" s="142" t="s">
        <v>232</v>
      </c>
      <c r="AT292" s="142" t="s">
        <v>227</v>
      </c>
      <c r="AU292" s="142" t="s">
        <v>92</v>
      </c>
      <c r="AY292" s="16" t="s">
        <v>225</v>
      </c>
      <c r="BE292" s="143">
        <f>IF(N292="základní",J292,0)</f>
        <v>0</v>
      </c>
      <c r="BF292" s="143">
        <f>IF(N292="snížená",J292,0)</f>
        <v>0</v>
      </c>
      <c r="BG292" s="143">
        <f>IF(N292="zákl. přenesená",J292,0)</f>
        <v>0</v>
      </c>
      <c r="BH292" s="143">
        <f>IF(N292="sníž. přenesená",J292,0)</f>
        <v>0</v>
      </c>
      <c r="BI292" s="143">
        <f>IF(N292="nulová",J292,0)</f>
        <v>0</v>
      </c>
      <c r="BJ292" s="16" t="s">
        <v>90</v>
      </c>
      <c r="BK292" s="143">
        <f>ROUND(I292*H292,2)</f>
        <v>0</v>
      </c>
      <c r="BL292" s="16" t="s">
        <v>232</v>
      </c>
      <c r="BM292" s="142" t="s">
        <v>499</v>
      </c>
    </row>
    <row r="293" spans="2:65" s="1" customFormat="1" ht="6.9" customHeight="1">
      <c r="B293" s="43"/>
      <c r="C293" s="44"/>
      <c r="D293" s="44"/>
      <c r="E293" s="44"/>
      <c r="F293" s="44"/>
      <c r="G293" s="44"/>
      <c r="H293" s="44"/>
      <c r="I293" s="44"/>
      <c r="J293" s="44"/>
      <c r="K293" s="44"/>
      <c r="L293" s="31"/>
    </row>
  </sheetData>
  <sheetProtection algorithmName="SHA-512" hashValue="gYXY+RIO6dA8jIMQmyqYZCdYoVBxr02rF/J0fc/AEgKPM8eqlA2rtZWscGcNjQen22u2ZSk0VlbqFKYmW23bqA==" saltValue="qY9Pplm2CX9nSELuC3kQ2yg2gNe5UAa9+AUiRzKLqzjFBQQVhKSx21731GQnRUkg5Uy1ygxJO0na1L6K8VmyaQ==" spinCount="100000" sheet="1" objects="1" scenarios="1" formatColumns="0" formatRows="0" autoFilter="0"/>
  <autoFilter ref="C130:K292" xr:uid="{00000000-0009-0000-0000-000005000000}"/>
  <mergeCells count="9">
    <mergeCell ref="E87:H87"/>
    <mergeCell ref="E121:H121"/>
    <mergeCell ref="E123:H123"/>
    <mergeCell ref="L2:V2"/>
    <mergeCell ref="E7:H7"/>
    <mergeCell ref="E9:H9"/>
    <mergeCell ref="E18:H18"/>
    <mergeCell ref="E27:H27"/>
    <mergeCell ref="E85:H85"/>
  </mergeCells>
  <printOptions horizontalCentered="1"/>
  <pageMargins left="0.7" right="0.7" top="0.75" bottom="0.75" header="0.3" footer="0.3"/>
  <pageSetup paperSize="9" scale="70" fitToHeight="100" orientation="portrait"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71"/>
  <sheetViews>
    <sheetView showGridLines="0" workbookViewId="0">
      <selection activeCell="AN7" sqref="AN7"/>
    </sheetView>
  </sheetViews>
  <sheetFormatPr defaultRowHeight="13.8"/>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8"/>
      <c r="M2" s="198"/>
      <c r="N2" s="198"/>
      <c r="O2" s="198"/>
      <c r="P2" s="198"/>
      <c r="Q2" s="198"/>
      <c r="R2" s="198"/>
      <c r="S2" s="198"/>
      <c r="T2" s="198"/>
      <c r="U2" s="198"/>
      <c r="V2" s="198"/>
      <c r="AT2" s="16" t="s">
        <v>107</v>
      </c>
    </row>
    <row r="3" spans="2:46" ht="6.9" customHeight="1">
      <c r="B3" s="17"/>
      <c r="C3" s="18"/>
      <c r="D3" s="18"/>
      <c r="E3" s="18"/>
      <c r="F3" s="18"/>
      <c r="G3" s="18"/>
      <c r="H3" s="18"/>
      <c r="I3" s="18"/>
      <c r="J3" s="18"/>
      <c r="K3" s="18"/>
      <c r="L3" s="19"/>
      <c r="AT3" s="16" t="s">
        <v>92</v>
      </c>
    </row>
    <row r="4" spans="2:46" ht="24.9" customHeight="1">
      <c r="B4" s="19"/>
      <c r="D4" s="20" t="s">
        <v>120</v>
      </c>
      <c r="L4" s="19"/>
      <c r="M4" s="87" t="s">
        <v>10</v>
      </c>
      <c r="AT4" s="16" t="s">
        <v>4</v>
      </c>
    </row>
    <row r="5" spans="2:46" ht="6.9" customHeight="1">
      <c r="B5" s="19"/>
      <c r="L5" s="19"/>
    </row>
    <row r="6" spans="2:46" ht="12" customHeight="1">
      <c r="B6" s="19"/>
      <c r="D6" s="26" t="s">
        <v>16</v>
      </c>
      <c r="L6" s="19"/>
    </row>
    <row r="7" spans="2:46" ht="26.25" customHeight="1">
      <c r="B7" s="19"/>
      <c r="E7" s="225" t="str">
        <f>'Rekapitulace stavby'!K6</f>
        <v>REKONSTRUKCE KMOCHOVA DOMU, KUTNOHORSKÁ ULICE ČP. 50 - KOMPLET S ROZPOČTY PROFESÍ</v>
      </c>
      <c r="F7" s="226"/>
      <c r="G7" s="226"/>
      <c r="H7" s="226"/>
      <c r="L7" s="19"/>
    </row>
    <row r="8" spans="2:46" s="1" customFormat="1" ht="12" customHeight="1">
      <c r="B8" s="31"/>
      <c r="D8" s="26" t="s">
        <v>121</v>
      </c>
      <c r="L8" s="31"/>
    </row>
    <row r="9" spans="2:46" s="1" customFormat="1" ht="16.5" customHeight="1">
      <c r="B9" s="31"/>
      <c r="E9" s="191" t="s">
        <v>4589</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Vyplň údaj</v>
      </c>
      <c r="L12" s="31"/>
    </row>
    <row r="13" spans="2:46" s="1" customFormat="1" ht="10.8" customHeight="1">
      <c r="B13" s="31"/>
      <c r="L13" s="31"/>
    </row>
    <row r="14" spans="2:46" s="1" customFormat="1" ht="12" customHeight="1">
      <c r="B14" s="31"/>
      <c r="D14" s="26" t="s">
        <v>23</v>
      </c>
      <c r="I14" s="26" t="s">
        <v>24</v>
      </c>
      <c r="J14" s="24" t="s">
        <v>25</v>
      </c>
      <c r="L14" s="31"/>
    </row>
    <row r="15" spans="2:46" s="1" customFormat="1" ht="18" customHeight="1">
      <c r="B15" s="31"/>
      <c r="E15" s="24" t="s">
        <v>26</v>
      </c>
      <c r="I15" s="26" t="s">
        <v>27</v>
      </c>
      <c r="J15" s="24" t="s">
        <v>28</v>
      </c>
      <c r="L15" s="31"/>
    </row>
    <row r="16" spans="2:46" s="1" customFormat="1" ht="6.9" customHeight="1">
      <c r="B16" s="31"/>
      <c r="L16" s="31"/>
    </row>
    <row r="17" spans="2:12" s="1" customFormat="1" ht="12" customHeight="1">
      <c r="B17" s="31"/>
      <c r="D17" s="26" t="s">
        <v>29</v>
      </c>
      <c r="I17" s="26" t="s">
        <v>24</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6.9" customHeight="1">
      <c r="B19" s="31"/>
      <c r="L19" s="31"/>
    </row>
    <row r="20" spans="2:12" s="1" customFormat="1" ht="12" customHeight="1">
      <c r="B20" s="31"/>
      <c r="D20" s="26" t="s">
        <v>32</v>
      </c>
      <c r="I20" s="26" t="s">
        <v>24</v>
      </c>
      <c r="J20" s="24" t="s">
        <v>33</v>
      </c>
      <c r="L20" s="31"/>
    </row>
    <row r="21" spans="2:12" s="1" customFormat="1" ht="18" customHeight="1">
      <c r="B21" s="31"/>
      <c r="E21" s="24" t="s">
        <v>34</v>
      </c>
      <c r="I21" s="26" t="s">
        <v>27</v>
      </c>
      <c r="J21" s="24" t="s">
        <v>35</v>
      </c>
      <c r="L21" s="31"/>
    </row>
    <row r="22" spans="2:12" s="1" customFormat="1" ht="6.9" customHeight="1">
      <c r="B22" s="31"/>
      <c r="L22" s="31"/>
    </row>
    <row r="23" spans="2:12" s="1" customFormat="1" ht="12" customHeight="1">
      <c r="B23" s="31"/>
      <c r="D23" s="26" t="s">
        <v>36</v>
      </c>
      <c r="I23" s="26" t="s">
        <v>24</v>
      </c>
      <c r="J23" s="24" t="s">
        <v>37</v>
      </c>
      <c r="L23" s="31"/>
    </row>
    <row r="24" spans="2:12" s="1" customFormat="1" ht="18" customHeight="1">
      <c r="B24" s="31"/>
      <c r="E24" s="24" t="s">
        <v>38</v>
      </c>
      <c r="I24" s="26" t="s">
        <v>27</v>
      </c>
      <c r="J24" s="24" t="s">
        <v>39</v>
      </c>
      <c r="L24" s="31"/>
    </row>
    <row r="25" spans="2:12" s="1" customFormat="1" ht="6.9" customHeight="1">
      <c r="B25" s="31"/>
      <c r="L25" s="31"/>
    </row>
    <row r="26" spans="2:12" s="1" customFormat="1" ht="12" customHeight="1">
      <c r="B26" s="31"/>
      <c r="D26" s="26" t="s">
        <v>40</v>
      </c>
      <c r="L26" s="31"/>
    </row>
    <row r="27" spans="2:12" s="7" customFormat="1" ht="71.25" customHeight="1">
      <c r="B27" s="88"/>
      <c r="E27" s="202" t="s">
        <v>41</v>
      </c>
      <c r="F27" s="202"/>
      <c r="G27" s="202"/>
      <c r="H27" s="202"/>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42</v>
      </c>
      <c r="J30" s="65">
        <f>ROUND(J125, 2)</f>
        <v>0</v>
      </c>
      <c r="L30" s="31"/>
    </row>
    <row r="31" spans="2:12" s="1" customFormat="1" ht="6.9" customHeight="1">
      <c r="B31" s="31"/>
      <c r="D31" s="52"/>
      <c r="E31" s="52"/>
      <c r="F31" s="52"/>
      <c r="G31" s="52"/>
      <c r="H31" s="52"/>
      <c r="I31" s="52"/>
      <c r="J31" s="52"/>
      <c r="K31" s="52"/>
      <c r="L31" s="31"/>
    </row>
    <row r="32" spans="2:12" s="1" customFormat="1" ht="14.4" customHeight="1">
      <c r="B32" s="31"/>
      <c r="F32" s="34" t="s">
        <v>44</v>
      </c>
      <c r="I32" s="34" t="s">
        <v>43</v>
      </c>
      <c r="J32" s="34" t="s">
        <v>45</v>
      </c>
      <c r="L32" s="31"/>
    </row>
    <row r="33" spans="2:12" s="1" customFormat="1" ht="14.4" customHeight="1">
      <c r="B33" s="31"/>
      <c r="D33" s="54" t="s">
        <v>46</v>
      </c>
      <c r="E33" s="26" t="s">
        <v>47</v>
      </c>
      <c r="F33" s="90">
        <f>ROUND((SUM(BE125:BE170)),  2)</f>
        <v>0</v>
      </c>
      <c r="I33" s="91">
        <v>0.21</v>
      </c>
      <c r="J33" s="90">
        <f>ROUND(((SUM(BE125:BE170))*I33),  2)</f>
        <v>0</v>
      </c>
      <c r="L33" s="31"/>
    </row>
    <row r="34" spans="2:12" s="1" customFormat="1" ht="14.4" customHeight="1">
      <c r="B34" s="31"/>
      <c r="E34" s="26" t="s">
        <v>48</v>
      </c>
      <c r="F34" s="90">
        <f>ROUND((SUM(BF125:BF170)),  2)</f>
        <v>0</v>
      </c>
      <c r="I34" s="91">
        <v>0.12</v>
      </c>
      <c r="J34" s="90">
        <f>ROUND(((SUM(BF125:BF170))*I34),  2)</f>
        <v>0</v>
      </c>
      <c r="L34" s="31"/>
    </row>
    <row r="35" spans="2:12" s="1" customFormat="1" ht="14.4" hidden="1" customHeight="1">
      <c r="B35" s="31"/>
      <c r="E35" s="26" t="s">
        <v>49</v>
      </c>
      <c r="F35" s="90">
        <f>ROUND((SUM(BG125:BG170)),  2)</f>
        <v>0</v>
      </c>
      <c r="I35" s="91">
        <v>0.21</v>
      </c>
      <c r="J35" s="90">
        <f>0</f>
        <v>0</v>
      </c>
      <c r="L35" s="31"/>
    </row>
    <row r="36" spans="2:12" s="1" customFormat="1" ht="14.4" hidden="1" customHeight="1">
      <c r="B36" s="31"/>
      <c r="E36" s="26" t="s">
        <v>50</v>
      </c>
      <c r="F36" s="90">
        <f>ROUND((SUM(BH125:BH170)),  2)</f>
        <v>0</v>
      </c>
      <c r="I36" s="91">
        <v>0.12</v>
      </c>
      <c r="J36" s="90">
        <f>0</f>
        <v>0</v>
      </c>
      <c r="L36" s="31"/>
    </row>
    <row r="37" spans="2:12" s="1" customFormat="1" ht="14.4" hidden="1" customHeight="1">
      <c r="B37" s="31"/>
      <c r="E37" s="26" t="s">
        <v>51</v>
      </c>
      <c r="F37" s="90">
        <f>ROUND((SUM(BI125:BI170)),  2)</f>
        <v>0</v>
      </c>
      <c r="I37" s="91">
        <v>0</v>
      </c>
      <c r="J37" s="90">
        <f>0</f>
        <v>0</v>
      </c>
      <c r="L37" s="31"/>
    </row>
    <row r="38" spans="2:12" s="1" customFormat="1" ht="6.9" customHeight="1">
      <c r="B38" s="31"/>
      <c r="L38" s="31"/>
    </row>
    <row r="39" spans="2:12" s="1" customFormat="1" ht="25.35" customHeight="1">
      <c r="B39" s="31"/>
      <c r="C39" s="92"/>
      <c r="D39" s="93" t="s">
        <v>52</v>
      </c>
      <c r="E39" s="56"/>
      <c r="F39" s="56"/>
      <c r="G39" s="94" t="s">
        <v>53</v>
      </c>
      <c r="H39" s="95" t="s">
        <v>54</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55</v>
      </c>
      <c r="E50" s="41"/>
      <c r="F50" s="41"/>
      <c r="G50" s="40" t="s">
        <v>56</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57</v>
      </c>
      <c r="E61" s="33"/>
      <c r="F61" s="98" t="s">
        <v>58</v>
      </c>
      <c r="G61" s="42" t="s">
        <v>57</v>
      </c>
      <c r="H61" s="33"/>
      <c r="I61" s="33"/>
      <c r="J61" s="99" t="s">
        <v>58</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59</v>
      </c>
      <c r="E65" s="41"/>
      <c r="F65" s="41"/>
      <c r="G65" s="40" t="s">
        <v>60</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57</v>
      </c>
      <c r="E76" s="33"/>
      <c r="F76" s="98" t="s">
        <v>58</v>
      </c>
      <c r="G76" s="42" t="s">
        <v>57</v>
      </c>
      <c r="H76" s="33"/>
      <c r="I76" s="33"/>
      <c r="J76" s="99" t="s">
        <v>58</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123</v>
      </c>
      <c r="L82" s="31"/>
    </row>
    <row r="83" spans="2:47" s="1" customFormat="1" ht="6.9" customHeight="1">
      <c r="B83" s="31"/>
      <c r="L83" s="31"/>
    </row>
    <row r="84" spans="2:47" s="1" customFormat="1" ht="12" customHeight="1">
      <c r="B84" s="31"/>
      <c r="C84" s="26" t="s">
        <v>16</v>
      </c>
      <c r="L84" s="31"/>
    </row>
    <row r="85" spans="2:47" s="1" customFormat="1" ht="26.25" customHeight="1">
      <c r="B85" s="31"/>
      <c r="E85" s="225" t="str">
        <f>E7</f>
        <v>REKONSTRUKCE KMOCHOVA DOMU, KUTNOHORSKÁ ULICE ČP. 50 - KOMPLET S ROZPOČTY PROFESÍ</v>
      </c>
      <c r="F85" s="226"/>
      <c r="G85" s="226"/>
      <c r="H85" s="226"/>
      <c r="L85" s="31"/>
    </row>
    <row r="86" spans="2:47" s="1" customFormat="1" ht="12" customHeight="1">
      <c r="B86" s="31"/>
      <c r="C86" s="26" t="s">
        <v>121</v>
      </c>
      <c r="L86" s="31"/>
    </row>
    <row r="87" spans="2:47" s="1" customFormat="1" ht="16.5" customHeight="1">
      <c r="B87" s="31"/>
      <c r="E87" s="191" t="str">
        <f>E9</f>
        <v>24039f - SO - 06 Zpevněné plochy</v>
      </c>
      <c r="F87" s="227"/>
      <c r="G87" s="227"/>
      <c r="H87" s="227"/>
      <c r="L87" s="31"/>
    </row>
    <row r="88" spans="2:47" s="1" customFormat="1" ht="6.9" customHeight="1">
      <c r="B88" s="31"/>
      <c r="L88" s="31"/>
    </row>
    <row r="89" spans="2:47" s="1" customFormat="1" ht="12" customHeight="1">
      <c r="B89" s="31"/>
      <c r="C89" s="26" t="s">
        <v>20</v>
      </c>
      <c r="F89" s="24" t="str">
        <f>F12</f>
        <v>Kolín IV, Kutnohorská 50</v>
      </c>
      <c r="I89" s="26" t="s">
        <v>22</v>
      </c>
      <c r="J89" s="51" t="str">
        <f>IF(J12="","",J12)</f>
        <v>Vyplň údaj</v>
      </c>
      <c r="L89" s="31"/>
    </row>
    <row r="90" spans="2:47" s="1" customFormat="1" ht="6.9" customHeight="1">
      <c r="B90" s="31"/>
      <c r="L90" s="31"/>
    </row>
    <row r="91" spans="2:47" s="1" customFormat="1" ht="40.049999999999997" customHeight="1">
      <c r="B91" s="31"/>
      <c r="C91" s="26" t="s">
        <v>23</v>
      </c>
      <c r="F91" s="24" t="str">
        <f>E15</f>
        <v>Město Kolín, Karlovo nám. 78, Kolín I</v>
      </c>
      <c r="I91" s="26" t="s">
        <v>32</v>
      </c>
      <c r="J91" s="29" t="str">
        <f>E21</f>
        <v>AZ PROJECT spol. s r.o., Plynárenská 830, Kolín IV</v>
      </c>
      <c r="L91" s="31"/>
    </row>
    <row r="92" spans="2:47" s="1" customFormat="1" ht="15.15" customHeight="1">
      <c r="B92" s="31"/>
      <c r="C92" s="26" t="s">
        <v>29</v>
      </c>
      <c r="F92" s="24" t="str">
        <f>IF(E18="","",E18)</f>
        <v>Vyplň údaj</v>
      </c>
      <c r="I92" s="26" t="s">
        <v>36</v>
      </c>
      <c r="J92" s="29" t="str">
        <f>E24</f>
        <v>Ing. Luboš Michalec</v>
      </c>
      <c r="L92" s="31"/>
    </row>
    <row r="93" spans="2:47" s="1" customFormat="1" ht="10.35" customHeight="1">
      <c r="B93" s="31"/>
      <c r="L93" s="31"/>
    </row>
    <row r="94" spans="2:47" s="1" customFormat="1" ht="29.25" customHeight="1">
      <c r="B94" s="31"/>
      <c r="C94" s="100" t="s">
        <v>124</v>
      </c>
      <c r="D94" s="92"/>
      <c r="E94" s="92"/>
      <c r="F94" s="92"/>
      <c r="G94" s="92"/>
      <c r="H94" s="92"/>
      <c r="I94" s="92"/>
      <c r="J94" s="101" t="s">
        <v>125</v>
      </c>
      <c r="K94" s="92"/>
      <c r="L94" s="31"/>
    </row>
    <row r="95" spans="2:47" s="1" customFormat="1" ht="10.35" customHeight="1">
      <c r="B95" s="31"/>
      <c r="L95" s="31"/>
    </row>
    <row r="96" spans="2:47" s="1" customFormat="1" ht="22.8" customHeight="1">
      <c r="B96" s="31"/>
      <c r="C96" s="102" t="s">
        <v>126</v>
      </c>
      <c r="J96" s="65">
        <f>J125</f>
        <v>0</v>
      </c>
      <c r="L96" s="31"/>
      <c r="AU96" s="16" t="s">
        <v>127</v>
      </c>
    </row>
    <row r="97" spans="2:12" s="8" customFormat="1" ht="24.9" customHeight="1">
      <c r="B97" s="103"/>
      <c r="D97" s="104" t="s">
        <v>128</v>
      </c>
      <c r="E97" s="105"/>
      <c r="F97" s="105"/>
      <c r="G97" s="105"/>
      <c r="H97" s="105"/>
      <c r="I97" s="105"/>
      <c r="J97" s="106">
        <f>J126</f>
        <v>0</v>
      </c>
      <c r="L97" s="103"/>
    </row>
    <row r="98" spans="2:12" s="9" customFormat="1" ht="19.95" customHeight="1">
      <c r="B98" s="107"/>
      <c r="D98" s="108" t="s">
        <v>129</v>
      </c>
      <c r="E98" s="109"/>
      <c r="F98" s="109"/>
      <c r="G98" s="109"/>
      <c r="H98" s="109"/>
      <c r="I98" s="109"/>
      <c r="J98" s="110">
        <f>J127</f>
        <v>0</v>
      </c>
      <c r="L98" s="107"/>
    </row>
    <row r="99" spans="2:12" s="9" customFormat="1" ht="19.95" customHeight="1">
      <c r="B99" s="107"/>
      <c r="D99" s="108" t="s">
        <v>132</v>
      </c>
      <c r="E99" s="109"/>
      <c r="F99" s="109"/>
      <c r="G99" s="109"/>
      <c r="H99" s="109"/>
      <c r="I99" s="109"/>
      <c r="J99" s="110">
        <f>J145</f>
        <v>0</v>
      </c>
      <c r="L99" s="107"/>
    </row>
    <row r="100" spans="2:12" s="9" customFormat="1" ht="19.95" customHeight="1">
      <c r="B100" s="107"/>
      <c r="D100" s="108" t="s">
        <v>4590</v>
      </c>
      <c r="E100" s="109"/>
      <c r="F100" s="109"/>
      <c r="G100" s="109"/>
      <c r="H100" s="109"/>
      <c r="I100" s="109"/>
      <c r="J100" s="110">
        <f>J147</f>
        <v>0</v>
      </c>
      <c r="L100" s="107"/>
    </row>
    <row r="101" spans="2:12" s="9" customFormat="1" ht="19.95" customHeight="1">
      <c r="B101" s="107"/>
      <c r="D101" s="108" t="s">
        <v>135</v>
      </c>
      <c r="E101" s="109"/>
      <c r="F101" s="109"/>
      <c r="G101" s="109"/>
      <c r="H101" s="109"/>
      <c r="I101" s="109"/>
      <c r="J101" s="110">
        <f>J154</f>
        <v>0</v>
      </c>
      <c r="L101" s="107"/>
    </row>
    <row r="102" spans="2:12" s="9" customFormat="1" ht="19.95" customHeight="1">
      <c r="B102" s="107"/>
      <c r="D102" s="108" t="s">
        <v>137</v>
      </c>
      <c r="E102" s="109"/>
      <c r="F102" s="109"/>
      <c r="G102" s="109"/>
      <c r="H102" s="109"/>
      <c r="I102" s="109"/>
      <c r="J102" s="110">
        <f>J162</f>
        <v>0</v>
      </c>
      <c r="L102" s="107"/>
    </row>
    <row r="103" spans="2:12" s="8" customFormat="1" ht="24.9" customHeight="1">
      <c r="B103" s="103"/>
      <c r="D103" s="104" t="s">
        <v>207</v>
      </c>
      <c r="E103" s="105"/>
      <c r="F103" s="105"/>
      <c r="G103" s="105"/>
      <c r="H103" s="105"/>
      <c r="I103" s="105"/>
      <c r="J103" s="106">
        <f>J164</f>
        <v>0</v>
      </c>
      <c r="L103" s="103"/>
    </row>
    <row r="104" spans="2:12" s="9" customFormat="1" ht="19.95" customHeight="1">
      <c r="B104" s="107"/>
      <c r="D104" s="108" t="s">
        <v>208</v>
      </c>
      <c r="E104" s="109"/>
      <c r="F104" s="109"/>
      <c r="G104" s="109"/>
      <c r="H104" s="109"/>
      <c r="I104" s="109"/>
      <c r="J104" s="110">
        <f>J165</f>
        <v>0</v>
      </c>
      <c r="L104" s="107"/>
    </row>
    <row r="105" spans="2:12" s="9" customFormat="1" ht="19.95" customHeight="1">
      <c r="B105" s="107"/>
      <c r="D105" s="108" t="s">
        <v>209</v>
      </c>
      <c r="E105" s="109"/>
      <c r="F105" s="109"/>
      <c r="G105" s="109"/>
      <c r="H105" s="109"/>
      <c r="I105" s="109"/>
      <c r="J105" s="110">
        <f>J168</f>
        <v>0</v>
      </c>
      <c r="L105" s="107"/>
    </row>
    <row r="106" spans="2:12" s="1" customFormat="1" ht="21.75" customHeight="1">
      <c r="B106" s="31"/>
      <c r="L106" s="31"/>
    </row>
    <row r="107" spans="2:12" s="1" customFormat="1" ht="6.9" customHeight="1">
      <c r="B107" s="43"/>
      <c r="C107" s="44"/>
      <c r="D107" s="44"/>
      <c r="E107" s="44"/>
      <c r="F107" s="44"/>
      <c r="G107" s="44"/>
      <c r="H107" s="44"/>
      <c r="I107" s="44"/>
      <c r="J107" s="44"/>
      <c r="K107" s="44"/>
      <c r="L107" s="31"/>
    </row>
    <row r="111" spans="2:12" s="1" customFormat="1" ht="6.9" customHeight="1">
      <c r="B111" s="45"/>
      <c r="C111" s="46"/>
      <c r="D111" s="46"/>
      <c r="E111" s="46"/>
      <c r="F111" s="46"/>
      <c r="G111" s="46"/>
      <c r="H111" s="46"/>
      <c r="I111" s="46"/>
      <c r="J111" s="46"/>
      <c r="K111" s="46"/>
      <c r="L111" s="31"/>
    </row>
    <row r="112" spans="2:12" s="1" customFormat="1" ht="24.9" customHeight="1">
      <c r="B112" s="31"/>
      <c r="C112" s="20" t="s">
        <v>210</v>
      </c>
      <c r="L112" s="31"/>
    </row>
    <row r="113" spans="2:65" s="1" customFormat="1" ht="6.9" customHeight="1">
      <c r="B113" s="31"/>
      <c r="L113" s="31"/>
    </row>
    <row r="114" spans="2:65" s="1" customFormat="1" ht="12" customHeight="1">
      <c r="B114" s="31"/>
      <c r="C114" s="26" t="s">
        <v>16</v>
      </c>
      <c r="L114" s="31"/>
    </row>
    <row r="115" spans="2:65" s="1" customFormat="1" ht="26.25" customHeight="1">
      <c r="B115" s="31"/>
      <c r="E115" s="225" t="str">
        <f>E7</f>
        <v>REKONSTRUKCE KMOCHOVA DOMU, KUTNOHORSKÁ ULICE ČP. 50 - KOMPLET S ROZPOČTY PROFESÍ</v>
      </c>
      <c r="F115" s="226"/>
      <c r="G115" s="226"/>
      <c r="H115" s="226"/>
      <c r="L115" s="31"/>
    </row>
    <row r="116" spans="2:65" s="1" customFormat="1" ht="12" customHeight="1">
      <c r="B116" s="31"/>
      <c r="C116" s="26" t="s">
        <v>121</v>
      </c>
      <c r="L116" s="31"/>
    </row>
    <row r="117" spans="2:65" s="1" customFormat="1" ht="16.5" customHeight="1">
      <c r="B117" s="31"/>
      <c r="E117" s="191" t="str">
        <f>E9</f>
        <v>24039f - SO - 06 Zpevněné plochy</v>
      </c>
      <c r="F117" s="227"/>
      <c r="G117" s="227"/>
      <c r="H117" s="227"/>
      <c r="L117" s="31"/>
    </row>
    <row r="118" spans="2:65" s="1" customFormat="1" ht="6.9" customHeight="1">
      <c r="B118" s="31"/>
      <c r="L118" s="31"/>
    </row>
    <row r="119" spans="2:65" s="1" customFormat="1" ht="12" customHeight="1">
      <c r="B119" s="31"/>
      <c r="C119" s="26" t="s">
        <v>20</v>
      </c>
      <c r="F119" s="24" t="str">
        <f>F12</f>
        <v>Kolín IV, Kutnohorská 50</v>
      </c>
      <c r="I119" s="26" t="s">
        <v>22</v>
      </c>
      <c r="J119" s="51" t="str">
        <f>IF(J12="","",J12)</f>
        <v>Vyplň údaj</v>
      </c>
      <c r="L119" s="31"/>
    </row>
    <row r="120" spans="2:65" s="1" customFormat="1" ht="6.9" customHeight="1">
      <c r="B120" s="31"/>
      <c r="L120" s="31"/>
    </row>
    <row r="121" spans="2:65" s="1" customFormat="1" ht="40.049999999999997" customHeight="1">
      <c r="B121" s="31"/>
      <c r="C121" s="26" t="s">
        <v>23</v>
      </c>
      <c r="F121" s="24" t="str">
        <f>E15</f>
        <v>Město Kolín, Karlovo nám. 78, Kolín I</v>
      </c>
      <c r="I121" s="26" t="s">
        <v>32</v>
      </c>
      <c r="J121" s="29" t="str">
        <f>E21</f>
        <v>AZ PROJECT spol. s r.o., Plynárenská 830, Kolín IV</v>
      </c>
      <c r="L121" s="31"/>
    </row>
    <row r="122" spans="2:65" s="1" customFormat="1" ht="15.15" customHeight="1">
      <c r="B122" s="31"/>
      <c r="C122" s="26" t="s">
        <v>29</v>
      </c>
      <c r="F122" s="24" t="str">
        <f>IF(E18="","",E18)</f>
        <v>Vyplň údaj</v>
      </c>
      <c r="I122" s="26" t="s">
        <v>36</v>
      </c>
      <c r="J122" s="29" t="str">
        <f>E24</f>
        <v>Ing. Luboš Michalec</v>
      </c>
      <c r="L122" s="31"/>
    </row>
    <row r="123" spans="2:65" s="1" customFormat="1" ht="10.35" customHeight="1">
      <c r="B123" s="31"/>
      <c r="L123" s="31"/>
    </row>
    <row r="124" spans="2:65" s="10" customFormat="1" ht="29.25" customHeight="1">
      <c r="B124" s="111"/>
      <c r="C124" s="112" t="s">
        <v>211</v>
      </c>
      <c r="D124" s="113" t="s">
        <v>67</v>
      </c>
      <c r="E124" s="113" t="s">
        <v>63</v>
      </c>
      <c r="F124" s="113" t="s">
        <v>64</v>
      </c>
      <c r="G124" s="113" t="s">
        <v>212</v>
      </c>
      <c r="H124" s="113" t="s">
        <v>213</v>
      </c>
      <c r="I124" s="113" t="s">
        <v>214</v>
      </c>
      <c r="J124" s="113" t="s">
        <v>125</v>
      </c>
      <c r="K124" s="114" t="s">
        <v>215</v>
      </c>
      <c r="L124" s="111"/>
      <c r="M124" s="58" t="s">
        <v>1</v>
      </c>
      <c r="N124" s="59" t="s">
        <v>46</v>
      </c>
      <c r="O124" s="59" t="s">
        <v>216</v>
      </c>
      <c r="P124" s="59" t="s">
        <v>217</v>
      </c>
      <c r="Q124" s="59" t="s">
        <v>218</v>
      </c>
      <c r="R124" s="59" t="s">
        <v>219</v>
      </c>
      <c r="S124" s="59" t="s">
        <v>220</v>
      </c>
      <c r="T124" s="60" t="s">
        <v>221</v>
      </c>
    </row>
    <row r="125" spans="2:65" s="1" customFormat="1" ht="22.8" customHeight="1">
      <c r="B125" s="31"/>
      <c r="C125" s="63" t="s">
        <v>222</v>
      </c>
      <c r="J125" s="115">
        <f>BK125</f>
        <v>0</v>
      </c>
      <c r="L125" s="31"/>
      <c r="M125" s="61"/>
      <c r="N125" s="52"/>
      <c r="O125" s="52"/>
      <c r="P125" s="116">
        <f>P126+P164</f>
        <v>0</v>
      </c>
      <c r="Q125" s="52"/>
      <c r="R125" s="116">
        <f>R126+R164</f>
        <v>0</v>
      </c>
      <c r="S125" s="52"/>
      <c r="T125" s="117">
        <f>T126+T164</f>
        <v>0</v>
      </c>
      <c r="AT125" s="16" t="s">
        <v>81</v>
      </c>
      <c r="AU125" s="16" t="s">
        <v>127</v>
      </c>
      <c r="BK125" s="118">
        <f>BK126+BK164</f>
        <v>0</v>
      </c>
    </row>
    <row r="126" spans="2:65" s="11" customFormat="1" ht="25.95" customHeight="1">
      <c r="B126" s="119"/>
      <c r="D126" s="120" t="s">
        <v>81</v>
      </c>
      <c r="E126" s="121" t="s">
        <v>223</v>
      </c>
      <c r="F126" s="121" t="s">
        <v>224</v>
      </c>
      <c r="I126" s="122"/>
      <c r="J126" s="123">
        <f>BK126</f>
        <v>0</v>
      </c>
      <c r="L126" s="119"/>
      <c r="M126" s="124"/>
      <c r="P126" s="125">
        <f>P127+P145+P147+P154+P162</f>
        <v>0</v>
      </c>
      <c r="R126" s="125">
        <f>R127+R145+R147+R154+R162</f>
        <v>0</v>
      </c>
      <c r="T126" s="126">
        <f>T127+T145+T147+T154+T162</f>
        <v>0</v>
      </c>
      <c r="AR126" s="120" t="s">
        <v>90</v>
      </c>
      <c r="AT126" s="127" t="s">
        <v>81</v>
      </c>
      <c r="AU126" s="127" t="s">
        <v>82</v>
      </c>
      <c r="AY126" s="120" t="s">
        <v>225</v>
      </c>
      <c r="BK126" s="128">
        <f>BK127+BK145+BK147+BK154+BK162</f>
        <v>0</v>
      </c>
    </row>
    <row r="127" spans="2:65" s="11" customFormat="1" ht="22.8" customHeight="1">
      <c r="B127" s="119"/>
      <c r="D127" s="120" t="s">
        <v>81</v>
      </c>
      <c r="E127" s="129" t="s">
        <v>90</v>
      </c>
      <c r="F127" s="129" t="s">
        <v>226</v>
      </c>
      <c r="I127" s="122"/>
      <c r="J127" s="130">
        <f>BK127</f>
        <v>0</v>
      </c>
      <c r="L127" s="119"/>
      <c r="M127" s="124"/>
      <c r="P127" s="125">
        <f>SUM(P128:P144)</f>
        <v>0</v>
      </c>
      <c r="R127" s="125">
        <f>SUM(R128:R144)</f>
        <v>0</v>
      </c>
      <c r="T127" s="126">
        <f>SUM(T128:T144)</f>
        <v>0</v>
      </c>
      <c r="AR127" s="120" t="s">
        <v>90</v>
      </c>
      <c r="AT127" s="127" t="s">
        <v>81</v>
      </c>
      <c r="AU127" s="127" t="s">
        <v>90</v>
      </c>
      <c r="AY127" s="120" t="s">
        <v>225</v>
      </c>
      <c r="BK127" s="128">
        <f>SUM(BK128:BK144)</f>
        <v>0</v>
      </c>
    </row>
    <row r="128" spans="2:65" s="1" customFormat="1" ht="24.15" customHeight="1">
      <c r="B128" s="31"/>
      <c r="C128" s="131" t="s">
        <v>90</v>
      </c>
      <c r="D128" s="131" t="s">
        <v>227</v>
      </c>
      <c r="E128" s="132" t="s">
        <v>228</v>
      </c>
      <c r="F128" s="133" t="s">
        <v>229</v>
      </c>
      <c r="G128" s="134" t="s">
        <v>230</v>
      </c>
      <c r="H128" s="135">
        <v>19.899999999999999</v>
      </c>
      <c r="I128" s="136"/>
      <c r="J128" s="137">
        <f>ROUND(I128*H128,2)</f>
        <v>0</v>
      </c>
      <c r="K128" s="133" t="s">
        <v>231</v>
      </c>
      <c r="L128" s="31"/>
      <c r="M128" s="138" t="s">
        <v>1</v>
      </c>
      <c r="N128" s="139" t="s">
        <v>47</v>
      </c>
      <c r="P128" s="140">
        <f>O128*H128</f>
        <v>0</v>
      </c>
      <c r="Q128" s="140">
        <v>0</v>
      </c>
      <c r="R128" s="140">
        <f>Q128*H128</f>
        <v>0</v>
      </c>
      <c r="S128" s="140">
        <v>0</v>
      </c>
      <c r="T128" s="141">
        <f>S128*H128</f>
        <v>0</v>
      </c>
      <c r="AR128" s="142" t="s">
        <v>232</v>
      </c>
      <c r="AT128" s="142" t="s">
        <v>227</v>
      </c>
      <c r="AU128" s="142" t="s">
        <v>92</v>
      </c>
      <c r="AY128" s="16" t="s">
        <v>225</v>
      </c>
      <c r="BE128" s="143">
        <f>IF(N128="základní",J128,0)</f>
        <v>0</v>
      </c>
      <c r="BF128" s="143">
        <f>IF(N128="snížená",J128,0)</f>
        <v>0</v>
      </c>
      <c r="BG128" s="143">
        <f>IF(N128="zákl. přenesená",J128,0)</f>
        <v>0</v>
      </c>
      <c r="BH128" s="143">
        <f>IF(N128="sníž. přenesená",J128,0)</f>
        <v>0</v>
      </c>
      <c r="BI128" s="143">
        <f>IF(N128="nulová",J128,0)</f>
        <v>0</v>
      </c>
      <c r="BJ128" s="16" t="s">
        <v>90</v>
      </c>
      <c r="BK128" s="143">
        <f>ROUND(I128*H128,2)</f>
        <v>0</v>
      </c>
      <c r="BL128" s="16" t="s">
        <v>232</v>
      </c>
      <c r="BM128" s="142" t="s">
        <v>92</v>
      </c>
    </row>
    <row r="129" spans="2:65" s="12" customFormat="1" ht="10.199999999999999">
      <c r="B129" s="144"/>
      <c r="D129" s="145" t="s">
        <v>233</v>
      </c>
      <c r="E129" s="146" t="s">
        <v>1</v>
      </c>
      <c r="F129" s="147" t="s">
        <v>4591</v>
      </c>
      <c r="H129" s="148">
        <v>19.899999999999999</v>
      </c>
      <c r="I129" s="149"/>
      <c r="L129" s="144"/>
      <c r="M129" s="150"/>
      <c r="T129" s="151"/>
      <c r="AT129" s="146" t="s">
        <v>233</v>
      </c>
      <c r="AU129" s="146" t="s">
        <v>92</v>
      </c>
      <c r="AV129" s="12" t="s">
        <v>92</v>
      </c>
      <c r="AW129" s="12" t="s">
        <v>31</v>
      </c>
      <c r="AX129" s="12" t="s">
        <v>82</v>
      </c>
      <c r="AY129" s="146" t="s">
        <v>225</v>
      </c>
    </row>
    <row r="130" spans="2:65" s="13" customFormat="1" ht="10.199999999999999">
      <c r="B130" s="152"/>
      <c r="D130" s="145" t="s">
        <v>233</v>
      </c>
      <c r="E130" s="153" t="s">
        <v>1</v>
      </c>
      <c r="F130" s="154" t="s">
        <v>235</v>
      </c>
      <c r="H130" s="155">
        <v>19.899999999999999</v>
      </c>
      <c r="I130" s="156"/>
      <c r="L130" s="152"/>
      <c r="M130" s="157"/>
      <c r="T130" s="158"/>
      <c r="AT130" s="153" t="s">
        <v>233</v>
      </c>
      <c r="AU130" s="153" t="s">
        <v>92</v>
      </c>
      <c r="AV130" s="13" t="s">
        <v>232</v>
      </c>
      <c r="AW130" s="13" t="s">
        <v>31</v>
      </c>
      <c r="AX130" s="13" t="s">
        <v>90</v>
      </c>
      <c r="AY130" s="153" t="s">
        <v>225</v>
      </c>
    </row>
    <row r="131" spans="2:65" s="1" customFormat="1" ht="55.5" customHeight="1">
      <c r="B131" s="31"/>
      <c r="C131" s="131" t="s">
        <v>92</v>
      </c>
      <c r="D131" s="131" t="s">
        <v>227</v>
      </c>
      <c r="E131" s="132" t="s">
        <v>255</v>
      </c>
      <c r="F131" s="133" t="s">
        <v>256</v>
      </c>
      <c r="G131" s="134" t="s">
        <v>238</v>
      </c>
      <c r="H131" s="135">
        <v>9.9499999999999993</v>
      </c>
      <c r="I131" s="136"/>
      <c r="J131" s="137">
        <f>ROUND(I131*H131,2)</f>
        <v>0</v>
      </c>
      <c r="K131" s="133" t="s">
        <v>231</v>
      </c>
      <c r="L131" s="31"/>
      <c r="M131" s="138" t="s">
        <v>1</v>
      </c>
      <c r="N131" s="139" t="s">
        <v>47</v>
      </c>
      <c r="P131" s="140">
        <f>O131*H131</f>
        <v>0</v>
      </c>
      <c r="Q131" s="140">
        <v>0</v>
      </c>
      <c r="R131" s="140">
        <f>Q131*H131</f>
        <v>0</v>
      </c>
      <c r="S131" s="140">
        <v>0</v>
      </c>
      <c r="T131" s="141">
        <f>S131*H131</f>
        <v>0</v>
      </c>
      <c r="AR131" s="142" t="s">
        <v>232</v>
      </c>
      <c r="AT131" s="142" t="s">
        <v>227</v>
      </c>
      <c r="AU131" s="142" t="s">
        <v>92</v>
      </c>
      <c r="AY131" s="16" t="s">
        <v>225</v>
      </c>
      <c r="BE131" s="143">
        <f>IF(N131="základní",J131,0)</f>
        <v>0</v>
      </c>
      <c r="BF131" s="143">
        <f>IF(N131="snížená",J131,0)</f>
        <v>0</v>
      </c>
      <c r="BG131" s="143">
        <f>IF(N131="zákl. přenesená",J131,0)</f>
        <v>0</v>
      </c>
      <c r="BH131" s="143">
        <f>IF(N131="sníž. přenesená",J131,0)</f>
        <v>0</v>
      </c>
      <c r="BI131" s="143">
        <f>IF(N131="nulová",J131,0)</f>
        <v>0</v>
      </c>
      <c r="BJ131" s="16" t="s">
        <v>90</v>
      </c>
      <c r="BK131" s="143">
        <f>ROUND(I131*H131,2)</f>
        <v>0</v>
      </c>
      <c r="BL131" s="16" t="s">
        <v>232</v>
      </c>
      <c r="BM131" s="142" t="s">
        <v>232</v>
      </c>
    </row>
    <row r="132" spans="2:65" s="12" customFormat="1" ht="10.199999999999999">
      <c r="B132" s="144"/>
      <c r="D132" s="145" t="s">
        <v>233</v>
      </c>
      <c r="E132" s="146" t="s">
        <v>1</v>
      </c>
      <c r="F132" s="147" t="s">
        <v>4592</v>
      </c>
      <c r="H132" s="148">
        <v>9.9499999999999993</v>
      </c>
      <c r="I132" s="149"/>
      <c r="L132" s="144"/>
      <c r="M132" s="150"/>
      <c r="T132" s="151"/>
      <c r="AT132" s="146" t="s">
        <v>233</v>
      </c>
      <c r="AU132" s="146" t="s">
        <v>92</v>
      </c>
      <c r="AV132" s="12" t="s">
        <v>92</v>
      </c>
      <c r="AW132" s="12" t="s">
        <v>31</v>
      </c>
      <c r="AX132" s="12" t="s">
        <v>82</v>
      </c>
      <c r="AY132" s="146" t="s">
        <v>225</v>
      </c>
    </row>
    <row r="133" spans="2:65" s="13" customFormat="1" ht="10.199999999999999">
      <c r="B133" s="152"/>
      <c r="D133" s="145" t="s">
        <v>233</v>
      </c>
      <c r="E133" s="153" t="s">
        <v>1</v>
      </c>
      <c r="F133" s="154" t="s">
        <v>235</v>
      </c>
      <c r="H133" s="155">
        <v>9.9499999999999993</v>
      </c>
      <c r="I133" s="156"/>
      <c r="L133" s="152"/>
      <c r="M133" s="157"/>
      <c r="T133" s="158"/>
      <c r="AT133" s="153" t="s">
        <v>233</v>
      </c>
      <c r="AU133" s="153" t="s">
        <v>92</v>
      </c>
      <c r="AV133" s="13" t="s">
        <v>232</v>
      </c>
      <c r="AW133" s="13" t="s">
        <v>31</v>
      </c>
      <c r="AX133" s="13" t="s">
        <v>90</v>
      </c>
      <c r="AY133" s="153" t="s">
        <v>225</v>
      </c>
    </row>
    <row r="134" spans="2:65" s="1" customFormat="1" ht="62.7" customHeight="1">
      <c r="B134" s="31"/>
      <c r="C134" s="131" t="s">
        <v>240</v>
      </c>
      <c r="D134" s="131" t="s">
        <v>227</v>
      </c>
      <c r="E134" s="132" t="s">
        <v>259</v>
      </c>
      <c r="F134" s="133" t="s">
        <v>260</v>
      </c>
      <c r="G134" s="134" t="s">
        <v>238</v>
      </c>
      <c r="H134" s="135">
        <v>14.925000000000001</v>
      </c>
      <c r="I134" s="136"/>
      <c r="J134" s="137">
        <f>ROUND(I134*H134,2)</f>
        <v>0</v>
      </c>
      <c r="K134" s="133" t="s">
        <v>231</v>
      </c>
      <c r="L134" s="31"/>
      <c r="M134" s="138" t="s">
        <v>1</v>
      </c>
      <c r="N134" s="139" t="s">
        <v>47</v>
      </c>
      <c r="P134" s="140">
        <f>O134*H134</f>
        <v>0</v>
      </c>
      <c r="Q134" s="140">
        <v>0</v>
      </c>
      <c r="R134" s="140">
        <f>Q134*H134</f>
        <v>0</v>
      </c>
      <c r="S134" s="140">
        <v>0</v>
      </c>
      <c r="T134" s="141">
        <f>S134*H134</f>
        <v>0</v>
      </c>
      <c r="AR134" s="142" t="s">
        <v>232</v>
      </c>
      <c r="AT134" s="142" t="s">
        <v>227</v>
      </c>
      <c r="AU134" s="142" t="s">
        <v>92</v>
      </c>
      <c r="AY134" s="16" t="s">
        <v>225</v>
      </c>
      <c r="BE134" s="143">
        <f>IF(N134="základní",J134,0)</f>
        <v>0</v>
      </c>
      <c r="BF134" s="143">
        <f>IF(N134="snížená",J134,0)</f>
        <v>0</v>
      </c>
      <c r="BG134" s="143">
        <f>IF(N134="zákl. přenesená",J134,0)</f>
        <v>0</v>
      </c>
      <c r="BH134" s="143">
        <f>IF(N134="sníž. přenesená",J134,0)</f>
        <v>0</v>
      </c>
      <c r="BI134" s="143">
        <f>IF(N134="nulová",J134,0)</f>
        <v>0</v>
      </c>
      <c r="BJ134" s="16" t="s">
        <v>90</v>
      </c>
      <c r="BK134" s="143">
        <f>ROUND(I134*H134,2)</f>
        <v>0</v>
      </c>
      <c r="BL134" s="16" t="s">
        <v>232</v>
      </c>
      <c r="BM134" s="142" t="s">
        <v>243</v>
      </c>
    </row>
    <row r="135" spans="2:65" s="12" customFormat="1" ht="10.199999999999999">
      <c r="B135" s="144"/>
      <c r="D135" s="145" t="s">
        <v>233</v>
      </c>
      <c r="E135" s="146" t="s">
        <v>1</v>
      </c>
      <c r="F135" s="147" t="s">
        <v>4593</v>
      </c>
      <c r="H135" s="148">
        <v>14.925000000000001</v>
      </c>
      <c r="I135" s="149"/>
      <c r="L135" s="144"/>
      <c r="M135" s="150"/>
      <c r="T135" s="151"/>
      <c r="AT135" s="146" t="s">
        <v>233</v>
      </c>
      <c r="AU135" s="146" t="s">
        <v>92</v>
      </c>
      <c r="AV135" s="12" t="s">
        <v>92</v>
      </c>
      <c r="AW135" s="12" t="s">
        <v>31</v>
      </c>
      <c r="AX135" s="12" t="s">
        <v>82</v>
      </c>
      <c r="AY135" s="146" t="s">
        <v>225</v>
      </c>
    </row>
    <row r="136" spans="2:65" s="13" customFormat="1" ht="10.199999999999999">
      <c r="B136" s="152"/>
      <c r="D136" s="145" t="s">
        <v>233</v>
      </c>
      <c r="E136" s="153" t="s">
        <v>1</v>
      </c>
      <c r="F136" s="154" t="s">
        <v>235</v>
      </c>
      <c r="H136" s="155">
        <v>14.925000000000001</v>
      </c>
      <c r="I136" s="156"/>
      <c r="L136" s="152"/>
      <c r="M136" s="157"/>
      <c r="T136" s="158"/>
      <c r="AT136" s="153" t="s">
        <v>233</v>
      </c>
      <c r="AU136" s="153" t="s">
        <v>92</v>
      </c>
      <c r="AV136" s="13" t="s">
        <v>232</v>
      </c>
      <c r="AW136" s="13" t="s">
        <v>31</v>
      </c>
      <c r="AX136" s="13" t="s">
        <v>90</v>
      </c>
      <c r="AY136" s="153" t="s">
        <v>225</v>
      </c>
    </row>
    <row r="137" spans="2:65" s="1" customFormat="1" ht="62.7" customHeight="1">
      <c r="B137" s="31"/>
      <c r="C137" s="131" t="s">
        <v>232</v>
      </c>
      <c r="D137" s="131" t="s">
        <v>227</v>
      </c>
      <c r="E137" s="132" t="s">
        <v>263</v>
      </c>
      <c r="F137" s="133" t="s">
        <v>264</v>
      </c>
      <c r="G137" s="134" t="s">
        <v>238</v>
      </c>
      <c r="H137" s="135">
        <v>9.9499999999999993</v>
      </c>
      <c r="I137" s="136"/>
      <c r="J137" s="137">
        <f>ROUND(I137*H137,2)</f>
        <v>0</v>
      </c>
      <c r="K137" s="133" t="s">
        <v>231</v>
      </c>
      <c r="L137" s="31"/>
      <c r="M137" s="138" t="s">
        <v>1</v>
      </c>
      <c r="N137" s="139" t="s">
        <v>47</v>
      </c>
      <c r="P137" s="140">
        <f>O137*H137</f>
        <v>0</v>
      </c>
      <c r="Q137" s="140">
        <v>0</v>
      </c>
      <c r="R137" s="140">
        <f>Q137*H137</f>
        <v>0</v>
      </c>
      <c r="S137" s="140">
        <v>0</v>
      </c>
      <c r="T137" s="141">
        <f>S137*H137</f>
        <v>0</v>
      </c>
      <c r="AR137" s="142" t="s">
        <v>232</v>
      </c>
      <c r="AT137" s="142" t="s">
        <v>227</v>
      </c>
      <c r="AU137" s="142" t="s">
        <v>92</v>
      </c>
      <c r="AY137" s="16" t="s">
        <v>225</v>
      </c>
      <c r="BE137" s="143">
        <f>IF(N137="základní",J137,0)</f>
        <v>0</v>
      </c>
      <c r="BF137" s="143">
        <f>IF(N137="snížená",J137,0)</f>
        <v>0</v>
      </c>
      <c r="BG137" s="143">
        <f>IF(N137="zákl. přenesená",J137,0)</f>
        <v>0</v>
      </c>
      <c r="BH137" s="143">
        <f>IF(N137="sníž. přenesená",J137,0)</f>
        <v>0</v>
      </c>
      <c r="BI137" s="143">
        <f>IF(N137="nulová",J137,0)</f>
        <v>0</v>
      </c>
      <c r="BJ137" s="16" t="s">
        <v>90</v>
      </c>
      <c r="BK137" s="143">
        <f>ROUND(I137*H137,2)</f>
        <v>0</v>
      </c>
      <c r="BL137" s="16" t="s">
        <v>232</v>
      </c>
      <c r="BM137" s="142" t="s">
        <v>248</v>
      </c>
    </row>
    <row r="138" spans="2:65" s="1" customFormat="1" ht="66.75" customHeight="1">
      <c r="B138" s="31"/>
      <c r="C138" s="131" t="s">
        <v>250</v>
      </c>
      <c r="D138" s="131" t="s">
        <v>227</v>
      </c>
      <c r="E138" s="132" t="s">
        <v>267</v>
      </c>
      <c r="F138" s="133" t="s">
        <v>268</v>
      </c>
      <c r="G138" s="134" t="s">
        <v>238</v>
      </c>
      <c r="H138" s="135">
        <v>99.5</v>
      </c>
      <c r="I138" s="136"/>
      <c r="J138" s="137">
        <f>ROUND(I138*H138,2)</f>
        <v>0</v>
      </c>
      <c r="K138" s="133" t="s">
        <v>231</v>
      </c>
      <c r="L138" s="31"/>
      <c r="M138" s="138" t="s">
        <v>1</v>
      </c>
      <c r="N138" s="139" t="s">
        <v>47</v>
      </c>
      <c r="P138" s="140">
        <f>O138*H138</f>
        <v>0</v>
      </c>
      <c r="Q138" s="140">
        <v>0</v>
      </c>
      <c r="R138" s="140">
        <f>Q138*H138</f>
        <v>0</v>
      </c>
      <c r="S138" s="140">
        <v>0</v>
      </c>
      <c r="T138" s="141">
        <f>S138*H138</f>
        <v>0</v>
      </c>
      <c r="AR138" s="142" t="s">
        <v>232</v>
      </c>
      <c r="AT138" s="142" t="s">
        <v>227</v>
      </c>
      <c r="AU138" s="142" t="s">
        <v>92</v>
      </c>
      <c r="AY138" s="16" t="s">
        <v>225</v>
      </c>
      <c r="BE138" s="143">
        <f>IF(N138="základní",J138,0)</f>
        <v>0</v>
      </c>
      <c r="BF138" s="143">
        <f>IF(N138="snížená",J138,0)</f>
        <v>0</v>
      </c>
      <c r="BG138" s="143">
        <f>IF(N138="zákl. přenesená",J138,0)</f>
        <v>0</v>
      </c>
      <c r="BH138" s="143">
        <f>IF(N138="sníž. přenesená",J138,0)</f>
        <v>0</v>
      </c>
      <c r="BI138" s="143">
        <f>IF(N138="nulová",J138,0)</f>
        <v>0</v>
      </c>
      <c r="BJ138" s="16" t="s">
        <v>90</v>
      </c>
      <c r="BK138" s="143">
        <f>ROUND(I138*H138,2)</f>
        <v>0</v>
      </c>
      <c r="BL138" s="16" t="s">
        <v>232</v>
      </c>
      <c r="BM138" s="142" t="s">
        <v>253</v>
      </c>
    </row>
    <row r="139" spans="2:65" s="12" customFormat="1" ht="10.199999999999999">
      <c r="B139" s="144"/>
      <c r="D139" s="145" t="s">
        <v>233</v>
      </c>
      <c r="E139" s="146" t="s">
        <v>1</v>
      </c>
      <c r="F139" s="147" t="s">
        <v>4594</v>
      </c>
      <c r="H139" s="148">
        <v>99.5</v>
      </c>
      <c r="I139" s="149"/>
      <c r="L139" s="144"/>
      <c r="M139" s="150"/>
      <c r="T139" s="151"/>
      <c r="AT139" s="146" t="s">
        <v>233</v>
      </c>
      <c r="AU139" s="146" t="s">
        <v>92</v>
      </c>
      <c r="AV139" s="12" t="s">
        <v>92</v>
      </c>
      <c r="AW139" s="12" t="s">
        <v>31</v>
      </c>
      <c r="AX139" s="12" t="s">
        <v>82</v>
      </c>
      <c r="AY139" s="146" t="s">
        <v>225</v>
      </c>
    </row>
    <row r="140" spans="2:65" s="13" customFormat="1" ht="10.199999999999999">
      <c r="B140" s="152"/>
      <c r="D140" s="145" t="s">
        <v>233</v>
      </c>
      <c r="E140" s="153" t="s">
        <v>1</v>
      </c>
      <c r="F140" s="154" t="s">
        <v>235</v>
      </c>
      <c r="H140" s="155">
        <v>99.5</v>
      </c>
      <c r="I140" s="156"/>
      <c r="L140" s="152"/>
      <c r="M140" s="157"/>
      <c r="T140" s="158"/>
      <c r="AT140" s="153" t="s">
        <v>233</v>
      </c>
      <c r="AU140" s="153" t="s">
        <v>92</v>
      </c>
      <c r="AV140" s="13" t="s">
        <v>232</v>
      </c>
      <c r="AW140" s="13" t="s">
        <v>31</v>
      </c>
      <c r="AX140" s="13" t="s">
        <v>90</v>
      </c>
      <c r="AY140" s="153" t="s">
        <v>225</v>
      </c>
    </row>
    <row r="141" spans="2:65" s="1" customFormat="1" ht="44.25" customHeight="1">
      <c r="B141" s="31"/>
      <c r="C141" s="131" t="s">
        <v>243</v>
      </c>
      <c r="D141" s="131" t="s">
        <v>227</v>
      </c>
      <c r="E141" s="132" t="s">
        <v>271</v>
      </c>
      <c r="F141" s="133" t="s">
        <v>272</v>
      </c>
      <c r="G141" s="134" t="s">
        <v>238</v>
      </c>
      <c r="H141" s="135">
        <v>9.9499999999999993</v>
      </c>
      <c r="I141" s="136"/>
      <c r="J141" s="137">
        <f>ROUND(I141*H141,2)</f>
        <v>0</v>
      </c>
      <c r="K141" s="133" t="s">
        <v>231</v>
      </c>
      <c r="L141" s="31"/>
      <c r="M141" s="138" t="s">
        <v>1</v>
      </c>
      <c r="N141" s="139" t="s">
        <v>47</v>
      </c>
      <c r="P141" s="140">
        <f>O141*H141</f>
        <v>0</v>
      </c>
      <c r="Q141" s="140">
        <v>0</v>
      </c>
      <c r="R141" s="140">
        <f>Q141*H141</f>
        <v>0</v>
      </c>
      <c r="S141" s="140">
        <v>0</v>
      </c>
      <c r="T141" s="141">
        <f>S141*H141</f>
        <v>0</v>
      </c>
      <c r="AR141" s="142" t="s">
        <v>232</v>
      </c>
      <c r="AT141" s="142" t="s">
        <v>227</v>
      </c>
      <c r="AU141" s="142" t="s">
        <v>92</v>
      </c>
      <c r="AY141" s="16" t="s">
        <v>225</v>
      </c>
      <c r="BE141" s="143">
        <f>IF(N141="základní",J141,0)</f>
        <v>0</v>
      </c>
      <c r="BF141" s="143">
        <f>IF(N141="snížená",J141,0)</f>
        <v>0</v>
      </c>
      <c r="BG141" s="143">
        <f>IF(N141="zákl. přenesená",J141,0)</f>
        <v>0</v>
      </c>
      <c r="BH141" s="143">
        <f>IF(N141="sníž. přenesená",J141,0)</f>
        <v>0</v>
      </c>
      <c r="BI141" s="143">
        <f>IF(N141="nulová",J141,0)</f>
        <v>0</v>
      </c>
      <c r="BJ141" s="16" t="s">
        <v>90</v>
      </c>
      <c r="BK141" s="143">
        <f>ROUND(I141*H141,2)</f>
        <v>0</v>
      </c>
      <c r="BL141" s="16" t="s">
        <v>232</v>
      </c>
      <c r="BM141" s="142" t="s">
        <v>8</v>
      </c>
    </row>
    <row r="142" spans="2:65" s="1" customFormat="1" ht="44.25" customHeight="1">
      <c r="B142" s="31"/>
      <c r="C142" s="131" t="s">
        <v>258</v>
      </c>
      <c r="D142" s="131" t="s">
        <v>227</v>
      </c>
      <c r="E142" s="132" t="s">
        <v>275</v>
      </c>
      <c r="F142" s="133" t="s">
        <v>276</v>
      </c>
      <c r="G142" s="134" t="s">
        <v>277</v>
      </c>
      <c r="H142" s="135">
        <v>14.925000000000001</v>
      </c>
      <c r="I142" s="136"/>
      <c r="J142" s="137">
        <f>ROUND(I142*H142,2)</f>
        <v>0</v>
      </c>
      <c r="K142" s="133" t="s">
        <v>231</v>
      </c>
      <c r="L142" s="31"/>
      <c r="M142" s="138" t="s">
        <v>1</v>
      </c>
      <c r="N142" s="139" t="s">
        <v>47</v>
      </c>
      <c r="P142" s="140">
        <f>O142*H142</f>
        <v>0</v>
      </c>
      <c r="Q142" s="140">
        <v>0</v>
      </c>
      <c r="R142" s="140">
        <f>Q142*H142</f>
        <v>0</v>
      </c>
      <c r="S142" s="140">
        <v>0</v>
      </c>
      <c r="T142" s="141">
        <f>S142*H142</f>
        <v>0</v>
      </c>
      <c r="AR142" s="142" t="s">
        <v>232</v>
      </c>
      <c r="AT142" s="142" t="s">
        <v>227</v>
      </c>
      <c r="AU142" s="142" t="s">
        <v>92</v>
      </c>
      <c r="AY142" s="16" t="s">
        <v>225</v>
      </c>
      <c r="BE142" s="143">
        <f>IF(N142="základní",J142,0)</f>
        <v>0</v>
      </c>
      <c r="BF142" s="143">
        <f>IF(N142="snížená",J142,0)</f>
        <v>0</v>
      </c>
      <c r="BG142" s="143">
        <f>IF(N142="zákl. přenesená",J142,0)</f>
        <v>0</v>
      </c>
      <c r="BH142" s="143">
        <f>IF(N142="sníž. přenesená",J142,0)</f>
        <v>0</v>
      </c>
      <c r="BI142" s="143">
        <f>IF(N142="nulová",J142,0)</f>
        <v>0</v>
      </c>
      <c r="BJ142" s="16" t="s">
        <v>90</v>
      </c>
      <c r="BK142" s="143">
        <f>ROUND(I142*H142,2)</f>
        <v>0</v>
      </c>
      <c r="BL142" s="16" t="s">
        <v>232</v>
      </c>
      <c r="BM142" s="142" t="s">
        <v>261</v>
      </c>
    </row>
    <row r="143" spans="2:65" s="12" customFormat="1" ht="10.199999999999999">
      <c r="B143" s="144"/>
      <c r="D143" s="145" t="s">
        <v>233</v>
      </c>
      <c r="E143" s="146" t="s">
        <v>1</v>
      </c>
      <c r="F143" s="147" t="s">
        <v>4593</v>
      </c>
      <c r="H143" s="148">
        <v>14.925000000000001</v>
      </c>
      <c r="I143" s="149"/>
      <c r="L143" s="144"/>
      <c r="M143" s="150"/>
      <c r="T143" s="151"/>
      <c r="AT143" s="146" t="s">
        <v>233</v>
      </c>
      <c r="AU143" s="146" t="s">
        <v>92</v>
      </c>
      <c r="AV143" s="12" t="s">
        <v>92</v>
      </c>
      <c r="AW143" s="12" t="s">
        <v>31</v>
      </c>
      <c r="AX143" s="12" t="s">
        <v>82</v>
      </c>
      <c r="AY143" s="146" t="s">
        <v>225</v>
      </c>
    </row>
    <row r="144" spans="2:65" s="13" customFormat="1" ht="10.199999999999999">
      <c r="B144" s="152"/>
      <c r="D144" s="145" t="s">
        <v>233</v>
      </c>
      <c r="E144" s="153" t="s">
        <v>1</v>
      </c>
      <c r="F144" s="154" t="s">
        <v>235</v>
      </c>
      <c r="H144" s="155">
        <v>14.925000000000001</v>
      </c>
      <c r="I144" s="156"/>
      <c r="L144" s="152"/>
      <c r="M144" s="157"/>
      <c r="T144" s="158"/>
      <c r="AT144" s="153" t="s">
        <v>233</v>
      </c>
      <c r="AU144" s="153" t="s">
        <v>92</v>
      </c>
      <c r="AV144" s="13" t="s">
        <v>232</v>
      </c>
      <c r="AW144" s="13" t="s">
        <v>31</v>
      </c>
      <c r="AX144" s="13" t="s">
        <v>90</v>
      </c>
      <c r="AY144" s="153" t="s">
        <v>225</v>
      </c>
    </row>
    <row r="145" spans="2:65" s="11" customFormat="1" ht="22.8" customHeight="1">
      <c r="B145" s="119"/>
      <c r="D145" s="120" t="s">
        <v>81</v>
      </c>
      <c r="E145" s="129" t="s">
        <v>232</v>
      </c>
      <c r="F145" s="129" t="s">
        <v>521</v>
      </c>
      <c r="I145" s="122"/>
      <c r="J145" s="130">
        <f>BK145</f>
        <v>0</v>
      </c>
      <c r="L145" s="119"/>
      <c r="M145" s="124"/>
      <c r="P145" s="125">
        <f>P146</f>
        <v>0</v>
      </c>
      <c r="R145" s="125">
        <f>R146</f>
        <v>0</v>
      </c>
      <c r="T145" s="126">
        <f>T146</f>
        <v>0</v>
      </c>
      <c r="AR145" s="120" t="s">
        <v>90</v>
      </c>
      <c r="AT145" s="127" t="s">
        <v>81</v>
      </c>
      <c r="AU145" s="127" t="s">
        <v>90</v>
      </c>
      <c r="AY145" s="120" t="s">
        <v>225</v>
      </c>
      <c r="BK145" s="128">
        <f>BK146</f>
        <v>0</v>
      </c>
    </row>
    <row r="146" spans="2:65" s="1" customFormat="1" ht="24.15" customHeight="1">
      <c r="B146" s="31"/>
      <c r="C146" s="131" t="s">
        <v>248</v>
      </c>
      <c r="D146" s="131" t="s">
        <v>227</v>
      </c>
      <c r="E146" s="132" t="s">
        <v>4595</v>
      </c>
      <c r="F146" s="133" t="s">
        <v>4596</v>
      </c>
      <c r="G146" s="134" t="s">
        <v>230</v>
      </c>
      <c r="H146" s="135">
        <v>19.899999999999999</v>
      </c>
      <c r="I146" s="136"/>
      <c r="J146" s="137">
        <f>ROUND(I146*H146,2)</f>
        <v>0</v>
      </c>
      <c r="K146" s="133" t="s">
        <v>347</v>
      </c>
      <c r="L146" s="31"/>
      <c r="M146" s="138" t="s">
        <v>1</v>
      </c>
      <c r="N146" s="139" t="s">
        <v>47</v>
      </c>
      <c r="P146" s="140">
        <f>O146*H146</f>
        <v>0</v>
      </c>
      <c r="Q146" s="140">
        <v>0</v>
      </c>
      <c r="R146" s="140">
        <f>Q146*H146</f>
        <v>0</v>
      </c>
      <c r="S146" s="140">
        <v>0</v>
      </c>
      <c r="T146" s="141">
        <f>S146*H146</f>
        <v>0</v>
      </c>
      <c r="AR146" s="142" t="s">
        <v>232</v>
      </c>
      <c r="AT146" s="142" t="s">
        <v>227</v>
      </c>
      <c r="AU146" s="142" t="s">
        <v>92</v>
      </c>
      <c r="AY146" s="16" t="s">
        <v>225</v>
      </c>
      <c r="BE146" s="143">
        <f>IF(N146="základní",J146,0)</f>
        <v>0</v>
      </c>
      <c r="BF146" s="143">
        <f>IF(N146="snížená",J146,0)</f>
        <v>0</v>
      </c>
      <c r="BG146" s="143">
        <f>IF(N146="zákl. přenesená",J146,0)</f>
        <v>0</v>
      </c>
      <c r="BH146" s="143">
        <f>IF(N146="sníž. přenesená",J146,0)</f>
        <v>0</v>
      </c>
      <c r="BI146" s="143">
        <f>IF(N146="nulová",J146,0)</f>
        <v>0</v>
      </c>
      <c r="BJ146" s="16" t="s">
        <v>90</v>
      </c>
      <c r="BK146" s="143">
        <f>ROUND(I146*H146,2)</f>
        <v>0</v>
      </c>
      <c r="BL146" s="16" t="s">
        <v>232</v>
      </c>
      <c r="BM146" s="142" t="s">
        <v>265</v>
      </c>
    </row>
    <row r="147" spans="2:65" s="11" customFormat="1" ht="22.8" customHeight="1">
      <c r="B147" s="119"/>
      <c r="D147" s="120" t="s">
        <v>81</v>
      </c>
      <c r="E147" s="129" t="s">
        <v>250</v>
      </c>
      <c r="F147" s="129" t="s">
        <v>4597</v>
      </c>
      <c r="I147" s="122"/>
      <c r="J147" s="130">
        <f>BK147</f>
        <v>0</v>
      </c>
      <c r="L147" s="119"/>
      <c r="M147" s="124"/>
      <c r="P147" s="125">
        <f>SUM(P148:P153)</f>
        <v>0</v>
      </c>
      <c r="R147" s="125">
        <f>SUM(R148:R153)</f>
        <v>0</v>
      </c>
      <c r="T147" s="126">
        <f>SUM(T148:T153)</f>
        <v>0</v>
      </c>
      <c r="AR147" s="120" t="s">
        <v>90</v>
      </c>
      <c r="AT147" s="127" t="s">
        <v>81</v>
      </c>
      <c r="AU147" s="127" t="s">
        <v>90</v>
      </c>
      <c r="AY147" s="120" t="s">
        <v>225</v>
      </c>
      <c r="BK147" s="128">
        <f>SUM(BK148:BK153)</f>
        <v>0</v>
      </c>
    </row>
    <row r="148" spans="2:65" s="1" customFormat="1" ht="37.799999999999997" customHeight="1">
      <c r="B148" s="31"/>
      <c r="C148" s="131" t="s">
        <v>266</v>
      </c>
      <c r="D148" s="131" t="s">
        <v>227</v>
      </c>
      <c r="E148" s="132" t="s">
        <v>4598</v>
      </c>
      <c r="F148" s="133" t="s">
        <v>4599</v>
      </c>
      <c r="G148" s="134" t="s">
        <v>230</v>
      </c>
      <c r="H148" s="135">
        <v>19.899999999999999</v>
      </c>
      <c r="I148" s="136"/>
      <c r="J148" s="137">
        <f>ROUND(I148*H148,2)</f>
        <v>0</v>
      </c>
      <c r="K148" s="133" t="s">
        <v>347</v>
      </c>
      <c r="L148" s="31"/>
      <c r="M148" s="138" t="s">
        <v>1</v>
      </c>
      <c r="N148" s="139" t="s">
        <v>47</v>
      </c>
      <c r="P148" s="140">
        <f>O148*H148</f>
        <v>0</v>
      </c>
      <c r="Q148" s="140">
        <v>0</v>
      </c>
      <c r="R148" s="140">
        <f>Q148*H148</f>
        <v>0</v>
      </c>
      <c r="S148" s="140">
        <v>0</v>
      </c>
      <c r="T148" s="141">
        <f>S148*H148</f>
        <v>0</v>
      </c>
      <c r="AR148" s="142" t="s">
        <v>232</v>
      </c>
      <c r="AT148" s="142" t="s">
        <v>227</v>
      </c>
      <c r="AU148" s="142" t="s">
        <v>92</v>
      </c>
      <c r="AY148" s="16" t="s">
        <v>225</v>
      </c>
      <c r="BE148" s="143">
        <f>IF(N148="základní",J148,0)</f>
        <v>0</v>
      </c>
      <c r="BF148" s="143">
        <f>IF(N148="snížená",J148,0)</f>
        <v>0</v>
      </c>
      <c r="BG148" s="143">
        <f>IF(N148="zákl. přenesená",J148,0)</f>
        <v>0</v>
      </c>
      <c r="BH148" s="143">
        <f>IF(N148="sníž. přenesená",J148,0)</f>
        <v>0</v>
      </c>
      <c r="BI148" s="143">
        <f>IF(N148="nulová",J148,0)</f>
        <v>0</v>
      </c>
      <c r="BJ148" s="16" t="s">
        <v>90</v>
      </c>
      <c r="BK148" s="143">
        <f>ROUND(I148*H148,2)</f>
        <v>0</v>
      </c>
      <c r="BL148" s="16" t="s">
        <v>232</v>
      </c>
      <c r="BM148" s="142" t="s">
        <v>269</v>
      </c>
    </row>
    <row r="149" spans="2:65" s="1" customFormat="1" ht="44.25" customHeight="1">
      <c r="B149" s="31"/>
      <c r="C149" s="131" t="s">
        <v>253</v>
      </c>
      <c r="D149" s="131" t="s">
        <v>227</v>
      </c>
      <c r="E149" s="132" t="s">
        <v>4600</v>
      </c>
      <c r="F149" s="133" t="s">
        <v>4601</v>
      </c>
      <c r="G149" s="134" t="s">
        <v>230</v>
      </c>
      <c r="H149" s="135">
        <v>19.899999999999999</v>
      </c>
      <c r="I149" s="136"/>
      <c r="J149" s="137">
        <f>ROUND(I149*H149,2)</f>
        <v>0</v>
      </c>
      <c r="K149" s="133" t="s">
        <v>347</v>
      </c>
      <c r="L149" s="31"/>
      <c r="M149" s="138" t="s">
        <v>1</v>
      </c>
      <c r="N149" s="139" t="s">
        <v>47</v>
      </c>
      <c r="P149" s="140">
        <f>O149*H149</f>
        <v>0</v>
      </c>
      <c r="Q149" s="140">
        <v>0</v>
      </c>
      <c r="R149" s="140">
        <f>Q149*H149</f>
        <v>0</v>
      </c>
      <c r="S149" s="140">
        <v>0</v>
      </c>
      <c r="T149" s="141">
        <f>S149*H149</f>
        <v>0</v>
      </c>
      <c r="AR149" s="142" t="s">
        <v>232</v>
      </c>
      <c r="AT149" s="142" t="s">
        <v>227</v>
      </c>
      <c r="AU149" s="142" t="s">
        <v>92</v>
      </c>
      <c r="AY149" s="16" t="s">
        <v>225</v>
      </c>
      <c r="BE149" s="143">
        <f>IF(N149="základní",J149,0)</f>
        <v>0</v>
      </c>
      <c r="BF149" s="143">
        <f>IF(N149="snížená",J149,0)</f>
        <v>0</v>
      </c>
      <c r="BG149" s="143">
        <f>IF(N149="zákl. přenesená",J149,0)</f>
        <v>0</v>
      </c>
      <c r="BH149" s="143">
        <f>IF(N149="sníž. přenesená",J149,0)</f>
        <v>0</v>
      </c>
      <c r="BI149" s="143">
        <f>IF(N149="nulová",J149,0)</f>
        <v>0</v>
      </c>
      <c r="BJ149" s="16" t="s">
        <v>90</v>
      </c>
      <c r="BK149" s="143">
        <f>ROUND(I149*H149,2)</f>
        <v>0</v>
      </c>
      <c r="BL149" s="16" t="s">
        <v>232</v>
      </c>
      <c r="BM149" s="142" t="s">
        <v>273</v>
      </c>
    </row>
    <row r="150" spans="2:65" s="1" customFormat="1" ht="55.5" customHeight="1">
      <c r="B150" s="31"/>
      <c r="C150" s="131" t="s">
        <v>274</v>
      </c>
      <c r="D150" s="131" t="s">
        <v>227</v>
      </c>
      <c r="E150" s="132" t="s">
        <v>4602</v>
      </c>
      <c r="F150" s="133" t="s">
        <v>4603</v>
      </c>
      <c r="G150" s="134" t="s">
        <v>230</v>
      </c>
      <c r="H150" s="135">
        <v>19.899999999999999</v>
      </c>
      <c r="I150" s="136"/>
      <c r="J150" s="137">
        <f>ROUND(I150*H150,2)</f>
        <v>0</v>
      </c>
      <c r="K150" s="133" t="s">
        <v>347</v>
      </c>
      <c r="L150" s="31"/>
      <c r="M150" s="138" t="s">
        <v>1</v>
      </c>
      <c r="N150" s="139" t="s">
        <v>47</v>
      </c>
      <c r="P150" s="140">
        <f>O150*H150</f>
        <v>0</v>
      </c>
      <c r="Q150" s="140">
        <v>0</v>
      </c>
      <c r="R150" s="140">
        <f>Q150*H150</f>
        <v>0</v>
      </c>
      <c r="S150" s="140">
        <v>0</v>
      </c>
      <c r="T150" s="141">
        <f>S150*H150</f>
        <v>0</v>
      </c>
      <c r="AR150" s="142" t="s">
        <v>232</v>
      </c>
      <c r="AT150" s="142" t="s">
        <v>227</v>
      </c>
      <c r="AU150" s="142" t="s">
        <v>92</v>
      </c>
      <c r="AY150" s="16" t="s">
        <v>225</v>
      </c>
      <c r="BE150" s="143">
        <f>IF(N150="základní",J150,0)</f>
        <v>0</v>
      </c>
      <c r="BF150" s="143">
        <f>IF(N150="snížená",J150,0)</f>
        <v>0</v>
      </c>
      <c r="BG150" s="143">
        <f>IF(N150="zákl. přenesená",J150,0)</f>
        <v>0</v>
      </c>
      <c r="BH150" s="143">
        <f>IF(N150="sníž. přenesená",J150,0)</f>
        <v>0</v>
      </c>
      <c r="BI150" s="143">
        <f>IF(N150="nulová",J150,0)</f>
        <v>0</v>
      </c>
      <c r="BJ150" s="16" t="s">
        <v>90</v>
      </c>
      <c r="BK150" s="143">
        <f>ROUND(I150*H150,2)</f>
        <v>0</v>
      </c>
      <c r="BL150" s="16" t="s">
        <v>232</v>
      </c>
      <c r="BM150" s="142" t="s">
        <v>278</v>
      </c>
    </row>
    <row r="151" spans="2:65" s="1" customFormat="1" ht="16.5" customHeight="1">
      <c r="B151" s="31"/>
      <c r="C151" s="159" t="s">
        <v>8</v>
      </c>
      <c r="D151" s="159" t="s">
        <v>292</v>
      </c>
      <c r="E151" s="160" t="s">
        <v>4604</v>
      </c>
      <c r="F151" s="161" t="s">
        <v>4605</v>
      </c>
      <c r="G151" s="162" t="s">
        <v>230</v>
      </c>
      <c r="H151" s="163">
        <v>20.099</v>
      </c>
      <c r="I151" s="164"/>
      <c r="J151" s="165">
        <f>ROUND(I151*H151,2)</f>
        <v>0</v>
      </c>
      <c r="K151" s="161" t="s">
        <v>347</v>
      </c>
      <c r="L151" s="166"/>
      <c r="M151" s="167" t="s">
        <v>1</v>
      </c>
      <c r="N151" s="168" t="s">
        <v>47</v>
      </c>
      <c r="P151" s="140">
        <f>O151*H151</f>
        <v>0</v>
      </c>
      <c r="Q151" s="140">
        <v>0</v>
      </c>
      <c r="R151" s="140">
        <f>Q151*H151</f>
        <v>0</v>
      </c>
      <c r="S151" s="140">
        <v>0</v>
      </c>
      <c r="T151" s="141">
        <f>S151*H151</f>
        <v>0</v>
      </c>
      <c r="AR151" s="142" t="s">
        <v>248</v>
      </c>
      <c r="AT151" s="142" t="s">
        <v>292</v>
      </c>
      <c r="AU151" s="142" t="s">
        <v>92</v>
      </c>
      <c r="AY151" s="16" t="s">
        <v>225</v>
      </c>
      <c r="BE151" s="143">
        <f>IF(N151="základní",J151,0)</f>
        <v>0</v>
      </c>
      <c r="BF151" s="143">
        <f>IF(N151="snížená",J151,0)</f>
        <v>0</v>
      </c>
      <c r="BG151" s="143">
        <f>IF(N151="zákl. přenesená",J151,0)</f>
        <v>0</v>
      </c>
      <c r="BH151" s="143">
        <f>IF(N151="sníž. přenesená",J151,0)</f>
        <v>0</v>
      </c>
      <c r="BI151" s="143">
        <f>IF(N151="nulová",J151,0)</f>
        <v>0</v>
      </c>
      <c r="BJ151" s="16" t="s">
        <v>90</v>
      </c>
      <c r="BK151" s="143">
        <f>ROUND(I151*H151,2)</f>
        <v>0</v>
      </c>
      <c r="BL151" s="16" t="s">
        <v>232</v>
      </c>
      <c r="BM151" s="142" t="s">
        <v>282</v>
      </c>
    </row>
    <row r="152" spans="2:65" s="12" customFormat="1" ht="10.199999999999999">
      <c r="B152" s="144"/>
      <c r="D152" s="145" t="s">
        <v>233</v>
      </c>
      <c r="E152" s="146" t="s">
        <v>1</v>
      </c>
      <c r="F152" s="147" t="s">
        <v>4606</v>
      </c>
      <c r="H152" s="148">
        <v>20.099</v>
      </c>
      <c r="I152" s="149"/>
      <c r="L152" s="144"/>
      <c r="M152" s="150"/>
      <c r="T152" s="151"/>
      <c r="AT152" s="146" t="s">
        <v>233</v>
      </c>
      <c r="AU152" s="146" t="s">
        <v>92</v>
      </c>
      <c r="AV152" s="12" t="s">
        <v>92</v>
      </c>
      <c r="AW152" s="12" t="s">
        <v>31</v>
      </c>
      <c r="AX152" s="12" t="s">
        <v>82</v>
      </c>
      <c r="AY152" s="146" t="s">
        <v>225</v>
      </c>
    </row>
    <row r="153" spans="2:65" s="13" customFormat="1" ht="10.199999999999999">
      <c r="B153" s="152"/>
      <c r="D153" s="145" t="s">
        <v>233</v>
      </c>
      <c r="E153" s="153" t="s">
        <v>1</v>
      </c>
      <c r="F153" s="154" t="s">
        <v>235</v>
      </c>
      <c r="H153" s="155">
        <v>20.099</v>
      </c>
      <c r="I153" s="156"/>
      <c r="L153" s="152"/>
      <c r="M153" s="157"/>
      <c r="T153" s="158"/>
      <c r="AT153" s="153" t="s">
        <v>233</v>
      </c>
      <c r="AU153" s="153" t="s">
        <v>92</v>
      </c>
      <c r="AV153" s="13" t="s">
        <v>232</v>
      </c>
      <c r="AW153" s="13" t="s">
        <v>31</v>
      </c>
      <c r="AX153" s="13" t="s">
        <v>90</v>
      </c>
      <c r="AY153" s="153" t="s">
        <v>225</v>
      </c>
    </row>
    <row r="154" spans="2:65" s="11" customFormat="1" ht="22.8" customHeight="1">
      <c r="B154" s="119"/>
      <c r="D154" s="120" t="s">
        <v>81</v>
      </c>
      <c r="E154" s="129" t="s">
        <v>266</v>
      </c>
      <c r="F154" s="129" t="s">
        <v>835</v>
      </c>
      <c r="I154" s="122"/>
      <c r="J154" s="130">
        <f>BK154</f>
        <v>0</v>
      </c>
      <c r="L154" s="119"/>
      <c r="M154" s="124"/>
      <c r="P154" s="125">
        <f>SUM(P155:P161)</f>
        <v>0</v>
      </c>
      <c r="R154" s="125">
        <f>SUM(R155:R161)</f>
        <v>0</v>
      </c>
      <c r="T154" s="126">
        <f>SUM(T155:T161)</f>
        <v>0</v>
      </c>
      <c r="AR154" s="120" t="s">
        <v>90</v>
      </c>
      <c r="AT154" s="127" t="s">
        <v>81</v>
      </c>
      <c r="AU154" s="127" t="s">
        <v>90</v>
      </c>
      <c r="AY154" s="120" t="s">
        <v>225</v>
      </c>
      <c r="BK154" s="128">
        <f>SUM(BK155:BK161)</f>
        <v>0</v>
      </c>
    </row>
    <row r="155" spans="2:65" s="1" customFormat="1" ht="49.05" customHeight="1">
      <c r="B155" s="31"/>
      <c r="C155" s="131" t="s">
        <v>287</v>
      </c>
      <c r="D155" s="131" t="s">
        <v>227</v>
      </c>
      <c r="E155" s="132" t="s">
        <v>4607</v>
      </c>
      <c r="F155" s="133" t="s">
        <v>4608</v>
      </c>
      <c r="G155" s="134" t="s">
        <v>357</v>
      </c>
      <c r="H155" s="135">
        <v>15.8</v>
      </c>
      <c r="I155" s="136"/>
      <c r="J155" s="137">
        <f>ROUND(I155*H155,2)</f>
        <v>0</v>
      </c>
      <c r="K155" s="133" t="s">
        <v>347</v>
      </c>
      <c r="L155" s="31"/>
      <c r="M155" s="138" t="s">
        <v>1</v>
      </c>
      <c r="N155" s="139" t="s">
        <v>47</v>
      </c>
      <c r="P155" s="140">
        <f>O155*H155</f>
        <v>0</v>
      </c>
      <c r="Q155" s="140">
        <v>0</v>
      </c>
      <c r="R155" s="140">
        <f>Q155*H155</f>
        <v>0</v>
      </c>
      <c r="S155" s="140">
        <v>0</v>
      </c>
      <c r="T155" s="141">
        <f>S155*H155</f>
        <v>0</v>
      </c>
      <c r="AR155" s="142" t="s">
        <v>232</v>
      </c>
      <c r="AT155" s="142" t="s">
        <v>227</v>
      </c>
      <c r="AU155" s="142" t="s">
        <v>92</v>
      </c>
      <c r="AY155" s="16" t="s">
        <v>225</v>
      </c>
      <c r="BE155" s="143">
        <f>IF(N155="základní",J155,0)</f>
        <v>0</v>
      </c>
      <c r="BF155" s="143">
        <f>IF(N155="snížená",J155,0)</f>
        <v>0</v>
      </c>
      <c r="BG155" s="143">
        <f>IF(N155="zákl. přenesená",J155,0)</f>
        <v>0</v>
      </c>
      <c r="BH155" s="143">
        <f>IF(N155="sníž. přenesená",J155,0)</f>
        <v>0</v>
      </c>
      <c r="BI155" s="143">
        <f>IF(N155="nulová",J155,0)</f>
        <v>0</v>
      </c>
      <c r="BJ155" s="16" t="s">
        <v>90</v>
      </c>
      <c r="BK155" s="143">
        <f>ROUND(I155*H155,2)</f>
        <v>0</v>
      </c>
      <c r="BL155" s="16" t="s">
        <v>232</v>
      </c>
      <c r="BM155" s="142" t="s">
        <v>290</v>
      </c>
    </row>
    <row r="156" spans="2:65" s="12" customFormat="1" ht="10.199999999999999">
      <c r="B156" s="144"/>
      <c r="D156" s="145" t="s">
        <v>233</v>
      </c>
      <c r="E156" s="146" t="s">
        <v>1</v>
      </c>
      <c r="F156" s="147" t="s">
        <v>4609</v>
      </c>
      <c r="H156" s="148">
        <v>15.8</v>
      </c>
      <c r="I156" s="149"/>
      <c r="L156" s="144"/>
      <c r="M156" s="150"/>
      <c r="T156" s="151"/>
      <c r="AT156" s="146" t="s">
        <v>233</v>
      </c>
      <c r="AU156" s="146" t="s">
        <v>92</v>
      </c>
      <c r="AV156" s="12" t="s">
        <v>92</v>
      </c>
      <c r="AW156" s="12" t="s">
        <v>31</v>
      </c>
      <c r="AX156" s="12" t="s">
        <v>82</v>
      </c>
      <c r="AY156" s="146" t="s">
        <v>225</v>
      </c>
    </row>
    <row r="157" spans="2:65" s="13" customFormat="1" ht="10.199999999999999">
      <c r="B157" s="152"/>
      <c r="D157" s="145" t="s">
        <v>233</v>
      </c>
      <c r="E157" s="153" t="s">
        <v>1</v>
      </c>
      <c r="F157" s="154" t="s">
        <v>235</v>
      </c>
      <c r="H157" s="155">
        <v>15.8</v>
      </c>
      <c r="I157" s="156"/>
      <c r="L157" s="152"/>
      <c r="M157" s="157"/>
      <c r="T157" s="158"/>
      <c r="AT157" s="153" t="s">
        <v>233</v>
      </c>
      <c r="AU157" s="153" t="s">
        <v>92</v>
      </c>
      <c r="AV157" s="13" t="s">
        <v>232</v>
      </c>
      <c r="AW157" s="13" t="s">
        <v>31</v>
      </c>
      <c r="AX157" s="13" t="s">
        <v>90</v>
      </c>
      <c r="AY157" s="153" t="s">
        <v>225</v>
      </c>
    </row>
    <row r="158" spans="2:65" s="1" customFormat="1" ht="16.5" customHeight="1">
      <c r="B158" s="31"/>
      <c r="C158" s="159" t="s">
        <v>261</v>
      </c>
      <c r="D158" s="159" t="s">
        <v>292</v>
      </c>
      <c r="E158" s="160" t="s">
        <v>4610</v>
      </c>
      <c r="F158" s="161" t="s">
        <v>4611</v>
      </c>
      <c r="G158" s="162" t="s">
        <v>357</v>
      </c>
      <c r="H158" s="163">
        <v>16.116</v>
      </c>
      <c r="I158" s="164"/>
      <c r="J158" s="165">
        <f>ROUND(I158*H158,2)</f>
        <v>0</v>
      </c>
      <c r="K158" s="161" t="s">
        <v>347</v>
      </c>
      <c r="L158" s="166"/>
      <c r="M158" s="167" t="s">
        <v>1</v>
      </c>
      <c r="N158" s="168" t="s">
        <v>47</v>
      </c>
      <c r="P158" s="140">
        <f>O158*H158</f>
        <v>0</v>
      </c>
      <c r="Q158" s="140">
        <v>0</v>
      </c>
      <c r="R158" s="140">
        <f>Q158*H158</f>
        <v>0</v>
      </c>
      <c r="S158" s="140">
        <v>0</v>
      </c>
      <c r="T158" s="141">
        <f>S158*H158</f>
        <v>0</v>
      </c>
      <c r="AR158" s="142" t="s">
        <v>248</v>
      </c>
      <c r="AT158" s="142" t="s">
        <v>292</v>
      </c>
      <c r="AU158" s="142" t="s">
        <v>92</v>
      </c>
      <c r="AY158" s="16" t="s">
        <v>225</v>
      </c>
      <c r="BE158" s="143">
        <f>IF(N158="základní",J158,0)</f>
        <v>0</v>
      </c>
      <c r="BF158" s="143">
        <f>IF(N158="snížená",J158,0)</f>
        <v>0</v>
      </c>
      <c r="BG158" s="143">
        <f>IF(N158="zákl. přenesená",J158,0)</f>
        <v>0</v>
      </c>
      <c r="BH158" s="143">
        <f>IF(N158="sníž. přenesená",J158,0)</f>
        <v>0</v>
      </c>
      <c r="BI158" s="143">
        <f>IF(N158="nulová",J158,0)</f>
        <v>0</v>
      </c>
      <c r="BJ158" s="16" t="s">
        <v>90</v>
      </c>
      <c r="BK158" s="143">
        <f>ROUND(I158*H158,2)</f>
        <v>0</v>
      </c>
      <c r="BL158" s="16" t="s">
        <v>232</v>
      </c>
      <c r="BM158" s="142" t="s">
        <v>295</v>
      </c>
    </row>
    <row r="159" spans="2:65" s="12" customFormat="1" ht="10.199999999999999">
      <c r="B159" s="144"/>
      <c r="D159" s="145" t="s">
        <v>233</v>
      </c>
      <c r="E159" s="146" t="s">
        <v>1</v>
      </c>
      <c r="F159" s="147" t="s">
        <v>4612</v>
      </c>
      <c r="H159" s="148">
        <v>16.116</v>
      </c>
      <c r="I159" s="149"/>
      <c r="L159" s="144"/>
      <c r="M159" s="150"/>
      <c r="T159" s="151"/>
      <c r="AT159" s="146" t="s">
        <v>233</v>
      </c>
      <c r="AU159" s="146" t="s">
        <v>92</v>
      </c>
      <c r="AV159" s="12" t="s">
        <v>92</v>
      </c>
      <c r="AW159" s="12" t="s">
        <v>31</v>
      </c>
      <c r="AX159" s="12" t="s">
        <v>82</v>
      </c>
      <c r="AY159" s="146" t="s">
        <v>225</v>
      </c>
    </row>
    <row r="160" spans="2:65" s="13" customFormat="1" ht="10.199999999999999">
      <c r="B160" s="152"/>
      <c r="D160" s="145" t="s">
        <v>233</v>
      </c>
      <c r="E160" s="153" t="s">
        <v>1</v>
      </c>
      <c r="F160" s="154" t="s">
        <v>235</v>
      </c>
      <c r="H160" s="155">
        <v>16.116</v>
      </c>
      <c r="I160" s="156"/>
      <c r="L160" s="152"/>
      <c r="M160" s="157"/>
      <c r="T160" s="158"/>
      <c r="AT160" s="153" t="s">
        <v>233</v>
      </c>
      <c r="AU160" s="153" t="s">
        <v>92</v>
      </c>
      <c r="AV160" s="13" t="s">
        <v>232</v>
      </c>
      <c r="AW160" s="13" t="s">
        <v>31</v>
      </c>
      <c r="AX160" s="13" t="s">
        <v>90</v>
      </c>
      <c r="AY160" s="153" t="s">
        <v>225</v>
      </c>
    </row>
    <row r="161" spans="2:65" s="1" customFormat="1" ht="24.15" customHeight="1">
      <c r="B161" s="31"/>
      <c r="C161" s="131" t="s">
        <v>297</v>
      </c>
      <c r="D161" s="131" t="s">
        <v>227</v>
      </c>
      <c r="E161" s="132" t="s">
        <v>4613</v>
      </c>
      <c r="F161" s="133" t="s">
        <v>4614</v>
      </c>
      <c r="G161" s="134" t="s">
        <v>230</v>
      </c>
      <c r="H161" s="135">
        <v>19.899999999999999</v>
      </c>
      <c r="I161" s="136"/>
      <c r="J161" s="137">
        <f>ROUND(I161*H161,2)</f>
        <v>0</v>
      </c>
      <c r="K161" s="133" t="s">
        <v>347</v>
      </c>
      <c r="L161" s="31"/>
      <c r="M161" s="138" t="s">
        <v>1</v>
      </c>
      <c r="N161" s="139" t="s">
        <v>47</v>
      </c>
      <c r="P161" s="140">
        <f>O161*H161</f>
        <v>0</v>
      </c>
      <c r="Q161" s="140">
        <v>0</v>
      </c>
      <c r="R161" s="140">
        <f>Q161*H161</f>
        <v>0</v>
      </c>
      <c r="S161" s="140">
        <v>0</v>
      </c>
      <c r="T161" s="141">
        <f>S161*H161</f>
        <v>0</v>
      </c>
      <c r="AR161" s="142" t="s">
        <v>232</v>
      </c>
      <c r="AT161" s="142" t="s">
        <v>227</v>
      </c>
      <c r="AU161" s="142" t="s">
        <v>92</v>
      </c>
      <c r="AY161" s="16" t="s">
        <v>225</v>
      </c>
      <c r="BE161" s="143">
        <f>IF(N161="základní",J161,0)</f>
        <v>0</v>
      </c>
      <c r="BF161" s="143">
        <f>IF(N161="snížená",J161,0)</f>
        <v>0</v>
      </c>
      <c r="BG161" s="143">
        <f>IF(N161="zákl. přenesená",J161,0)</f>
        <v>0</v>
      </c>
      <c r="BH161" s="143">
        <f>IF(N161="sníž. přenesená",J161,0)</f>
        <v>0</v>
      </c>
      <c r="BI161" s="143">
        <f>IF(N161="nulová",J161,0)</f>
        <v>0</v>
      </c>
      <c r="BJ161" s="16" t="s">
        <v>90</v>
      </c>
      <c r="BK161" s="143">
        <f>ROUND(I161*H161,2)</f>
        <v>0</v>
      </c>
      <c r="BL161" s="16" t="s">
        <v>232</v>
      </c>
      <c r="BM161" s="142" t="s">
        <v>300</v>
      </c>
    </row>
    <row r="162" spans="2:65" s="11" customFormat="1" ht="22.8" customHeight="1">
      <c r="B162" s="119"/>
      <c r="D162" s="120" t="s">
        <v>81</v>
      </c>
      <c r="E162" s="129" t="s">
        <v>1176</v>
      </c>
      <c r="F162" s="129" t="s">
        <v>1177</v>
      </c>
      <c r="I162" s="122"/>
      <c r="J162" s="130">
        <f>BK162</f>
        <v>0</v>
      </c>
      <c r="L162" s="119"/>
      <c r="M162" s="124"/>
      <c r="P162" s="125">
        <f>P163</f>
        <v>0</v>
      </c>
      <c r="R162" s="125">
        <f>R163</f>
        <v>0</v>
      </c>
      <c r="T162" s="126">
        <f>T163</f>
        <v>0</v>
      </c>
      <c r="AR162" s="120" t="s">
        <v>90</v>
      </c>
      <c r="AT162" s="127" t="s">
        <v>81</v>
      </c>
      <c r="AU162" s="127" t="s">
        <v>90</v>
      </c>
      <c r="AY162" s="120" t="s">
        <v>225</v>
      </c>
      <c r="BK162" s="128">
        <f>BK163</f>
        <v>0</v>
      </c>
    </row>
    <row r="163" spans="2:65" s="1" customFormat="1" ht="66.75" customHeight="1">
      <c r="B163" s="31"/>
      <c r="C163" s="131" t="s">
        <v>265</v>
      </c>
      <c r="D163" s="131" t="s">
        <v>227</v>
      </c>
      <c r="E163" s="132" t="s">
        <v>1179</v>
      </c>
      <c r="F163" s="133" t="s">
        <v>1180</v>
      </c>
      <c r="G163" s="134" t="s">
        <v>277</v>
      </c>
      <c r="H163" s="135">
        <v>20.978999999999999</v>
      </c>
      <c r="I163" s="136"/>
      <c r="J163" s="137">
        <f>ROUND(I163*H163,2)</f>
        <v>0</v>
      </c>
      <c r="K163" s="133" t="s">
        <v>231</v>
      </c>
      <c r="L163" s="31"/>
      <c r="M163" s="138" t="s">
        <v>1</v>
      </c>
      <c r="N163" s="139" t="s">
        <v>47</v>
      </c>
      <c r="P163" s="140">
        <f>O163*H163</f>
        <v>0</v>
      </c>
      <c r="Q163" s="140">
        <v>0</v>
      </c>
      <c r="R163" s="140">
        <f>Q163*H163</f>
        <v>0</v>
      </c>
      <c r="S163" s="140">
        <v>0</v>
      </c>
      <c r="T163" s="141">
        <f>S163*H163</f>
        <v>0</v>
      </c>
      <c r="AR163" s="142" t="s">
        <v>232</v>
      </c>
      <c r="AT163" s="142" t="s">
        <v>227</v>
      </c>
      <c r="AU163" s="142" t="s">
        <v>92</v>
      </c>
      <c r="AY163" s="16" t="s">
        <v>225</v>
      </c>
      <c r="BE163" s="143">
        <f>IF(N163="základní",J163,0)</f>
        <v>0</v>
      </c>
      <c r="BF163" s="143">
        <f>IF(N163="snížená",J163,0)</f>
        <v>0</v>
      </c>
      <c r="BG163" s="143">
        <f>IF(N163="zákl. přenesená",J163,0)</f>
        <v>0</v>
      </c>
      <c r="BH163" s="143">
        <f>IF(N163="sníž. přenesená",J163,0)</f>
        <v>0</v>
      </c>
      <c r="BI163" s="143">
        <f>IF(N163="nulová",J163,0)</f>
        <v>0</v>
      </c>
      <c r="BJ163" s="16" t="s">
        <v>90</v>
      </c>
      <c r="BK163" s="143">
        <f>ROUND(I163*H163,2)</f>
        <v>0</v>
      </c>
      <c r="BL163" s="16" t="s">
        <v>232</v>
      </c>
      <c r="BM163" s="142" t="s">
        <v>307</v>
      </c>
    </row>
    <row r="164" spans="2:65" s="11" customFormat="1" ht="25.95" customHeight="1">
      <c r="B164" s="119"/>
      <c r="D164" s="120" t="s">
        <v>81</v>
      </c>
      <c r="E164" s="121" t="s">
        <v>1882</v>
      </c>
      <c r="F164" s="121" t="s">
        <v>1883</v>
      </c>
      <c r="I164" s="122"/>
      <c r="J164" s="123">
        <f>BK164</f>
        <v>0</v>
      </c>
      <c r="L164" s="119"/>
      <c r="M164" s="124"/>
      <c r="P164" s="125">
        <f>P165+P168</f>
        <v>0</v>
      </c>
      <c r="R164" s="125">
        <f>R165+R168</f>
        <v>0</v>
      </c>
      <c r="T164" s="126">
        <f>T165+T168</f>
        <v>0</v>
      </c>
      <c r="AR164" s="120" t="s">
        <v>250</v>
      </c>
      <c r="AT164" s="127" t="s">
        <v>81</v>
      </c>
      <c r="AU164" s="127" t="s">
        <v>82</v>
      </c>
      <c r="AY164" s="120" t="s">
        <v>225</v>
      </c>
      <c r="BK164" s="128">
        <f>BK165+BK168</f>
        <v>0</v>
      </c>
    </row>
    <row r="165" spans="2:65" s="11" customFormat="1" ht="22.8" customHeight="1">
      <c r="B165" s="119"/>
      <c r="D165" s="120" t="s">
        <v>81</v>
      </c>
      <c r="E165" s="129" t="s">
        <v>4329</v>
      </c>
      <c r="F165" s="129" t="s">
        <v>4330</v>
      </c>
      <c r="I165" s="122"/>
      <c r="J165" s="130">
        <f>BK165</f>
        <v>0</v>
      </c>
      <c r="L165" s="119"/>
      <c r="M165" s="124"/>
      <c r="P165" s="125">
        <f>SUM(P166:P167)</f>
        <v>0</v>
      </c>
      <c r="R165" s="125">
        <f>SUM(R166:R167)</f>
        <v>0</v>
      </c>
      <c r="T165" s="126">
        <f>SUM(T166:T167)</f>
        <v>0</v>
      </c>
      <c r="AR165" s="120" t="s">
        <v>250</v>
      </c>
      <c r="AT165" s="127" t="s">
        <v>81</v>
      </c>
      <c r="AU165" s="127" t="s">
        <v>90</v>
      </c>
      <c r="AY165" s="120" t="s">
        <v>225</v>
      </c>
      <c r="BK165" s="128">
        <f>SUM(BK166:BK167)</f>
        <v>0</v>
      </c>
    </row>
    <row r="166" spans="2:65" s="1" customFormat="1" ht="16.5" customHeight="1">
      <c r="B166" s="31"/>
      <c r="C166" s="131" t="s">
        <v>310</v>
      </c>
      <c r="D166" s="131" t="s">
        <v>227</v>
      </c>
      <c r="E166" s="132" t="s">
        <v>4332</v>
      </c>
      <c r="F166" s="133" t="s">
        <v>4330</v>
      </c>
      <c r="G166" s="134" t="s">
        <v>1846</v>
      </c>
      <c r="H166" s="178"/>
      <c r="I166" s="136"/>
      <c r="J166" s="137">
        <f>ROUND(I166*H166,2)</f>
        <v>0</v>
      </c>
      <c r="K166" s="133" t="s">
        <v>231</v>
      </c>
      <c r="L166" s="31"/>
      <c r="M166" s="138" t="s">
        <v>1</v>
      </c>
      <c r="N166" s="139" t="s">
        <v>47</v>
      </c>
      <c r="P166" s="140">
        <f>O166*H166</f>
        <v>0</v>
      </c>
      <c r="Q166" s="140">
        <v>0</v>
      </c>
      <c r="R166" s="140">
        <f>Q166*H166</f>
        <v>0</v>
      </c>
      <c r="S166" s="140">
        <v>0</v>
      </c>
      <c r="T166" s="141">
        <f>S166*H166</f>
        <v>0</v>
      </c>
      <c r="AR166" s="142" t="s">
        <v>232</v>
      </c>
      <c r="AT166" s="142" t="s">
        <v>227</v>
      </c>
      <c r="AU166" s="142" t="s">
        <v>92</v>
      </c>
      <c r="AY166" s="16" t="s">
        <v>225</v>
      </c>
      <c r="BE166" s="143">
        <f>IF(N166="základní",J166,0)</f>
        <v>0</v>
      </c>
      <c r="BF166" s="143">
        <f>IF(N166="snížená",J166,0)</f>
        <v>0</v>
      </c>
      <c r="BG166" s="143">
        <f>IF(N166="zákl. přenesená",J166,0)</f>
        <v>0</v>
      </c>
      <c r="BH166" s="143">
        <f>IF(N166="sníž. přenesená",J166,0)</f>
        <v>0</v>
      </c>
      <c r="BI166" s="143">
        <f>IF(N166="nulová",J166,0)</f>
        <v>0</v>
      </c>
      <c r="BJ166" s="16" t="s">
        <v>90</v>
      </c>
      <c r="BK166" s="143">
        <f>ROUND(I166*H166,2)</f>
        <v>0</v>
      </c>
      <c r="BL166" s="16" t="s">
        <v>232</v>
      </c>
      <c r="BM166" s="142" t="s">
        <v>313</v>
      </c>
    </row>
    <row r="167" spans="2:65" s="1" customFormat="1" ht="16.5" customHeight="1">
      <c r="B167" s="31"/>
      <c r="C167" s="131" t="s">
        <v>269</v>
      </c>
      <c r="D167" s="131" t="s">
        <v>227</v>
      </c>
      <c r="E167" s="132" t="s">
        <v>4334</v>
      </c>
      <c r="F167" s="133" t="s">
        <v>4335</v>
      </c>
      <c r="G167" s="134" t="s">
        <v>638</v>
      </c>
      <c r="H167" s="135">
        <v>1</v>
      </c>
      <c r="I167" s="136"/>
      <c r="J167" s="137">
        <f>ROUND(I167*H167,2)</f>
        <v>0</v>
      </c>
      <c r="K167" s="133" t="s">
        <v>231</v>
      </c>
      <c r="L167" s="31"/>
      <c r="M167" s="138" t="s">
        <v>1</v>
      </c>
      <c r="N167" s="139" t="s">
        <v>47</v>
      </c>
      <c r="P167" s="140">
        <f>O167*H167</f>
        <v>0</v>
      </c>
      <c r="Q167" s="140">
        <v>0</v>
      </c>
      <c r="R167" s="140">
        <f>Q167*H167</f>
        <v>0</v>
      </c>
      <c r="S167" s="140">
        <v>0</v>
      </c>
      <c r="T167" s="141">
        <f>S167*H167</f>
        <v>0</v>
      </c>
      <c r="AR167" s="142" t="s">
        <v>232</v>
      </c>
      <c r="AT167" s="142" t="s">
        <v>227</v>
      </c>
      <c r="AU167" s="142" t="s">
        <v>92</v>
      </c>
      <c r="AY167" s="16" t="s">
        <v>225</v>
      </c>
      <c r="BE167" s="143">
        <f>IF(N167="základní",J167,0)</f>
        <v>0</v>
      </c>
      <c r="BF167" s="143">
        <f>IF(N167="snížená",J167,0)</f>
        <v>0</v>
      </c>
      <c r="BG167" s="143">
        <f>IF(N167="zákl. přenesená",J167,0)</f>
        <v>0</v>
      </c>
      <c r="BH167" s="143">
        <f>IF(N167="sníž. přenesená",J167,0)</f>
        <v>0</v>
      </c>
      <c r="BI167" s="143">
        <f>IF(N167="nulová",J167,0)</f>
        <v>0</v>
      </c>
      <c r="BJ167" s="16" t="s">
        <v>90</v>
      </c>
      <c r="BK167" s="143">
        <f>ROUND(I167*H167,2)</f>
        <v>0</v>
      </c>
      <c r="BL167" s="16" t="s">
        <v>232</v>
      </c>
      <c r="BM167" s="142" t="s">
        <v>319</v>
      </c>
    </row>
    <row r="168" spans="2:65" s="11" customFormat="1" ht="22.8" customHeight="1">
      <c r="B168" s="119"/>
      <c r="D168" s="120" t="s">
        <v>81</v>
      </c>
      <c r="E168" s="129" t="s">
        <v>4336</v>
      </c>
      <c r="F168" s="129" t="s">
        <v>4337</v>
      </c>
      <c r="I168" s="122"/>
      <c r="J168" s="130">
        <f>BK168</f>
        <v>0</v>
      </c>
      <c r="L168" s="119"/>
      <c r="M168" s="124"/>
      <c r="P168" s="125">
        <f>SUM(P169:P170)</f>
        <v>0</v>
      </c>
      <c r="R168" s="125">
        <f>SUM(R169:R170)</f>
        <v>0</v>
      </c>
      <c r="T168" s="126">
        <f>SUM(T169:T170)</f>
        <v>0</v>
      </c>
      <c r="AR168" s="120" t="s">
        <v>250</v>
      </c>
      <c r="AT168" s="127" t="s">
        <v>81</v>
      </c>
      <c r="AU168" s="127" t="s">
        <v>90</v>
      </c>
      <c r="AY168" s="120" t="s">
        <v>225</v>
      </c>
      <c r="BK168" s="128">
        <f>SUM(BK169:BK170)</f>
        <v>0</v>
      </c>
    </row>
    <row r="169" spans="2:65" s="1" customFormat="1" ht="16.5" customHeight="1">
      <c r="B169" s="31"/>
      <c r="C169" s="131" t="s">
        <v>322</v>
      </c>
      <c r="D169" s="131" t="s">
        <v>227</v>
      </c>
      <c r="E169" s="132" t="s">
        <v>4345</v>
      </c>
      <c r="F169" s="133" t="s">
        <v>4346</v>
      </c>
      <c r="G169" s="134" t="s">
        <v>1846</v>
      </c>
      <c r="H169" s="178"/>
      <c r="I169" s="136"/>
      <c r="J169" s="137">
        <f>ROUND(I169*H169,2)</f>
        <v>0</v>
      </c>
      <c r="K169" s="133" t="s">
        <v>231</v>
      </c>
      <c r="L169" s="31"/>
      <c r="M169" s="138" t="s">
        <v>1</v>
      </c>
      <c r="N169" s="139" t="s">
        <v>47</v>
      </c>
      <c r="P169" s="140">
        <f>O169*H169</f>
        <v>0</v>
      </c>
      <c r="Q169" s="140">
        <v>0</v>
      </c>
      <c r="R169" s="140">
        <f>Q169*H169</f>
        <v>0</v>
      </c>
      <c r="S169" s="140">
        <v>0</v>
      </c>
      <c r="T169" s="141">
        <f>S169*H169</f>
        <v>0</v>
      </c>
      <c r="AR169" s="142" t="s">
        <v>232</v>
      </c>
      <c r="AT169" s="142" t="s">
        <v>227</v>
      </c>
      <c r="AU169" s="142" t="s">
        <v>92</v>
      </c>
      <c r="AY169" s="16" t="s">
        <v>225</v>
      </c>
      <c r="BE169" s="143">
        <f>IF(N169="základní",J169,0)</f>
        <v>0</v>
      </c>
      <c r="BF169" s="143">
        <f>IF(N169="snížená",J169,0)</f>
        <v>0</v>
      </c>
      <c r="BG169" s="143">
        <f>IF(N169="zákl. přenesená",J169,0)</f>
        <v>0</v>
      </c>
      <c r="BH169" s="143">
        <f>IF(N169="sníž. přenesená",J169,0)</f>
        <v>0</v>
      </c>
      <c r="BI169" s="143">
        <f>IF(N169="nulová",J169,0)</f>
        <v>0</v>
      </c>
      <c r="BJ169" s="16" t="s">
        <v>90</v>
      </c>
      <c r="BK169" s="143">
        <f>ROUND(I169*H169,2)</f>
        <v>0</v>
      </c>
      <c r="BL169" s="16" t="s">
        <v>232</v>
      </c>
      <c r="BM169" s="142" t="s">
        <v>325</v>
      </c>
    </row>
    <row r="170" spans="2:65" s="1" customFormat="1" ht="16.5" customHeight="1">
      <c r="B170" s="31"/>
      <c r="C170" s="131" t="s">
        <v>273</v>
      </c>
      <c r="D170" s="131" t="s">
        <v>227</v>
      </c>
      <c r="E170" s="132" t="s">
        <v>4348</v>
      </c>
      <c r="F170" s="133" t="s">
        <v>4349</v>
      </c>
      <c r="G170" s="134" t="s">
        <v>1846</v>
      </c>
      <c r="H170" s="178"/>
      <c r="I170" s="136"/>
      <c r="J170" s="137">
        <f>ROUND(I170*H170,2)</f>
        <v>0</v>
      </c>
      <c r="K170" s="133" t="s">
        <v>231</v>
      </c>
      <c r="L170" s="31"/>
      <c r="M170" s="179" t="s">
        <v>1</v>
      </c>
      <c r="N170" s="180" t="s">
        <v>47</v>
      </c>
      <c r="O170" s="181"/>
      <c r="P170" s="182">
        <f>O170*H170</f>
        <v>0</v>
      </c>
      <c r="Q170" s="182">
        <v>0</v>
      </c>
      <c r="R170" s="182">
        <f>Q170*H170</f>
        <v>0</v>
      </c>
      <c r="S170" s="182">
        <v>0</v>
      </c>
      <c r="T170" s="183">
        <f>S170*H170</f>
        <v>0</v>
      </c>
      <c r="AR170" s="142" t="s">
        <v>232</v>
      </c>
      <c r="AT170" s="142" t="s">
        <v>227</v>
      </c>
      <c r="AU170" s="142" t="s">
        <v>92</v>
      </c>
      <c r="AY170" s="16" t="s">
        <v>225</v>
      </c>
      <c r="BE170" s="143">
        <f>IF(N170="základní",J170,0)</f>
        <v>0</v>
      </c>
      <c r="BF170" s="143">
        <f>IF(N170="snížená",J170,0)</f>
        <v>0</v>
      </c>
      <c r="BG170" s="143">
        <f>IF(N170="zákl. přenesená",J170,0)</f>
        <v>0</v>
      </c>
      <c r="BH170" s="143">
        <f>IF(N170="sníž. přenesená",J170,0)</f>
        <v>0</v>
      </c>
      <c r="BI170" s="143">
        <f>IF(N170="nulová",J170,0)</f>
        <v>0</v>
      </c>
      <c r="BJ170" s="16" t="s">
        <v>90</v>
      </c>
      <c r="BK170" s="143">
        <f>ROUND(I170*H170,2)</f>
        <v>0</v>
      </c>
      <c r="BL170" s="16" t="s">
        <v>232</v>
      </c>
      <c r="BM170" s="142" t="s">
        <v>328</v>
      </c>
    </row>
    <row r="171" spans="2:65" s="1" customFormat="1" ht="6.9" customHeight="1">
      <c r="B171" s="43"/>
      <c r="C171" s="44"/>
      <c r="D171" s="44"/>
      <c r="E171" s="44"/>
      <c r="F171" s="44"/>
      <c r="G171" s="44"/>
      <c r="H171" s="44"/>
      <c r="I171" s="44"/>
      <c r="J171" s="44"/>
      <c r="K171" s="44"/>
      <c r="L171" s="31"/>
    </row>
  </sheetData>
  <sheetProtection algorithmName="SHA-512" hashValue="1lgGek0jjKchhBxdoIJD7z5rOqtmzEs5rDfRneDFJb6Vppu5Jm9JbID5E+7R/5imG7agf4yY/eIqrJbz8/v0KA==" saltValue="6BW6LmG1YNk+ojSPqJQepO+DPUdk6DOZN6HNLa+0m0qDifqeFDnw48JeR88g8kH0LtQmLom6vFmw0ut3Kbq8tA==" spinCount="100000" sheet="1" objects="1" scenarios="1" formatColumns="0" formatRows="0" autoFilter="0"/>
  <autoFilter ref="C124:K170" xr:uid="{00000000-0009-0000-0000-000006000000}"/>
  <mergeCells count="9">
    <mergeCell ref="E87:H87"/>
    <mergeCell ref="E115:H115"/>
    <mergeCell ref="E117:H117"/>
    <mergeCell ref="L2:V2"/>
    <mergeCell ref="E7:H7"/>
    <mergeCell ref="E9:H9"/>
    <mergeCell ref="E18:H18"/>
    <mergeCell ref="E27:H27"/>
    <mergeCell ref="E85:H85"/>
  </mergeCells>
  <printOptions horizontalCentered="1"/>
  <pageMargins left="0.7" right="0.7" top="0.75" bottom="0.75" header="0.3" footer="0.3"/>
  <pageSetup paperSize="9" scale="70" fitToHeight="100" orientation="portrait"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90"/>
  <sheetViews>
    <sheetView showGridLines="0" workbookViewId="0">
      <selection activeCell="AN7" sqref="AN7"/>
    </sheetView>
  </sheetViews>
  <sheetFormatPr defaultRowHeight="13.8"/>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8"/>
      <c r="M2" s="198"/>
      <c r="N2" s="198"/>
      <c r="O2" s="198"/>
      <c r="P2" s="198"/>
      <c r="Q2" s="198"/>
      <c r="R2" s="198"/>
      <c r="S2" s="198"/>
      <c r="T2" s="198"/>
      <c r="U2" s="198"/>
      <c r="V2" s="198"/>
      <c r="AT2" s="16" t="s">
        <v>110</v>
      </c>
    </row>
    <row r="3" spans="2:46" ht="6.9" customHeight="1">
      <c r="B3" s="17"/>
      <c r="C3" s="18"/>
      <c r="D3" s="18"/>
      <c r="E3" s="18"/>
      <c r="F3" s="18"/>
      <c r="G3" s="18"/>
      <c r="H3" s="18"/>
      <c r="I3" s="18"/>
      <c r="J3" s="18"/>
      <c r="K3" s="18"/>
      <c r="L3" s="19"/>
      <c r="AT3" s="16" t="s">
        <v>92</v>
      </c>
    </row>
    <row r="4" spans="2:46" ht="24.9" customHeight="1">
      <c r="B4" s="19"/>
      <c r="D4" s="20" t="s">
        <v>120</v>
      </c>
      <c r="L4" s="19"/>
      <c r="M4" s="87" t="s">
        <v>10</v>
      </c>
      <c r="AT4" s="16" t="s">
        <v>4</v>
      </c>
    </row>
    <row r="5" spans="2:46" ht="6.9" customHeight="1">
      <c r="B5" s="19"/>
      <c r="L5" s="19"/>
    </row>
    <row r="6" spans="2:46" ht="12" customHeight="1">
      <c r="B6" s="19"/>
      <c r="D6" s="26" t="s">
        <v>16</v>
      </c>
      <c r="L6" s="19"/>
    </row>
    <row r="7" spans="2:46" ht="26.25" customHeight="1">
      <c r="B7" s="19"/>
      <c r="E7" s="225" t="str">
        <f>'Rekapitulace stavby'!K6</f>
        <v>REKONSTRUKCE KMOCHOVA DOMU, KUTNOHORSKÁ ULICE ČP. 50 - KOMPLET S ROZPOČTY PROFESÍ</v>
      </c>
      <c r="F7" s="226"/>
      <c r="G7" s="226"/>
      <c r="H7" s="226"/>
      <c r="L7" s="19"/>
    </row>
    <row r="8" spans="2:46" s="1" customFormat="1" ht="12" customHeight="1">
      <c r="B8" s="31"/>
      <c r="D8" s="26" t="s">
        <v>121</v>
      </c>
      <c r="L8" s="31"/>
    </row>
    <row r="9" spans="2:46" s="1" customFormat="1" ht="16.5" customHeight="1">
      <c r="B9" s="31"/>
      <c r="E9" s="191" t="s">
        <v>4615</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Vyplň údaj</v>
      </c>
      <c r="L12" s="31"/>
    </row>
    <row r="13" spans="2:46" s="1" customFormat="1" ht="10.8" customHeight="1">
      <c r="B13" s="31"/>
      <c r="L13" s="31"/>
    </row>
    <row r="14" spans="2:46" s="1" customFormat="1" ht="12" customHeight="1">
      <c r="B14" s="31"/>
      <c r="D14" s="26" t="s">
        <v>23</v>
      </c>
      <c r="I14" s="26" t="s">
        <v>24</v>
      </c>
      <c r="J14" s="24" t="s">
        <v>25</v>
      </c>
      <c r="L14" s="31"/>
    </row>
    <row r="15" spans="2:46" s="1" customFormat="1" ht="18" customHeight="1">
      <c r="B15" s="31"/>
      <c r="E15" s="24" t="s">
        <v>26</v>
      </c>
      <c r="I15" s="26" t="s">
        <v>27</v>
      </c>
      <c r="J15" s="24" t="s">
        <v>28</v>
      </c>
      <c r="L15" s="31"/>
    </row>
    <row r="16" spans="2:46" s="1" customFormat="1" ht="6.9" customHeight="1">
      <c r="B16" s="31"/>
      <c r="L16" s="31"/>
    </row>
    <row r="17" spans="2:12" s="1" customFormat="1" ht="12" customHeight="1">
      <c r="B17" s="31"/>
      <c r="D17" s="26" t="s">
        <v>29</v>
      </c>
      <c r="I17" s="26" t="s">
        <v>24</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6.9" customHeight="1">
      <c r="B19" s="31"/>
      <c r="L19" s="31"/>
    </row>
    <row r="20" spans="2:12" s="1" customFormat="1" ht="12" customHeight="1">
      <c r="B20" s="31"/>
      <c r="D20" s="26" t="s">
        <v>32</v>
      </c>
      <c r="I20" s="26" t="s">
        <v>24</v>
      </c>
      <c r="J20" s="24" t="s">
        <v>33</v>
      </c>
      <c r="L20" s="31"/>
    </row>
    <row r="21" spans="2:12" s="1" customFormat="1" ht="18" customHeight="1">
      <c r="B21" s="31"/>
      <c r="E21" s="24" t="s">
        <v>34</v>
      </c>
      <c r="I21" s="26" t="s">
        <v>27</v>
      </c>
      <c r="J21" s="24" t="s">
        <v>35</v>
      </c>
      <c r="L21" s="31"/>
    </row>
    <row r="22" spans="2:12" s="1" customFormat="1" ht="6.9" customHeight="1">
      <c r="B22" s="31"/>
      <c r="L22" s="31"/>
    </row>
    <row r="23" spans="2:12" s="1" customFormat="1" ht="12" customHeight="1">
      <c r="B23" s="31"/>
      <c r="D23" s="26" t="s">
        <v>36</v>
      </c>
      <c r="I23" s="26" t="s">
        <v>24</v>
      </c>
      <c r="J23" s="24" t="s">
        <v>37</v>
      </c>
      <c r="L23" s="31"/>
    </row>
    <row r="24" spans="2:12" s="1" customFormat="1" ht="18" customHeight="1">
      <c r="B24" s="31"/>
      <c r="E24" s="24" t="s">
        <v>38</v>
      </c>
      <c r="I24" s="26" t="s">
        <v>27</v>
      </c>
      <c r="J24" s="24" t="s">
        <v>39</v>
      </c>
      <c r="L24" s="31"/>
    </row>
    <row r="25" spans="2:12" s="1" customFormat="1" ht="6.9" customHeight="1">
      <c r="B25" s="31"/>
      <c r="L25" s="31"/>
    </row>
    <row r="26" spans="2:12" s="1" customFormat="1" ht="12" customHeight="1">
      <c r="B26" s="31"/>
      <c r="D26" s="26" t="s">
        <v>40</v>
      </c>
      <c r="L26" s="31"/>
    </row>
    <row r="27" spans="2:12" s="7" customFormat="1" ht="71.25" customHeight="1">
      <c r="B27" s="88"/>
      <c r="E27" s="202" t="s">
        <v>41</v>
      </c>
      <c r="F27" s="202"/>
      <c r="G27" s="202"/>
      <c r="H27" s="202"/>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42</v>
      </c>
      <c r="J30" s="65">
        <f>ROUND(J132, 2)</f>
        <v>0</v>
      </c>
      <c r="L30" s="31"/>
    </row>
    <row r="31" spans="2:12" s="1" customFormat="1" ht="6.9" customHeight="1">
      <c r="B31" s="31"/>
      <c r="D31" s="52"/>
      <c r="E31" s="52"/>
      <c r="F31" s="52"/>
      <c r="G31" s="52"/>
      <c r="H31" s="52"/>
      <c r="I31" s="52"/>
      <c r="J31" s="52"/>
      <c r="K31" s="52"/>
      <c r="L31" s="31"/>
    </row>
    <row r="32" spans="2:12" s="1" customFormat="1" ht="14.4" customHeight="1">
      <c r="B32" s="31"/>
      <c r="F32" s="34" t="s">
        <v>44</v>
      </c>
      <c r="I32" s="34" t="s">
        <v>43</v>
      </c>
      <c r="J32" s="34" t="s">
        <v>45</v>
      </c>
      <c r="L32" s="31"/>
    </row>
    <row r="33" spans="2:12" s="1" customFormat="1" ht="14.4" customHeight="1">
      <c r="B33" s="31"/>
      <c r="D33" s="54" t="s">
        <v>46</v>
      </c>
      <c r="E33" s="26" t="s">
        <v>47</v>
      </c>
      <c r="F33" s="90">
        <f>ROUND((SUM(BE132:BE289)),  2)</f>
        <v>0</v>
      </c>
      <c r="I33" s="91">
        <v>0.21</v>
      </c>
      <c r="J33" s="90">
        <f>ROUND(((SUM(BE132:BE289))*I33),  2)</f>
        <v>0</v>
      </c>
      <c r="L33" s="31"/>
    </row>
    <row r="34" spans="2:12" s="1" customFormat="1" ht="14.4" customHeight="1">
      <c r="B34" s="31"/>
      <c r="E34" s="26" t="s">
        <v>48</v>
      </c>
      <c r="F34" s="90">
        <f>ROUND((SUM(BF132:BF289)),  2)</f>
        <v>0</v>
      </c>
      <c r="I34" s="91">
        <v>0.12</v>
      </c>
      <c r="J34" s="90">
        <f>ROUND(((SUM(BF132:BF289))*I34),  2)</f>
        <v>0</v>
      </c>
      <c r="L34" s="31"/>
    </row>
    <row r="35" spans="2:12" s="1" customFormat="1" ht="14.4" hidden="1" customHeight="1">
      <c r="B35" s="31"/>
      <c r="E35" s="26" t="s">
        <v>49</v>
      </c>
      <c r="F35" s="90">
        <f>ROUND((SUM(BG132:BG289)),  2)</f>
        <v>0</v>
      </c>
      <c r="I35" s="91">
        <v>0.21</v>
      </c>
      <c r="J35" s="90">
        <f>0</f>
        <v>0</v>
      </c>
      <c r="L35" s="31"/>
    </row>
    <row r="36" spans="2:12" s="1" customFormat="1" ht="14.4" hidden="1" customHeight="1">
      <c r="B36" s="31"/>
      <c r="E36" s="26" t="s">
        <v>50</v>
      </c>
      <c r="F36" s="90">
        <f>ROUND((SUM(BH132:BH289)),  2)</f>
        <v>0</v>
      </c>
      <c r="I36" s="91">
        <v>0.12</v>
      </c>
      <c r="J36" s="90">
        <f>0</f>
        <v>0</v>
      </c>
      <c r="L36" s="31"/>
    </row>
    <row r="37" spans="2:12" s="1" customFormat="1" ht="14.4" hidden="1" customHeight="1">
      <c r="B37" s="31"/>
      <c r="E37" s="26" t="s">
        <v>51</v>
      </c>
      <c r="F37" s="90">
        <f>ROUND((SUM(BI132:BI289)),  2)</f>
        <v>0</v>
      </c>
      <c r="I37" s="91">
        <v>0</v>
      </c>
      <c r="J37" s="90">
        <f>0</f>
        <v>0</v>
      </c>
      <c r="L37" s="31"/>
    </row>
    <row r="38" spans="2:12" s="1" customFormat="1" ht="6.9" customHeight="1">
      <c r="B38" s="31"/>
      <c r="L38" s="31"/>
    </row>
    <row r="39" spans="2:12" s="1" customFormat="1" ht="25.35" customHeight="1">
      <c r="B39" s="31"/>
      <c r="C39" s="92"/>
      <c r="D39" s="93" t="s">
        <v>52</v>
      </c>
      <c r="E39" s="56"/>
      <c r="F39" s="56"/>
      <c r="G39" s="94" t="s">
        <v>53</v>
      </c>
      <c r="H39" s="95" t="s">
        <v>54</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55</v>
      </c>
      <c r="E50" s="41"/>
      <c r="F50" s="41"/>
      <c r="G50" s="40" t="s">
        <v>56</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57</v>
      </c>
      <c r="E61" s="33"/>
      <c r="F61" s="98" t="s">
        <v>58</v>
      </c>
      <c r="G61" s="42" t="s">
        <v>57</v>
      </c>
      <c r="H61" s="33"/>
      <c r="I61" s="33"/>
      <c r="J61" s="99" t="s">
        <v>58</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59</v>
      </c>
      <c r="E65" s="41"/>
      <c r="F65" s="41"/>
      <c r="G65" s="40" t="s">
        <v>60</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57</v>
      </c>
      <c r="E76" s="33"/>
      <c r="F76" s="98" t="s">
        <v>58</v>
      </c>
      <c r="G76" s="42" t="s">
        <v>57</v>
      </c>
      <c r="H76" s="33"/>
      <c r="I76" s="33"/>
      <c r="J76" s="99" t="s">
        <v>58</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123</v>
      </c>
      <c r="L82" s="31"/>
    </row>
    <row r="83" spans="2:47" s="1" customFormat="1" ht="6.9" customHeight="1">
      <c r="B83" s="31"/>
      <c r="L83" s="31"/>
    </row>
    <row r="84" spans="2:47" s="1" customFormat="1" ht="12" customHeight="1">
      <c r="B84" s="31"/>
      <c r="C84" s="26" t="s">
        <v>16</v>
      </c>
      <c r="L84" s="31"/>
    </row>
    <row r="85" spans="2:47" s="1" customFormat="1" ht="26.25" customHeight="1">
      <c r="B85" s="31"/>
      <c r="E85" s="225" t="str">
        <f>E7</f>
        <v>REKONSTRUKCE KMOCHOVA DOMU, KUTNOHORSKÁ ULICE ČP. 50 - KOMPLET S ROZPOČTY PROFESÍ</v>
      </c>
      <c r="F85" s="226"/>
      <c r="G85" s="226"/>
      <c r="H85" s="226"/>
      <c r="L85" s="31"/>
    </row>
    <row r="86" spans="2:47" s="1" customFormat="1" ht="12" customHeight="1">
      <c r="B86" s="31"/>
      <c r="C86" s="26" t="s">
        <v>121</v>
      </c>
      <c r="L86" s="31"/>
    </row>
    <row r="87" spans="2:47" s="1" customFormat="1" ht="16.5" customHeight="1">
      <c r="B87" s="31"/>
      <c r="E87" s="191" t="str">
        <f>E9</f>
        <v>24039g - SO - 07 Sadové úpravy</v>
      </c>
      <c r="F87" s="227"/>
      <c r="G87" s="227"/>
      <c r="H87" s="227"/>
      <c r="L87" s="31"/>
    </row>
    <row r="88" spans="2:47" s="1" customFormat="1" ht="6.9" customHeight="1">
      <c r="B88" s="31"/>
      <c r="L88" s="31"/>
    </row>
    <row r="89" spans="2:47" s="1" customFormat="1" ht="12" customHeight="1">
      <c r="B89" s="31"/>
      <c r="C89" s="26" t="s">
        <v>20</v>
      </c>
      <c r="F89" s="24" t="str">
        <f>F12</f>
        <v>Kolín IV, Kutnohorská 50</v>
      </c>
      <c r="I89" s="26" t="s">
        <v>22</v>
      </c>
      <c r="J89" s="51" t="str">
        <f>IF(J12="","",J12)</f>
        <v>Vyplň údaj</v>
      </c>
      <c r="L89" s="31"/>
    </row>
    <row r="90" spans="2:47" s="1" customFormat="1" ht="6.9" customHeight="1">
      <c r="B90" s="31"/>
      <c r="L90" s="31"/>
    </row>
    <row r="91" spans="2:47" s="1" customFormat="1" ht="40.049999999999997" customHeight="1">
      <c r="B91" s="31"/>
      <c r="C91" s="26" t="s">
        <v>23</v>
      </c>
      <c r="F91" s="24" t="str">
        <f>E15</f>
        <v>Město Kolín, Karlovo nám. 78, Kolín I</v>
      </c>
      <c r="I91" s="26" t="s">
        <v>32</v>
      </c>
      <c r="J91" s="29" t="str">
        <f>E21</f>
        <v>AZ PROJECT spol. s r.o., Plynárenská 830, Kolín IV</v>
      </c>
      <c r="L91" s="31"/>
    </row>
    <row r="92" spans="2:47" s="1" customFormat="1" ht="15.15" customHeight="1">
      <c r="B92" s="31"/>
      <c r="C92" s="26" t="s">
        <v>29</v>
      </c>
      <c r="F92" s="24" t="str">
        <f>IF(E18="","",E18)</f>
        <v>Vyplň údaj</v>
      </c>
      <c r="I92" s="26" t="s">
        <v>36</v>
      </c>
      <c r="J92" s="29" t="str">
        <f>E24</f>
        <v>Ing. Luboš Michalec</v>
      </c>
      <c r="L92" s="31"/>
    </row>
    <row r="93" spans="2:47" s="1" customFormat="1" ht="10.35" customHeight="1">
      <c r="B93" s="31"/>
      <c r="L93" s="31"/>
    </row>
    <row r="94" spans="2:47" s="1" customFormat="1" ht="29.25" customHeight="1">
      <c r="B94" s="31"/>
      <c r="C94" s="100" t="s">
        <v>124</v>
      </c>
      <c r="D94" s="92"/>
      <c r="E94" s="92"/>
      <c r="F94" s="92"/>
      <c r="G94" s="92"/>
      <c r="H94" s="92"/>
      <c r="I94" s="92"/>
      <c r="J94" s="101" t="s">
        <v>125</v>
      </c>
      <c r="K94" s="92"/>
      <c r="L94" s="31"/>
    </row>
    <row r="95" spans="2:47" s="1" customFormat="1" ht="10.35" customHeight="1">
      <c r="B95" s="31"/>
      <c r="L95" s="31"/>
    </row>
    <row r="96" spans="2:47" s="1" customFormat="1" ht="22.8" customHeight="1">
      <c r="B96" s="31"/>
      <c r="C96" s="102" t="s">
        <v>126</v>
      </c>
      <c r="J96" s="65">
        <f>J132</f>
        <v>0</v>
      </c>
      <c r="L96" s="31"/>
      <c r="AU96" s="16" t="s">
        <v>127</v>
      </c>
    </row>
    <row r="97" spans="2:12" s="8" customFormat="1" ht="24.9" customHeight="1">
      <c r="B97" s="103"/>
      <c r="D97" s="104" t="s">
        <v>4616</v>
      </c>
      <c r="E97" s="105"/>
      <c r="F97" s="105"/>
      <c r="G97" s="105"/>
      <c r="H97" s="105"/>
      <c r="I97" s="105"/>
      <c r="J97" s="106">
        <f>J133</f>
        <v>0</v>
      </c>
      <c r="L97" s="103"/>
    </row>
    <row r="98" spans="2:12" s="9" customFormat="1" ht="19.95" customHeight="1">
      <c r="B98" s="107"/>
      <c r="D98" s="108" t="s">
        <v>4617</v>
      </c>
      <c r="E98" s="109"/>
      <c r="F98" s="109"/>
      <c r="G98" s="109"/>
      <c r="H98" s="109"/>
      <c r="I98" s="109"/>
      <c r="J98" s="110">
        <f>J134</f>
        <v>0</v>
      </c>
      <c r="L98" s="107"/>
    </row>
    <row r="99" spans="2:12" s="9" customFormat="1" ht="19.95" customHeight="1">
      <c r="B99" s="107"/>
      <c r="D99" s="108" t="s">
        <v>4618</v>
      </c>
      <c r="E99" s="109"/>
      <c r="F99" s="109"/>
      <c r="G99" s="109"/>
      <c r="H99" s="109"/>
      <c r="I99" s="109"/>
      <c r="J99" s="110">
        <f>J143</f>
        <v>0</v>
      </c>
      <c r="L99" s="107"/>
    </row>
    <row r="100" spans="2:12" s="9" customFormat="1" ht="19.95" customHeight="1">
      <c r="B100" s="107"/>
      <c r="D100" s="108" t="s">
        <v>4619</v>
      </c>
      <c r="E100" s="109"/>
      <c r="F100" s="109"/>
      <c r="G100" s="109"/>
      <c r="H100" s="109"/>
      <c r="I100" s="109"/>
      <c r="J100" s="110">
        <f>J170</f>
        <v>0</v>
      </c>
      <c r="L100" s="107"/>
    </row>
    <row r="101" spans="2:12" s="8" customFormat="1" ht="24.9" customHeight="1">
      <c r="B101" s="103"/>
      <c r="D101" s="104" t="s">
        <v>4620</v>
      </c>
      <c r="E101" s="105"/>
      <c r="F101" s="105"/>
      <c r="G101" s="105"/>
      <c r="H101" s="105"/>
      <c r="I101" s="105"/>
      <c r="J101" s="106">
        <f>J181</f>
        <v>0</v>
      </c>
      <c r="L101" s="103"/>
    </row>
    <row r="102" spans="2:12" s="8" customFormat="1" ht="24.9" customHeight="1">
      <c r="B102" s="103"/>
      <c r="D102" s="104" t="s">
        <v>4621</v>
      </c>
      <c r="E102" s="105"/>
      <c r="F102" s="105"/>
      <c r="G102" s="105"/>
      <c r="H102" s="105"/>
      <c r="I102" s="105"/>
      <c r="J102" s="106">
        <f>J184</f>
        <v>0</v>
      </c>
      <c r="L102" s="103"/>
    </row>
    <row r="103" spans="2:12" s="8" customFormat="1" ht="24.9" customHeight="1">
      <c r="B103" s="103"/>
      <c r="D103" s="104" t="s">
        <v>4622</v>
      </c>
      <c r="E103" s="105"/>
      <c r="F103" s="105"/>
      <c r="G103" s="105"/>
      <c r="H103" s="105"/>
      <c r="I103" s="105"/>
      <c r="J103" s="106">
        <f>J202</f>
        <v>0</v>
      </c>
      <c r="L103" s="103"/>
    </row>
    <row r="104" spans="2:12" s="8" customFormat="1" ht="24.9" customHeight="1">
      <c r="B104" s="103"/>
      <c r="D104" s="104" t="s">
        <v>4623</v>
      </c>
      <c r="E104" s="105"/>
      <c r="F104" s="105"/>
      <c r="G104" s="105"/>
      <c r="H104" s="105"/>
      <c r="I104" s="105"/>
      <c r="J104" s="106">
        <f>J217</f>
        <v>0</v>
      </c>
      <c r="L104" s="103"/>
    </row>
    <row r="105" spans="2:12" s="8" customFormat="1" ht="24.9" customHeight="1">
      <c r="B105" s="103"/>
      <c r="D105" s="104" t="s">
        <v>4624</v>
      </c>
      <c r="E105" s="105"/>
      <c r="F105" s="105"/>
      <c r="G105" s="105"/>
      <c r="H105" s="105"/>
      <c r="I105" s="105"/>
      <c r="J105" s="106">
        <f>J224</f>
        <v>0</v>
      </c>
      <c r="L105" s="103"/>
    </row>
    <row r="106" spans="2:12" s="8" customFormat="1" ht="24.9" customHeight="1">
      <c r="B106" s="103"/>
      <c r="D106" s="104" t="s">
        <v>4625</v>
      </c>
      <c r="E106" s="105"/>
      <c r="F106" s="105"/>
      <c r="G106" s="105"/>
      <c r="H106" s="105"/>
      <c r="I106" s="105"/>
      <c r="J106" s="106">
        <f>J227</f>
        <v>0</v>
      </c>
      <c r="L106" s="103"/>
    </row>
    <row r="107" spans="2:12" s="8" customFormat="1" ht="24.9" customHeight="1">
      <c r="B107" s="103"/>
      <c r="D107" s="104" t="s">
        <v>4626</v>
      </c>
      <c r="E107" s="105"/>
      <c r="F107" s="105"/>
      <c r="G107" s="105"/>
      <c r="H107" s="105"/>
      <c r="I107" s="105"/>
      <c r="J107" s="106">
        <f>J257</f>
        <v>0</v>
      </c>
      <c r="L107" s="103"/>
    </row>
    <row r="108" spans="2:12" s="8" customFormat="1" ht="24.9" customHeight="1">
      <c r="B108" s="103"/>
      <c r="D108" s="104" t="s">
        <v>128</v>
      </c>
      <c r="E108" s="105"/>
      <c r="F108" s="105"/>
      <c r="G108" s="105"/>
      <c r="H108" s="105"/>
      <c r="I108" s="105"/>
      <c r="J108" s="106">
        <f>J260</f>
        <v>0</v>
      </c>
      <c r="L108" s="103"/>
    </row>
    <row r="109" spans="2:12" s="9" customFormat="1" ht="19.95" customHeight="1">
      <c r="B109" s="107"/>
      <c r="D109" s="108" t="s">
        <v>129</v>
      </c>
      <c r="E109" s="109"/>
      <c r="F109" s="109"/>
      <c r="G109" s="109"/>
      <c r="H109" s="109"/>
      <c r="I109" s="109"/>
      <c r="J109" s="110">
        <f>J261</f>
        <v>0</v>
      </c>
      <c r="L109" s="107"/>
    </row>
    <row r="110" spans="2:12" s="8" customFormat="1" ht="24.9" customHeight="1">
      <c r="B110" s="103"/>
      <c r="D110" s="104" t="s">
        <v>207</v>
      </c>
      <c r="E110" s="105"/>
      <c r="F110" s="105"/>
      <c r="G110" s="105"/>
      <c r="H110" s="105"/>
      <c r="I110" s="105"/>
      <c r="J110" s="106">
        <f>J283</f>
        <v>0</v>
      </c>
      <c r="L110" s="103"/>
    </row>
    <row r="111" spans="2:12" s="9" customFormat="1" ht="19.95" customHeight="1">
      <c r="B111" s="107"/>
      <c r="D111" s="108" t="s">
        <v>208</v>
      </c>
      <c r="E111" s="109"/>
      <c r="F111" s="109"/>
      <c r="G111" s="109"/>
      <c r="H111" s="109"/>
      <c r="I111" s="109"/>
      <c r="J111" s="110">
        <f>J284</f>
        <v>0</v>
      </c>
      <c r="L111" s="107"/>
    </row>
    <row r="112" spans="2:12" s="9" customFormat="1" ht="19.95" customHeight="1">
      <c r="B112" s="107"/>
      <c r="D112" s="108" t="s">
        <v>209</v>
      </c>
      <c r="E112" s="109"/>
      <c r="F112" s="109"/>
      <c r="G112" s="109"/>
      <c r="H112" s="109"/>
      <c r="I112" s="109"/>
      <c r="J112" s="110">
        <f>J287</f>
        <v>0</v>
      </c>
      <c r="L112" s="107"/>
    </row>
    <row r="113" spans="2:12" s="1" customFormat="1" ht="21.75" customHeight="1">
      <c r="B113" s="31"/>
      <c r="L113" s="31"/>
    </row>
    <row r="114" spans="2:12" s="1" customFormat="1" ht="6.9" customHeight="1">
      <c r="B114" s="43"/>
      <c r="C114" s="44"/>
      <c r="D114" s="44"/>
      <c r="E114" s="44"/>
      <c r="F114" s="44"/>
      <c r="G114" s="44"/>
      <c r="H114" s="44"/>
      <c r="I114" s="44"/>
      <c r="J114" s="44"/>
      <c r="K114" s="44"/>
      <c r="L114" s="31"/>
    </row>
    <row r="118" spans="2:12" s="1" customFormat="1" ht="6.9" customHeight="1">
      <c r="B118" s="45"/>
      <c r="C118" s="46"/>
      <c r="D118" s="46"/>
      <c r="E118" s="46"/>
      <c r="F118" s="46"/>
      <c r="G118" s="46"/>
      <c r="H118" s="46"/>
      <c r="I118" s="46"/>
      <c r="J118" s="46"/>
      <c r="K118" s="46"/>
      <c r="L118" s="31"/>
    </row>
    <row r="119" spans="2:12" s="1" customFormat="1" ht="24.9" customHeight="1">
      <c r="B119" s="31"/>
      <c r="C119" s="20" t="s">
        <v>210</v>
      </c>
      <c r="L119" s="31"/>
    </row>
    <row r="120" spans="2:12" s="1" customFormat="1" ht="6.9" customHeight="1">
      <c r="B120" s="31"/>
      <c r="L120" s="31"/>
    </row>
    <row r="121" spans="2:12" s="1" customFormat="1" ht="12" customHeight="1">
      <c r="B121" s="31"/>
      <c r="C121" s="26" t="s">
        <v>16</v>
      </c>
      <c r="L121" s="31"/>
    </row>
    <row r="122" spans="2:12" s="1" customFormat="1" ht="26.25" customHeight="1">
      <c r="B122" s="31"/>
      <c r="E122" s="225" t="str">
        <f>E7</f>
        <v>REKONSTRUKCE KMOCHOVA DOMU, KUTNOHORSKÁ ULICE ČP. 50 - KOMPLET S ROZPOČTY PROFESÍ</v>
      </c>
      <c r="F122" s="226"/>
      <c r="G122" s="226"/>
      <c r="H122" s="226"/>
      <c r="L122" s="31"/>
    </row>
    <row r="123" spans="2:12" s="1" customFormat="1" ht="12" customHeight="1">
      <c r="B123" s="31"/>
      <c r="C123" s="26" t="s">
        <v>121</v>
      </c>
      <c r="L123" s="31"/>
    </row>
    <row r="124" spans="2:12" s="1" customFormat="1" ht="16.5" customHeight="1">
      <c r="B124" s="31"/>
      <c r="E124" s="191" t="str">
        <f>E9</f>
        <v>24039g - SO - 07 Sadové úpravy</v>
      </c>
      <c r="F124" s="227"/>
      <c r="G124" s="227"/>
      <c r="H124" s="227"/>
      <c r="L124" s="31"/>
    </row>
    <row r="125" spans="2:12" s="1" customFormat="1" ht="6.9" customHeight="1">
      <c r="B125" s="31"/>
      <c r="L125" s="31"/>
    </row>
    <row r="126" spans="2:12" s="1" customFormat="1" ht="12" customHeight="1">
      <c r="B126" s="31"/>
      <c r="C126" s="26" t="s">
        <v>20</v>
      </c>
      <c r="F126" s="24" t="str">
        <f>F12</f>
        <v>Kolín IV, Kutnohorská 50</v>
      </c>
      <c r="I126" s="26" t="s">
        <v>22</v>
      </c>
      <c r="J126" s="51" t="str">
        <f>IF(J12="","",J12)</f>
        <v>Vyplň údaj</v>
      </c>
      <c r="L126" s="31"/>
    </row>
    <row r="127" spans="2:12" s="1" customFormat="1" ht="6.9" customHeight="1">
      <c r="B127" s="31"/>
      <c r="L127" s="31"/>
    </row>
    <row r="128" spans="2:12" s="1" customFormat="1" ht="40.049999999999997" customHeight="1">
      <c r="B128" s="31"/>
      <c r="C128" s="26" t="s">
        <v>23</v>
      </c>
      <c r="F128" s="24" t="str">
        <f>E15</f>
        <v>Město Kolín, Karlovo nám. 78, Kolín I</v>
      </c>
      <c r="I128" s="26" t="s">
        <v>32</v>
      </c>
      <c r="J128" s="29" t="str">
        <f>E21</f>
        <v>AZ PROJECT spol. s r.o., Plynárenská 830, Kolín IV</v>
      </c>
      <c r="L128" s="31"/>
    </row>
    <row r="129" spans="2:65" s="1" customFormat="1" ht="15.15" customHeight="1">
      <c r="B129" s="31"/>
      <c r="C129" s="26" t="s">
        <v>29</v>
      </c>
      <c r="F129" s="24" t="str">
        <f>IF(E18="","",E18)</f>
        <v>Vyplň údaj</v>
      </c>
      <c r="I129" s="26" t="s">
        <v>36</v>
      </c>
      <c r="J129" s="29" t="str">
        <f>E24</f>
        <v>Ing. Luboš Michalec</v>
      </c>
      <c r="L129" s="31"/>
    </row>
    <row r="130" spans="2:65" s="1" customFormat="1" ht="10.35" customHeight="1">
      <c r="B130" s="31"/>
      <c r="L130" s="31"/>
    </row>
    <row r="131" spans="2:65" s="10" customFormat="1" ht="29.25" customHeight="1">
      <c r="B131" s="111"/>
      <c r="C131" s="112" t="s">
        <v>211</v>
      </c>
      <c r="D131" s="113" t="s">
        <v>67</v>
      </c>
      <c r="E131" s="113" t="s">
        <v>63</v>
      </c>
      <c r="F131" s="113" t="s">
        <v>64</v>
      </c>
      <c r="G131" s="113" t="s">
        <v>212</v>
      </c>
      <c r="H131" s="113" t="s">
        <v>213</v>
      </c>
      <c r="I131" s="113" t="s">
        <v>214</v>
      </c>
      <c r="J131" s="113" t="s">
        <v>125</v>
      </c>
      <c r="K131" s="114" t="s">
        <v>215</v>
      </c>
      <c r="L131" s="111"/>
      <c r="M131" s="58" t="s">
        <v>1</v>
      </c>
      <c r="N131" s="59" t="s">
        <v>46</v>
      </c>
      <c r="O131" s="59" t="s">
        <v>216</v>
      </c>
      <c r="P131" s="59" t="s">
        <v>217</v>
      </c>
      <c r="Q131" s="59" t="s">
        <v>218</v>
      </c>
      <c r="R131" s="59" t="s">
        <v>219</v>
      </c>
      <c r="S131" s="59" t="s">
        <v>220</v>
      </c>
      <c r="T131" s="60" t="s">
        <v>221</v>
      </c>
    </row>
    <row r="132" spans="2:65" s="1" customFormat="1" ht="22.8" customHeight="1">
      <c r="B132" s="31"/>
      <c r="C132" s="63" t="s">
        <v>222</v>
      </c>
      <c r="J132" s="115">
        <f>BK132</f>
        <v>0</v>
      </c>
      <c r="L132" s="31"/>
      <c r="M132" s="61"/>
      <c r="N132" s="52"/>
      <c r="O132" s="52"/>
      <c r="P132" s="116">
        <f>P133+P181+P184+P202+P217+P224+P227+P257+P260+P283</f>
        <v>0</v>
      </c>
      <c r="Q132" s="52"/>
      <c r="R132" s="116">
        <f>R133+R181+R184+R202+R217+R224+R227+R257+R260+R283</f>
        <v>0</v>
      </c>
      <c r="S132" s="52"/>
      <c r="T132" s="117">
        <f>T133+T181+T184+T202+T217+T224+T227+T257+T260+T283</f>
        <v>0</v>
      </c>
      <c r="AT132" s="16" t="s">
        <v>81</v>
      </c>
      <c r="AU132" s="16" t="s">
        <v>127</v>
      </c>
      <c r="BK132" s="118">
        <f>BK133+BK181+BK184+BK202+BK217+BK224+BK227+BK257+BK260+BK283</f>
        <v>0</v>
      </c>
    </row>
    <row r="133" spans="2:65" s="11" customFormat="1" ht="25.95" customHeight="1">
      <c r="B133" s="119"/>
      <c r="D133" s="120" t="s">
        <v>81</v>
      </c>
      <c r="E133" s="121" t="s">
        <v>4627</v>
      </c>
      <c r="F133" s="121" t="s">
        <v>4628</v>
      </c>
      <c r="I133" s="122"/>
      <c r="J133" s="123">
        <f>BK133</f>
        <v>0</v>
      </c>
      <c r="L133" s="119"/>
      <c r="M133" s="124"/>
      <c r="P133" s="125">
        <f>P134+P143+P170</f>
        <v>0</v>
      </c>
      <c r="R133" s="125">
        <f>R134+R143+R170</f>
        <v>0</v>
      </c>
      <c r="T133" s="126">
        <f>T134+T143+T170</f>
        <v>0</v>
      </c>
      <c r="AR133" s="120" t="s">
        <v>90</v>
      </c>
      <c r="AT133" s="127" t="s">
        <v>81</v>
      </c>
      <c r="AU133" s="127" t="s">
        <v>82</v>
      </c>
      <c r="AY133" s="120" t="s">
        <v>225</v>
      </c>
      <c r="BK133" s="128">
        <f>BK134+BK143+BK170</f>
        <v>0</v>
      </c>
    </row>
    <row r="134" spans="2:65" s="11" customFormat="1" ht="22.8" customHeight="1">
      <c r="B134" s="119"/>
      <c r="D134" s="120" t="s">
        <v>81</v>
      </c>
      <c r="E134" s="129" t="s">
        <v>4629</v>
      </c>
      <c r="F134" s="129" t="s">
        <v>4630</v>
      </c>
      <c r="I134" s="122"/>
      <c r="J134" s="130">
        <f>BK134</f>
        <v>0</v>
      </c>
      <c r="L134" s="119"/>
      <c r="M134" s="124"/>
      <c r="P134" s="125">
        <f>SUM(P135:P142)</f>
        <v>0</v>
      </c>
      <c r="R134" s="125">
        <f>SUM(R135:R142)</f>
        <v>0</v>
      </c>
      <c r="T134" s="126">
        <f>SUM(T135:T142)</f>
        <v>0</v>
      </c>
      <c r="AR134" s="120" t="s">
        <v>90</v>
      </c>
      <c r="AT134" s="127" t="s">
        <v>81</v>
      </c>
      <c r="AU134" s="127" t="s">
        <v>90</v>
      </c>
      <c r="AY134" s="120" t="s">
        <v>225</v>
      </c>
      <c r="BK134" s="128">
        <f>SUM(BK135:BK142)</f>
        <v>0</v>
      </c>
    </row>
    <row r="135" spans="2:65" s="1" customFormat="1" ht="24.15" customHeight="1">
      <c r="B135" s="31"/>
      <c r="C135" s="159" t="s">
        <v>90</v>
      </c>
      <c r="D135" s="159" t="s">
        <v>292</v>
      </c>
      <c r="E135" s="160" t="s">
        <v>4631</v>
      </c>
      <c r="F135" s="161" t="s">
        <v>4632</v>
      </c>
      <c r="G135" s="162" t="s">
        <v>1</v>
      </c>
      <c r="H135" s="163">
        <v>1</v>
      </c>
      <c r="I135" s="164"/>
      <c r="J135" s="165">
        <f>ROUND(I135*H135,2)</f>
        <v>0</v>
      </c>
      <c r="K135" s="161" t="s">
        <v>1</v>
      </c>
      <c r="L135" s="166"/>
      <c r="M135" s="167" t="s">
        <v>1</v>
      </c>
      <c r="N135" s="168" t="s">
        <v>47</v>
      </c>
      <c r="P135" s="140">
        <f>O135*H135</f>
        <v>0</v>
      </c>
      <c r="Q135" s="140">
        <v>0</v>
      </c>
      <c r="R135" s="140">
        <f>Q135*H135</f>
        <v>0</v>
      </c>
      <c r="S135" s="140">
        <v>0</v>
      </c>
      <c r="T135" s="141">
        <f>S135*H135</f>
        <v>0</v>
      </c>
      <c r="AR135" s="142" t="s">
        <v>248</v>
      </c>
      <c r="AT135" s="142" t="s">
        <v>292</v>
      </c>
      <c r="AU135" s="142" t="s">
        <v>92</v>
      </c>
      <c r="AY135" s="16" t="s">
        <v>225</v>
      </c>
      <c r="BE135" s="143">
        <f>IF(N135="základní",J135,0)</f>
        <v>0</v>
      </c>
      <c r="BF135" s="143">
        <f>IF(N135="snížená",J135,0)</f>
        <v>0</v>
      </c>
      <c r="BG135" s="143">
        <f>IF(N135="zákl. přenesená",J135,0)</f>
        <v>0</v>
      </c>
      <c r="BH135" s="143">
        <f>IF(N135="sníž. přenesená",J135,0)</f>
        <v>0</v>
      </c>
      <c r="BI135" s="143">
        <f>IF(N135="nulová",J135,0)</f>
        <v>0</v>
      </c>
      <c r="BJ135" s="16" t="s">
        <v>90</v>
      </c>
      <c r="BK135" s="143">
        <f>ROUND(I135*H135,2)</f>
        <v>0</v>
      </c>
      <c r="BL135" s="16" t="s">
        <v>232</v>
      </c>
      <c r="BM135" s="142" t="s">
        <v>232</v>
      </c>
    </row>
    <row r="136" spans="2:65" s="1" customFormat="1" ht="19.2">
      <c r="B136" s="31"/>
      <c r="D136" s="145" t="s">
        <v>4633</v>
      </c>
      <c r="F136" s="184" t="s">
        <v>4634</v>
      </c>
      <c r="I136" s="185"/>
      <c r="L136" s="31"/>
      <c r="M136" s="186"/>
      <c r="T136" s="55"/>
      <c r="AT136" s="16" t="s">
        <v>4633</v>
      </c>
      <c r="AU136" s="16" t="s">
        <v>92</v>
      </c>
    </row>
    <row r="137" spans="2:65" s="1" customFormat="1" ht="24.15" customHeight="1">
      <c r="B137" s="31"/>
      <c r="C137" s="159" t="s">
        <v>92</v>
      </c>
      <c r="D137" s="159" t="s">
        <v>292</v>
      </c>
      <c r="E137" s="160" t="s">
        <v>4635</v>
      </c>
      <c r="F137" s="161" t="s">
        <v>4636</v>
      </c>
      <c r="G137" s="162" t="s">
        <v>1</v>
      </c>
      <c r="H137" s="163">
        <v>1</v>
      </c>
      <c r="I137" s="164"/>
      <c r="J137" s="165">
        <f>ROUND(I137*H137,2)</f>
        <v>0</v>
      </c>
      <c r="K137" s="161" t="s">
        <v>1</v>
      </c>
      <c r="L137" s="166"/>
      <c r="M137" s="167" t="s">
        <v>1</v>
      </c>
      <c r="N137" s="168" t="s">
        <v>47</v>
      </c>
      <c r="P137" s="140">
        <f>O137*H137</f>
        <v>0</v>
      </c>
      <c r="Q137" s="140">
        <v>0</v>
      </c>
      <c r="R137" s="140">
        <f>Q137*H137</f>
        <v>0</v>
      </c>
      <c r="S137" s="140">
        <v>0</v>
      </c>
      <c r="T137" s="141">
        <f>S137*H137</f>
        <v>0</v>
      </c>
      <c r="AR137" s="142" t="s">
        <v>248</v>
      </c>
      <c r="AT137" s="142" t="s">
        <v>292</v>
      </c>
      <c r="AU137" s="142" t="s">
        <v>92</v>
      </c>
      <c r="AY137" s="16" t="s">
        <v>225</v>
      </c>
      <c r="BE137" s="143">
        <f>IF(N137="základní",J137,0)</f>
        <v>0</v>
      </c>
      <c r="BF137" s="143">
        <f>IF(N137="snížená",J137,0)</f>
        <v>0</v>
      </c>
      <c r="BG137" s="143">
        <f>IF(N137="zákl. přenesená",J137,0)</f>
        <v>0</v>
      </c>
      <c r="BH137" s="143">
        <f>IF(N137="sníž. přenesená",J137,0)</f>
        <v>0</v>
      </c>
      <c r="BI137" s="143">
        <f>IF(N137="nulová",J137,0)</f>
        <v>0</v>
      </c>
      <c r="BJ137" s="16" t="s">
        <v>90</v>
      </c>
      <c r="BK137" s="143">
        <f>ROUND(I137*H137,2)</f>
        <v>0</v>
      </c>
      <c r="BL137" s="16" t="s">
        <v>232</v>
      </c>
      <c r="BM137" s="142" t="s">
        <v>243</v>
      </c>
    </row>
    <row r="138" spans="2:65" s="1" customFormat="1" ht="19.2">
      <c r="B138" s="31"/>
      <c r="D138" s="145" t="s">
        <v>4633</v>
      </c>
      <c r="F138" s="184" t="s">
        <v>4637</v>
      </c>
      <c r="I138" s="185"/>
      <c r="L138" s="31"/>
      <c r="M138" s="186"/>
      <c r="T138" s="55"/>
      <c r="AT138" s="16" t="s">
        <v>4633</v>
      </c>
      <c r="AU138" s="16" t="s">
        <v>92</v>
      </c>
    </row>
    <row r="139" spans="2:65" s="1" customFormat="1" ht="24.15" customHeight="1">
      <c r="B139" s="31"/>
      <c r="C139" s="159" t="s">
        <v>240</v>
      </c>
      <c r="D139" s="159" t="s">
        <v>292</v>
      </c>
      <c r="E139" s="160" t="s">
        <v>4638</v>
      </c>
      <c r="F139" s="161" t="s">
        <v>4639</v>
      </c>
      <c r="G139" s="162" t="s">
        <v>1</v>
      </c>
      <c r="H139" s="163">
        <v>2</v>
      </c>
      <c r="I139" s="164"/>
      <c r="J139" s="165">
        <f>ROUND(I139*H139,2)</f>
        <v>0</v>
      </c>
      <c r="K139" s="161" t="s">
        <v>1</v>
      </c>
      <c r="L139" s="166"/>
      <c r="M139" s="167" t="s">
        <v>1</v>
      </c>
      <c r="N139" s="168" t="s">
        <v>47</v>
      </c>
      <c r="P139" s="140">
        <f>O139*H139</f>
        <v>0</v>
      </c>
      <c r="Q139" s="140">
        <v>0</v>
      </c>
      <c r="R139" s="140">
        <f>Q139*H139</f>
        <v>0</v>
      </c>
      <c r="S139" s="140">
        <v>0</v>
      </c>
      <c r="T139" s="141">
        <f>S139*H139</f>
        <v>0</v>
      </c>
      <c r="AR139" s="142" t="s">
        <v>248</v>
      </c>
      <c r="AT139" s="142" t="s">
        <v>292</v>
      </c>
      <c r="AU139" s="142" t="s">
        <v>92</v>
      </c>
      <c r="AY139" s="16" t="s">
        <v>225</v>
      </c>
      <c r="BE139" s="143">
        <f>IF(N139="základní",J139,0)</f>
        <v>0</v>
      </c>
      <c r="BF139" s="143">
        <f>IF(N139="snížená",J139,0)</f>
        <v>0</v>
      </c>
      <c r="BG139" s="143">
        <f>IF(N139="zákl. přenesená",J139,0)</f>
        <v>0</v>
      </c>
      <c r="BH139" s="143">
        <f>IF(N139="sníž. přenesená",J139,0)</f>
        <v>0</v>
      </c>
      <c r="BI139" s="143">
        <f>IF(N139="nulová",J139,0)</f>
        <v>0</v>
      </c>
      <c r="BJ139" s="16" t="s">
        <v>90</v>
      </c>
      <c r="BK139" s="143">
        <f>ROUND(I139*H139,2)</f>
        <v>0</v>
      </c>
      <c r="BL139" s="16" t="s">
        <v>232</v>
      </c>
      <c r="BM139" s="142" t="s">
        <v>248</v>
      </c>
    </row>
    <row r="140" spans="2:65" s="1" customFormat="1" ht="19.2">
      <c r="B140" s="31"/>
      <c r="D140" s="145" t="s">
        <v>4633</v>
      </c>
      <c r="F140" s="184" t="s">
        <v>4637</v>
      </c>
      <c r="I140" s="185"/>
      <c r="L140" s="31"/>
      <c r="M140" s="186"/>
      <c r="T140" s="55"/>
      <c r="AT140" s="16" t="s">
        <v>4633</v>
      </c>
      <c r="AU140" s="16" t="s">
        <v>92</v>
      </c>
    </row>
    <row r="141" spans="2:65" s="1" customFormat="1" ht="24.15" customHeight="1">
      <c r="B141" s="31"/>
      <c r="C141" s="159" t="s">
        <v>232</v>
      </c>
      <c r="D141" s="159" t="s">
        <v>292</v>
      </c>
      <c r="E141" s="160" t="s">
        <v>4640</v>
      </c>
      <c r="F141" s="161" t="s">
        <v>4641</v>
      </c>
      <c r="G141" s="162" t="s">
        <v>1</v>
      </c>
      <c r="H141" s="163">
        <v>2</v>
      </c>
      <c r="I141" s="164"/>
      <c r="J141" s="165">
        <f>ROUND(I141*H141,2)</f>
        <v>0</v>
      </c>
      <c r="K141" s="161" t="s">
        <v>1</v>
      </c>
      <c r="L141" s="166"/>
      <c r="M141" s="167" t="s">
        <v>1</v>
      </c>
      <c r="N141" s="168" t="s">
        <v>47</v>
      </c>
      <c r="P141" s="140">
        <f>O141*H141</f>
        <v>0</v>
      </c>
      <c r="Q141" s="140">
        <v>0</v>
      </c>
      <c r="R141" s="140">
        <f>Q141*H141</f>
        <v>0</v>
      </c>
      <c r="S141" s="140">
        <v>0</v>
      </c>
      <c r="T141" s="141">
        <f>S141*H141</f>
        <v>0</v>
      </c>
      <c r="AR141" s="142" t="s">
        <v>248</v>
      </c>
      <c r="AT141" s="142" t="s">
        <v>292</v>
      </c>
      <c r="AU141" s="142" t="s">
        <v>92</v>
      </c>
      <c r="AY141" s="16" t="s">
        <v>225</v>
      </c>
      <c r="BE141" s="143">
        <f>IF(N141="základní",J141,0)</f>
        <v>0</v>
      </c>
      <c r="BF141" s="143">
        <f>IF(N141="snížená",J141,0)</f>
        <v>0</v>
      </c>
      <c r="BG141" s="143">
        <f>IF(N141="zákl. přenesená",J141,0)</f>
        <v>0</v>
      </c>
      <c r="BH141" s="143">
        <f>IF(N141="sníž. přenesená",J141,0)</f>
        <v>0</v>
      </c>
      <c r="BI141" s="143">
        <f>IF(N141="nulová",J141,0)</f>
        <v>0</v>
      </c>
      <c r="BJ141" s="16" t="s">
        <v>90</v>
      </c>
      <c r="BK141" s="143">
        <f>ROUND(I141*H141,2)</f>
        <v>0</v>
      </c>
      <c r="BL141" s="16" t="s">
        <v>232</v>
      </c>
      <c r="BM141" s="142" t="s">
        <v>253</v>
      </c>
    </row>
    <row r="142" spans="2:65" s="1" customFormat="1" ht="19.2">
      <c r="B142" s="31"/>
      <c r="D142" s="145" t="s">
        <v>4633</v>
      </c>
      <c r="F142" s="184" t="s">
        <v>4642</v>
      </c>
      <c r="I142" s="185"/>
      <c r="L142" s="31"/>
      <c r="M142" s="186"/>
      <c r="T142" s="55"/>
      <c r="AT142" s="16" t="s">
        <v>4633</v>
      </c>
      <c r="AU142" s="16" t="s">
        <v>92</v>
      </c>
    </row>
    <row r="143" spans="2:65" s="11" customFormat="1" ht="22.8" customHeight="1">
      <c r="B143" s="119"/>
      <c r="D143" s="120" t="s">
        <v>81</v>
      </c>
      <c r="E143" s="129" t="s">
        <v>4643</v>
      </c>
      <c r="F143" s="129" t="s">
        <v>4644</v>
      </c>
      <c r="I143" s="122"/>
      <c r="J143" s="130">
        <f>BK143</f>
        <v>0</v>
      </c>
      <c r="L143" s="119"/>
      <c r="M143" s="124"/>
      <c r="P143" s="125">
        <f>SUM(P144:P169)</f>
        <v>0</v>
      </c>
      <c r="R143" s="125">
        <f>SUM(R144:R169)</f>
        <v>0</v>
      </c>
      <c r="T143" s="126">
        <f>SUM(T144:T169)</f>
        <v>0</v>
      </c>
      <c r="AR143" s="120" t="s">
        <v>90</v>
      </c>
      <c r="AT143" s="127" t="s">
        <v>81</v>
      </c>
      <c r="AU143" s="127" t="s">
        <v>90</v>
      </c>
      <c r="AY143" s="120" t="s">
        <v>225</v>
      </c>
      <c r="BK143" s="128">
        <f>SUM(BK144:BK169)</f>
        <v>0</v>
      </c>
    </row>
    <row r="144" spans="2:65" s="1" customFormat="1" ht="24.15" customHeight="1">
      <c r="B144" s="31"/>
      <c r="C144" s="159" t="s">
        <v>250</v>
      </c>
      <c r="D144" s="159" t="s">
        <v>292</v>
      </c>
      <c r="E144" s="160" t="s">
        <v>4645</v>
      </c>
      <c r="F144" s="161" t="s">
        <v>4646</v>
      </c>
      <c r="G144" s="162" t="s">
        <v>1</v>
      </c>
      <c r="H144" s="163">
        <v>4</v>
      </c>
      <c r="I144" s="164"/>
      <c r="J144" s="165">
        <f>ROUND(I144*H144,2)</f>
        <v>0</v>
      </c>
      <c r="K144" s="161" t="s">
        <v>1</v>
      </c>
      <c r="L144" s="166"/>
      <c r="M144" s="167" t="s">
        <v>1</v>
      </c>
      <c r="N144" s="168" t="s">
        <v>47</v>
      </c>
      <c r="P144" s="140">
        <f>O144*H144</f>
        <v>0</v>
      </c>
      <c r="Q144" s="140">
        <v>0</v>
      </c>
      <c r="R144" s="140">
        <f>Q144*H144</f>
        <v>0</v>
      </c>
      <c r="S144" s="140">
        <v>0</v>
      </c>
      <c r="T144" s="141">
        <f>S144*H144</f>
        <v>0</v>
      </c>
      <c r="AR144" s="142" t="s">
        <v>248</v>
      </c>
      <c r="AT144" s="142" t="s">
        <v>292</v>
      </c>
      <c r="AU144" s="142" t="s">
        <v>92</v>
      </c>
      <c r="AY144" s="16" t="s">
        <v>225</v>
      </c>
      <c r="BE144" s="143">
        <f>IF(N144="základní",J144,0)</f>
        <v>0</v>
      </c>
      <c r="BF144" s="143">
        <f>IF(N144="snížená",J144,0)</f>
        <v>0</v>
      </c>
      <c r="BG144" s="143">
        <f>IF(N144="zákl. přenesená",J144,0)</f>
        <v>0</v>
      </c>
      <c r="BH144" s="143">
        <f>IF(N144="sníž. přenesená",J144,0)</f>
        <v>0</v>
      </c>
      <c r="BI144" s="143">
        <f>IF(N144="nulová",J144,0)</f>
        <v>0</v>
      </c>
      <c r="BJ144" s="16" t="s">
        <v>90</v>
      </c>
      <c r="BK144" s="143">
        <f>ROUND(I144*H144,2)</f>
        <v>0</v>
      </c>
      <c r="BL144" s="16" t="s">
        <v>232</v>
      </c>
      <c r="BM144" s="142" t="s">
        <v>8</v>
      </c>
    </row>
    <row r="145" spans="2:65" s="1" customFormat="1" ht="19.2">
      <c r="B145" s="31"/>
      <c r="D145" s="145" t="s">
        <v>4633</v>
      </c>
      <c r="F145" s="184" t="s">
        <v>4647</v>
      </c>
      <c r="I145" s="185"/>
      <c r="L145" s="31"/>
      <c r="M145" s="186"/>
      <c r="T145" s="55"/>
      <c r="AT145" s="16" t="s">
        <v>4633</v>
      </c>
      <c r="AU145" s="16" t="s">
        <v>92</v>
      </c>
    </row>
    <row r="146" spans="2:65" s="1" customFormat="1" ht="24.15" customHeight="1">
      <c r="B146" s="31"/>
      <c r="C146" s="159" t="s">
        <v>243</v>
      </c>
      <c r="D146" s="159" t="s">
        <v>292</v>
      </c>
      <c r="E146" s="160" t="s">
        <v>4648</v>
      </c>
      <c r="F146" s="161" t="s">
        <v>4649</v>
      </c>
      <c r="G146" s="162" t="s">
        <v>1</v>
      </c>
      <c r="H146" s="163">
        <v>30</v>
      </c>
      <c r="I146" s="164"/>
      <c r="J146" s="165">
        <f>ROUND(I146*H146,2)</f>
        <v>0</v>
      </c>
      <c r="K146" s="161" t="s">
        <v>1</v>
      </c>
      <c r="L146" s="166"/>
      <c r="M146" s="167" t="s">
        <v>1</v>
      </c>
      <c r="N146" s="168" t="s">
        <v>47</v>
      </c>
      <c r="P146" s="140">
        <f>O146*H146</f>
        <v>0</v>
      </c>
      <c r="Q146" s="140">
        <v>0</v>
      </c>
      <c r="R146" s="140">
        <f>Q146*H146</f>
        <v>0</v>
      </c>
      <c r="S146" s="140">
        <v>0</v>
      </c>
      <c r="T146" s="141">
        <f>S146*H146</f>
        <v>0</v>
      </c>
      <c r="AR146" s="142" t="s">
        <v>248</v>
      </c>
      <c r="AT146" s="142" t="s">
        <v>292</v>
      </c>
      <c r="AU146" s="142" t="s">
        <v>92</v>
      </c>
      <c r="AY146" s="16" t="s">
        <v>225</v>
      </c>
      <c r="BE146" s="143">
        <f>IF(N146="základní",J146,0)</f>
        <v>0</v>
      </c>
      <c r="BF146" s="143">
        <f>IF(N146="snížená",J146,0)</f>
        <v>0</v>
      </c>
      <c r="BG146" s="143">
        <f>IF(N146="zákl. přenesená",J146,0)</f>
        <v>0</v>
      </c>
      <c r="BH146" s="143">
        <f>IF(N146="sníž. přenesená",J146,0)</f>
        <v>0</v>
      </c>
      <c r="BI146" s="143">
        <f>IF(N146="nulová",J146,0)</f>
        <v>0</v>
      </c>
      <c r="BJ146" s="16" t="s">
        <v>90</v>
      </c>
      <c r="BK146" s="143">
        <f>ROUND(I146*H146,2)</f>
        <v>0</v>
      </c>
      <c r="BL146" s="16" t="s">
        <v>232</v>
      </c>
      <c r="BM146" s="142" t="s">
        <v>261</v>
      </c>
    </row>
    <row r="147" spans="2:65" s="1" customFormat="1" ht="19.2">
      <c r="B147" s="31"/>
      <c r="D147" s="145" t="s">
        <v>4633</v>
      </c>
      <c r="F147" s="184" t="s">
        <v>4647</v>
      </c>
      <c r="I147" s="185"/>
      <c r="L147" s="31"/>
      <c r="M147" s="186"/>
      <c r="T147" s="55"/>
      <c r="AT147" s="16" t="s">
        <v>4633</v>
      </c>
      <c r="AU147" s="16" t="s">
        <v>92</v>
      </c>
    </row>
    <row r="148" spans="2:65" s="1" customFormat="1" ht="24.15" customHeight="1">
      <c r="B148" s="31"/>
      <c r="C148" s="159" t="s">
        <v>258</v>
      </c>
      <c r="D148" s="159" t="s">
        <v>292</v>
      </c>
      <c r="E148" s="160" t="s">
        <v>4650</v>
      </c>
      <c r="F148" s="161" t="s">
        <v>4651</v>
      </c>
      <c r="G148" s="162" t="s">
        <v>1</v>
      </c>
      <c r="H148" s="163">
        <v>2</v>
      </c>
      <c r="I148" s="164"/>
      <c r="J148" s="165">
        <f>ROUND(I148*H148,2)</f>
        <v>0</v>
      </c>
      <c r="K148" s="161" t="s">
        <v>1</v>
      </c>
      <c r="L148" s="166"/>
      <c r="M148" s="167" t="s">
        <v>1</v>
      </c>
      <c r="N148" s="168" t="s">
        <v>47</v>
      </c>
      <c r="P148" s="140">
        <f>O148*H148</f>
        <v>0</v>
      </c>
      <c r="Q148" s="140">
        <v>0</v>
      </c>
      <c r="R148" s="140">
        <f>Q148*H148</f>
        <v>0</v>
      </c>
      <c r="S148" s="140">
        <v>0</v>
      </c>
      <c r="T148" s="141">
        <f>S148*H148</f>
        <v>0</v>
      </c>
      <c r="AR148" s="142" t="s">
        <v>248</v>
      </c>
      <c r="AT148" s="142" t="s">
        <v>292</v>
      </c>
      <c r="AU148" s="142" t="s">
        <v>92</v>
      </c>
      <c r="AY148" s="16" t="s">
        <v>225</v>
      </c>
      <c r="BE148" s="143">
        <f>IF(N148="základní",J148,0)</f>
        <v>0</v>
      </c>
      <c r="BF148" s="143">
        <f>IF(N148="snížená",J148,0)</f>
        <v>0</v>
      </c>
      <c r="BG148" s="143">
        <f>IF(N148="zákl. přenesená",J148,0)</f>
        <v>0</v>
      </c>
      <c r="BH148" s="143">
        <f>IF(N148="sníž. přenesená",J148,0)</f>
        <v>0</v>
      </c>
      <c r="BI148" s="143">
        <f>IF(N148="nulová",J148,0)</f>
        <v>0</v>
      </c>
      <c r="BJ148" s="16" t="s">
        <v>90</v>
      </c>
      <c r="BK148" s="143">
        <f>ROUND(I148*H148,2)</f>
        <v>0</v>
      </c>
      <c r="BL148" s="16" t="s">
        <v>232</v>
      </c>
      <c r="BM148" s="142" t="s">
        <v>265</v>
      </c>
    </row>
    <row r="149" spans="2:65" s="1" customFormat="1" ht="19.2">
      <c r="B149" s="31"/>
      <c r="D149" s="145" t="s">
        <v>4633</v>
      </c>
      <c r="F149" s="184" t="s">
        <v>4652</v>
      </c>
      <c r="I149" s="185"/>
      <c r="L149" s="31"/>
      <c r="M149" s="186"/>
      <c r="T149" s="55"/>
      <c r="AT149" s="16" t="s">
        <v>4633</v>
      </c>
      <c r="AU149" s="16" t="s">
        <v>92</v>
      </c>
    </row>
    <row r="150" spans="2:65" s="1" customFormat="1" ht="21.75" customHeight="1">
      <c r="B150" s="31"/>
      <c r="C150" s="159" t="s">
        <v>248</v>
      </c>
      <c r="D150" s="159" t="s">
        <v>292</v>
      </c>
      <c r="E150" s="160" t="s">
        <v>4653</v>
      </c>
      <c r="F150" s="161" t="s">
        <v>4654</v>
      </c>
      <c r="G150" s="162" t="s">
        <v>1</v>
      </c>
      <c r="H150" s="163">
        <v>1</v>
      </c>
      <c r="I150" s="164"/>
      <c r="J150" s="165">
        <f>ROUND(I150*H150,2)</f>
        <v>0</v>
      </c>
      <c r="K150" s="161" t="s">
        <v>1</v>
      </c>
      <c r="L150" s="166"/>
      <c r="M150" s="167" t="s">
        <v>1</v>
      </c>
      <c r="N150" s="168" t="s">
        <v>47</v>
      </c>
      <c r="P150" s="140">
        <f>O150*H150</f>
        <v>0</v>
      </c>
      <c r="Q150" s="140">
        <v>0</v>
      </c>
      <c r="R150" s="140">
        <f>Q150*H150</f>
        <v>0</v>
      </c>
      <c r="S150" s="140">
        <v>0</v>
      </c>
      <c r="T150" s="141">
        <f>S150*H150</f>
        <v>0</v>
      </c>
      <c r="AR150" s="142" t="s">
        <v>248</v>
      </c>
      <c r="AT150" s="142" t="s">
        <v>292</v>
      </c>
      <c r="AU150" s="142" t="s">
        <v>92</v>
      </c>
      <c r="AY150" s="16" t="s">
        <v>225</v>
      </c>
      <c r="BE150" s="143">
        <f>IF(N150="základní",J150,0)</f>
        <v>0</v>
      </c>
      <c r="BF150" s="143">
        <f>IF(N150="snížená",J150,0)</f>
        <v>0</v>
      </c>
      <c r="BG150" s="143">
        <f>IF(N150="zákl. přenesená",J150,0)</f>
        <v>0</v>
      </c>
      <c r="BH150" s="143">
        <f>IF(N150="sníž. přenesená",J150,0)</f>
        <v>0</v>
      </c>
      <c r="BI150" s="143">
        <f>IF(N150="nulová",J150,0)</f>
        <v>0</v>
      </c>
      <c r="BJ150" s="16" t="s">
        <v>90</v>
      </c>
      <c r="BK150" s="143">
        <f>ROUND(I150*H150,2)</f>
        <v>0</v>
      </c>
      <c r="BL150" s="16" t="s">
        <v>232</v>
      </c>
      <c r="BM150" s="142" t="s">
        <v>269</v>
      </c>
    </row>
    <row r="151" spans="2:65" s="1" customFormat="1" ht="19.2">
      <c r="B151" s="31"/>
      <c r="D151" s="145" t="s">
        <v>4633</v>
      </c>
      <c r="F151" s="184" t="s">
        <v>4652</v>
      </c>
      <c r="I151" s="185"/>
      <c r="L151" s="31"/>
      <c r="M151" s="186"/>
      <c r="T151" s="55"/>
      <c r="AT151" s="16" t="s">
        <v>4633</v>
      </c>
      <c r="AU151" s="16" t="s">
        <v>92</v>
      </c>
    </row>
    <row r="152" spans="2:65" s="1" customFormat="1" ht="24.15" customHeight="1">
      <c r="B152" s="31"/>
      <c r="C152" s="159" t="s">
        <v>266</v>
      </c>
      <c r="D152" s="159" t="s">
        <v>292</v>
      </c>
      <c r="E152" s="160" t="s">
        <v>4655</v>
      </c>
      <c r="F152" s="161" t="s">
        <v>4656</v>
      </c>
      <c r="G152" s="162" t="s">
        <v>1</v>
      </c>
      <c r="H152" s="163">
        <v>3</v>
      </c>
      <c r="I152" s="164"/>
      <c r="J152" s="165">
        <f>ROUND(I152*H152,2)</f>
        <v>0</v>
      </c>
      <c r="K152" s="161" t="s">
        <v>1</v>
      </c>
      <c r="L152" s="166"/>
      <c r="M152" s="167" t="s">
        <v>1</v>
      </c>
      <c r="N152" s="168" t="s">
        <v>47</v>
      </c>
      <c r="P152" s="140">
        <f>O152*H152</f>
        <v>0</v>
      </c>
      <c r="Q152" s="140">
        <v>0</v>
      </c>
      <c r="R152" s="140">
        <f>Q152*H152</f>
        <v>0</v>
      </c>
      <c r="S152" s="140">
        <v>0</v>
      </c>
      <c r="T152" s="141">
        <f>S152*H152</f>
        <v>0</v>
      </c>
      <c r="AR152" s="142" t="s">
        <v>248</v>
      </c>
      <c r="AT152" s="142" t="s">
        <v>292</v>
      </c>
      <c r="AU152" s="142" t="s">
        <v>92</v>
      </c>
      <c r="AY152" s="16" t="s">
        <v>225</v>
      </c>
      <c r="BE152" s="143">
        <f>IF(N152="základní",J152,0)</f>
        <v>0</v>
      </c>
      <c r="BF152" s="143">
        <f>IF(N152="snížená",J152,0)</f>
        <v>0</v>
      </c>
      <c r="BG152" s="143">
        <f>IF(N152="zákl. přenesená",J152,0)</f>
        <v>0</v>
      </c>
      <c r="BH152" s="143">
        <f>IF(N152="sníž. přenesená",J152,0)</f>
        <v>0</v>
      </c>
      <c r="BI152" s="143">
        <f>IF(N152="nulová",J152,0)</f>
        <v>0</v>
      </c>
      <c r="BJ152" s="16" t="s">
        <v>90</v>
      </c>
      <c r="BK152" s="143">
        <f>ROUND(I152*H152,2)</f>
        <v>0</v>
      </c>
      <c r="BL152" s="16" t="s">
        <v>232</v>
      </c>
      <c r="BM152" s="142" t="s">
        <v>273</v>
      </c>
    </row>
    <row r="153" spans="2:65" s="1" customFormat="1" ht="19.2">
      <c r="B153" s="31"/>
      <c r="D153" s="145" t="s">
        <v>4633</v>
      </c>
      <c r="F153" s="184" t="s">
        <v>4652</v>
      </c>
      <c r="I153" s="185"/>
      <c r="L153" s="31"/>
      <c r="M153" s="186"/>
      <c r="T153" s="55"/>
      <c r="AT153" s="16" t="s">
        <v>4633</v>
      </c>
      <c r="AU153" s="16" t="s">
        <v>92</v>
      </c>
    </row>
    <row r="154" spans="2:65" s="1" customFormat="1" ht="24.15" customHeight="1">
      <c r="B154" s="31"/>
      <c r="C154" s="159" t="s">
        <v>253</v>
      </c>
      <c r="D154" s="159" t="s">
        <v>292</v>
      </c>
      <c r="E154" s="160" t="s">
        <v>4657</v>
      </c>
      <c r="F154" s="161" t="s">
        <v>4658</v>
      </c>
      <c r="G154" s="162" t="s">
        <v>1</v>
      </c>
      <c r="H154" s="163">
        <v>1</v>
      </c>
      <c r="I154" s="164"/>
      <c r="J154" s="165">
        <f>ROUND(I154*H154,2)</f>
        <v>0</v>
      </c>
      <c r="K154" s="161" t="s">
        <v>1</v>
      </c>
      <c r="L154" s="166"/>
      <c r="M154" s="167" t="s">
        <v>1</v>
      </c>
      <c r="N154" s="168" t="s">
        <v>47</v>
      </c>
      <c r="P154" s="140">
        <f>O154*H154</f>
        <v>0</v>
      </c>
      <c r="Q154" s="140">
        <v>0</v>
      </c>
      <c r="R154" s="140">
        <f>Q154*H154</f>
        <v>0</v>
      </c>
      <c r="S154" s="140">
        <v>0</v>
      </c>
      <c r="T154" s="141">
        <f>S154*H154</f>
        <v>0</v>
      </c>
      <c r="AR154" s="142" t="s">
        <v>248</v>
      </c>
      <c r="AT154" s="142" t="s">
        <v>292</v>
      </c>
      <c r="AU154" s="142" t="s">
        <v>92</v>
      </c>
      <c r="AY154" s="16" t="s">
        <v>225</v>
      </c>
      <c r="BE154" s="143">
        <f>IF(N154="základní",J154,0)</f>
        <v>0</v>
      </c>
      <c r="BF154" s="143">
        <f>IF(N154="snížená",J154,0)</f>
        <v>0</v>
      </c>
      <c r="BG154" s="143">
        <f>IF(N154="zákl. přenesená",J154,0)</f>
        <v>0</v>
      </c>
      <c r="BH154" s="143">
        <f>IF(N154="sníž. přenesená",J154,0)</f>
        <v>0</v>
      </c>
      <c r="BI154" s="143">
        <f>IF(N154="nulová",J154,0)</f>
        <v>0</v>
      </c>
      <c r="BJ154" s="16" t="s">
        <v>90</v>
      </c>
      <c r="BK154" s="143">
        <f>ROUND(I154*H154,2)</f>
        <v>0</v>
      </c>
      <c r="BL154" s="16" t="s">
        <v>232</v>
      </c>
      <c r="BM154" s="142" t="s">
        <v>278</v>
      </c>
    </row>
    <row r="155" spans="2:65" s="1" customFormat="1" ht="19.2">
      <c r="B155" s="31"/>
      <c r="D155" s="145" t="s">
        <v>4633</v>
      </c>
      <c r="F155" s="184" t="s">
        <v>4652</v>
      </c>
      <c r="I155" s="185"/>
      <c r="L155" s="31"/>
      <c r="M155" s="186"/>
      <c r="T155" s="55"/>
      <c r="AT155" s="16" t="s">
        <v>4633</v>
      </c>
      <c r="AU155" s="16" t="s">
        <v>92</v>
      </c>
    </row>
    <row r="156" spans="2:65" s="1" customFormat="1" ht="21.75" customHeight="1">
      <c r="B156" s="31"/>
      <c r="C156" s="159" t="s">
        <v>274</v>
      </c>
      <c r="D156" s="159" t="s">
        <v>292</v>
      </c>
      <c r="E156" s="160" t="s">
        <v>4659</v>
      </c>
      <c r="F156" s="161" t="s">
        <v>4660</v>
      </c>
      <c r="G156" s="162" t="s">
        <v>1</v>
      </c>
      <c r="H156" s="163">
        <v>3</v>
      </c>
      <c r="I156" s="164"/>
      <c r="J156" s="165">
        <f>ROUND(I156*H156,2)</f>
        <v>0</v>
      </c>
      <c r="K156" s="161" t="s">
        <v>1</v>
      </c>
      <c r="L156" s="166"/>
      <c r="M156" s="167" t="s">
        <v>1</v>
      </c>
      <c r="N156" s="168" t="s">
        <v>47</v>
      </c>
      <c r="P156" s="140">
        <f>O156*H156</f>
        <v>0</v>
      </c>
      <c r="Q156" s="140">
        <v>0</v>
      </c>
      <c r="R156" s="140">
        <f>Q156*H156</f>
        <v>0</v>
      </c>
      <c r="S156" s="140">
        <v>0</v>
      </c>
      <c r="T156" s="141">
        <f>S156*H156</f>
        <v>0</v>
      </c>
      <c r="AR156" s="142" t="s">
        <v>248</v>
      </c>
      <c r="AT156" s="142" t="s">
        <v>292</v>
      </c>
      <c r="AU156" s="142" t="s">
        <v>92</v>
      </c>
      <c r="AY156" s="16" t="s">
        <v>225</v>
      </c>
      <c r="BE156" s="143">
        <f>IF(N156="základní",J156,0)</f>
        <v>0</v>
      </c>
      <c r="BF156" s="143">
        <f>IF(N156="snížená",J156,0)</f>
        <v>0</v>
      </c>
      <c r="BG156" s="143">
        <f>IF(N156="zákl. přenesená",J156,0)</f>
        <v>0</v>
      </c>
      <c r="BH156" s="143">
        <f>IF(N156="sníž. přenesená",J156,0)</f>
        <v>0</v>
      </c>
      <c r="BI156" s="143">
        <f>IF(N156="nulová",J156,0)</f>
        <v>0</v>
      </c>
      <c r="BJ156" s="16" t="s">
        <v>90</v>
      </c>
      <c r="BK156" s="143">
        <f>ROUND(I156*H156,2)</f>
        <v>0</v>
      </c>
      <c r="BL156" s="16" t="s">
        <v>232</v>
      </c>
      <c r="BM156" s="142" t="s">
        <v>282</v>
      </c>
    </row>
    <row r="157" spans="2:65" s="1" customFormat="1" ht="19.2">
      <c r="B157" s="31"/>
      <c r="D157" s="145" t="s">
        <v>4633</v>
      </c>
      <c r="F157" s="184" t="s">
        <v>4647</v>
      </c>
      <c r="I157" s="185"/>
      <c r="L157" s="31"/>
      <c r="M157" s="186"/>
      <c r="T157" s="55"/>
      <c r="AT157" s="16" t="s">
        <v>4633</v>
      </c>
      <c r="AU157" s="16" t="s">
        <v>92</v>
      </c>
    </row>
    <row r="158" spans="2:65" s="1" customFormat="1" ht="24.15" customHeight="1">
      <c r="B158" s="31"/>
      <c r="C158" s="159" t="s">
        <v>8</v>
      </c>
      <c r="D158" s="159" t="s">
        <v>292</v>
      </c>
      <c r="E158" s="160" t="s">
        <v>4661</v>
      </c>
      <c r="F158" s="161" t="s">
        <v>4662</v>
      </c>
      <c r="G158" s="162" t="s">
        <v>1</v>
      </c>
      <c r="H158" s="163">
        <v>15</v>
      </c>
      <c r="I158" s="164"/>
      <c r="J158" s="165">
        <f>ROUND(I158*H158,2)</f>
        <v>0</v>
      </c>
      <c r="K158" s="161" t="s">
        <v>1</v>
      </c>
      <c r="L158" s="166"/>
      <c r="M158" s="167" t="s">
        <v>1</v>
      </c>
      <c r="N158" s="168" t="s">
        <v>47</v>
      </c>
      <c r="P158" s="140">
        <f>O158*H158</f>
        <v>0</v>
      </c>
      <c r="Q158" s="140">
        <v>0</v>
      </c>
      <c r="R158" s="140">
        <f>Q158*H158</f>
        <v>0</v>
      </c>
      <c r="S158" s="140">
        <v>0</v>
      </c>
      <c r="T158" s="141">
        <f>S158*H158</f>
        <v>0</v>
      </c>
      <c r="AR158" s="142" t="s">
        <v>248</v>
      </c>
      <c r="AT158" s="142" t="s">
        <v>292</v>
      </c>
      <c r="AU158" s="142" t="s">
        <v>92</v>
      </c>
      <c r="AY158" s="16" t="s">
        <v>225</v>
      </c>
      <c r="BE158" s="143">
        <f>IF(N158="základní",J158,0)</f>
        <v>0</v>
      </c>
      <c r="BF158" s="143">
        <f>IF(N158="snížená",J158,0)</f>
        <v>0</v>
      </c>
      <c r="BG158" s="143">
        <f>IF(N158="zákl. přenesená",J158,0)</f>
        <v>0</v>
      </c>
      <c r="BH158" s="143">
        <f>IF(N158="sníž. přenesená",J158,0)</f>
        <v>0</v>
      </c>
      <c r="BI158" s="143">
        <f>IF(N158="nulová",J158,0)</f>
        <v>0</v>
      </c>
      <c r="BJ158" s="16" t="s">
        <v>90</v>
      </c>
      <c r="BK158" s="143">
        <f>ROUND(I158*H158,2)</f>
        <v>0</v>
      </c>
      <c r="BL158" s="16" t="s">
        <v>232</v>
      </c>
      <c r="BM158" s="142" t="s">
        <v>290</v>
      </c>
    </row>
    <row r="159" spans="2:65" s="1" customFormat="1" ht="19.2">
      <c r="B159" s="31"/>
      <c r="D159" s="145" t="s">
        <v>4633</v>
      </c>
      <c r="F159" s="184" t="s">
        <v>4647</v>
      </c>
      <c r="I159" s="185"/>
      <c r="L159" s="31"/>
      <c r="M159" s="186"/>
      <c r="T159" s="55"/>
      <c r="AT159" s="16" t="s">
        <v>4633</v>
      </c>
      <c r="AU159" s="16" t="s">
        <v>92</v>
      </c>
    </row>
    <row r="160" spans="2:65" s="1" customFormat="1" ht="21.75" customHeight="1">
      <c r="B160" s="31"/>
      <c r="C160" s="159" t="s">
        <v>287</v>
      </c>
      <c r="D160" s="159" t="s">
        <v>292</v>
      </c>
      <c r="E160" s="160" t="s">
        <v>4663</v>
      </c>
      <c r="F160" s="161" t="s">
        <v>4664</v>
      </c>
      <c r="G160" s="162" t="s">
        <v>1</v>
      </c>
      <c r="H160" s="163">
        <v>10</v>
      </c>
      <c r="I160" s="164"/>
      <c r="J160" s="165">
        <f>ROUND(I160*H160,2)</f>
        <v>0</v>
      </c>
      <c r="K160" s="161" t="s">
        <v>1</v>
      </c>
      <c r="L160" s="166"/>
      <c r="M160" s="167" t="s">
        <v>1</v>
      </c>
      <c r="N160" s="168" t="s">
        <v>47</v>
      </c>
      <c r="P160" s="140">
        <f>O160*H160</f>
        <v>0</v>
      </c>
      <c r="Q160" s="140">
        <v>0</v>
      </c>
      <c r="R160" s="140">
        <f>Q160*H160</f>
        <v>0</v>
      </c>
      <c r="S160" s="140">
        <v>0</v>
      </c>
      <c r="T160" s="141">
        <f>S160*H160</f>
        <v>0</v>
      </c>
      <c r="AR160" s="142" t="s">
        <v>248</v>
      </c>
      <c r="AT160" s="142" t="s">
        <v>292</v>
      </c>
      <c r="AU160" s="142" t="s">
        <v>92</v>
      </c>
      <c r="AY160" s="16" t="s">
        <v>225</v>
      </c>
      <c r="BE160" s="143">
        <f>IF(N160="základní",J160,0)</f>
        <v>0</v>
      </c>
      <c r="BF160" s="143">
        <f>IF(N160="snížená",J160,0)</f>
        <v>0</v>
      </c>
      <c r="BG160" s="143">
        <f>IF(N160="zákl. přenesená",J160,0)</f>
        <v>0</v>
      </c>
      <c r="BH160" s="143">
        <f>IF(N160="sníž. přenesená",J160,0)</f>
        <v>0</v>
      </c>
      <c r="BI160" s="143">
        <f>IF(N160="nulová",J160,0)</f>
        <v>0</v>
      </c>
      <c r="BJ160" s="16" t="s">
        <v>90</v>
      </c>
      <c r="BK160" s="143">
        <f>ROUND(I160*H160,2)</f>
        <v>0</v>
      </c>
      <c r="BL160" s="16" t="s">
        <v>232</v>
      </c>
      <c r="BM160" s="142" t="s">
        <v>295</v>
      </c>
    </row>
    <row r="161" spans="2:65" s="1" customFormat="1" ht="19.2">
      <c r="B161" s="31"/>
      <c r="D161" s="145" t="s">
        <v>4633</v>
      </c>
      <c r="F161" s="184" t="s">
        <v>4647</v>
      </c>
      <c r="I161" s="185"/>
      <c r="L161" s="31"/>
      <c r="M161" s="186"/>
      <c r="T161" s="55"/>
      <c r="AT161" s="16" t="s">
        <v>4633</v>
      </c>
      <c r="AU161" s="16" t="s">
        <v>92</v>
      </c>
    </row>
    <row r="162" spans="2:65" s="1" customFormat="1" ht="24.15" customHeight="1">
      <c r="B162" s="31"/>
      <c r="C162" s="159" t="s">
        <v>261</v>
      </c>
      <c r="D162" s="159" t="s">
        <v>292</v>
      </c>
      <c r="E162" s="160" t="s">
        <v>4665</v>
      </c>
      <c r="F162" s="161" t="s">
        <v>4666</v>
      </c>
      <c r="G162" s="162" t="s">
        <v>1</v>
      </c>
      <c r="H162" s="163">
        <v>4</v>
      </c>
      <c r="I162" s="164"/>
      <c r="J162" s="165">
        <f>ROUND(I162*H162,2)</f>
        <v>0</v>
      </c>
      <c r="K162" s="161" t="s">
        <v>1</v>
      </c>
      <c r="L162" s="166"/>
      <c r="M162" s="167" t="s">
        <v>1</v>
      </c>
      <c r="N162" s="168" t="s">
        <v>47</v>
      </c>
      <c r="P162" s="140">
        <f>O162*H162</f>
        <v>0</v>
      </c>
      <c r="Q162" s="140">
        <v>0</v>
      </c>
      <c r="R162" s="140">
        <f>Q162*H162</f>
        <v>0</v>
      </c>
      <c r="S162" s="140">
        <v>0</v>
      </c>
      <c r="T162" s="141">
        <f>S162*H162</f>
        <v>0</v>
      </c>
      <c r="AR162" s="142" t="s">
        <v>248</v>
      </c>
      <c r="AT162" s="142" t="s">
        <v>292</v>
      </c>
      <c r="AU162" s="142" t="s">
        <v>92</v>
      </c>
      <c r="AY162" s="16" t="s">
        <v>225</v>
      </c>
      <c r="BE162" s="143">
        <f>IF(N162="základní",J162,0)</f>
        <v>0</v>
      </c>
      <c r="BF162" s="143">
        <f>IF(N162="snížená",J162,0)</f>
        <v>0</v>
      </c>
      <c r="BG162" s="143">
        <f>IF(N162="zákl. přenesená",J162,0)</f>
        <v>0</v>
      </c>
      <c r="BH162" s="143">
        <f>IF(N162="sníž. přenesená",J162,0)</f>
        <v>0</v>
      </c>
      <c r="BI162" s="143">
        <f>IF(N162="nulová",J162,0)</f>
        <v>0</v>
      </c>
      <c r="BJ162" s="16" t="s">
        <v>90</v>
      </c>
      <c r="BK162" s="143">
        <f>ROUND(I162*H162,2)</f>
        <v>0</v>
      </c>
      <c r="BL162" s="16" t="s">
        <v>232</v>
      </c>
      <c r="BM162" s="142" t="s">
        <v>300</v>
      </c>
    </row>
    <row r="163" spans="2:65" s="1" customFormat="1" ht="19.2">
      <c r="B163" s="31"/>
      <c r="D163" s="145" t="s">
        <v>4633</v>
      </c>
      <c r="F163" s="184" t="s">
        <v>4647</v>
      </c>
      <c r="I163" s="185"/>
      <c r="L163" s="31"/>
      <c r="M163" s="186"/>
      <c r="T163" s="55"/>
      <c r="AT163" s="16" t="s">
        <v>4633</v>
      </c>
      <c r="AU163" s="16" t="s">
        <v>92</v>
      </c>
    </row>
    <row r="164" spans="2:65" s="1" customFormat="1" ht="24.15" customHeight="1">
      <c r="B164" s="31"/>
      <c r="C164" s="159" t="s">
        <v>297</v>
      </c>
      <c r="D164" s="159" t="s">
        <v>292</v>
      </c>
      <c r="E164" s="160" t="s">
        <v>4667</v>
      </c>
      <c r="F164" s="161" t="s">
        <v>4668</v>
      </c>
      <c r="G164" s="162" t="s">
        <v>1</v>
      </c>
      <c r="H164" s="163">
        <v>50</v>
      </c>
      <c r="I164" s="164"/>
      <c r="J164" s="165">
        <f>ROUND(I164*H164,2)</f>
        <v>0</v>
      </c>
      <c r="K164" s="161" t="s">
        <v>1</v>
      </c>
      <c r="L164" s="166"/>
      <c r="M164" s="167" t="s">
        <v>1</v>
      </c>
      <c r="N164" s="168" t="s">
        <v>47</v>
      </c>
      <c r="P164" s="140">
        <f>O164*H164</f>
        <v>0</v>
      </c>
      <c r="Q164" s="140">
        <v>0</v>
      </c>
      <c r="R164" s="140">
        <f>Q164*H164</f>
        <v>0</v>
      </c>
      <c r="S164" s="140">
        <v>0</v>
      </c>
      <c r="T164" s="141">
        <f>S164*H164</f>
        <v>0</v>
      </c>
      <c r="AR164" s="142" t="s">
        <v>248</v>
      </c>
      <c r="AT164" s="142" t="s">
        <v>292</v>
      </c>
      <c r="AU164" s="142" t="s">
        <v>92</v>
      </c>
      <c r="AY164" s="16" t="s">
        <v>225</v>
      </c>
      <c r="BE164" s="143">
        <f>IF(N164="základní",J164,0)</f>
        <v>0</v>
      </c>
      <c r="BF164" s="143">
        <f>IF(N164="snížená",J164,0)</f>
        <v>0</v>
      </c>
      <c r="BG164" s="143">
        <f>IF(N164="zákl. přenesená",J164,0)</f>
        <v>0</v>
      </c>
      <c r="BH164" s="143">
        <f>IF(N164="sníž. přenesená",J164,0)</f>
        <v>0</v>
      </c>
      <c r="BI164" s="143">
        <f>IF(N164="nulová",J164,0)</f>
        <v>0</v>
      </c>
      <c r="BJ164" s="16" t="s">
        <v>90</v>
      </c>
      <c r="BK164" s="143">
        <f>ROUND(I164*H164,2)</f>
        <v>0</v>
      </c>
      <c r="BL164" s="16" t="s">
        <v>232</v>
      </c>
      <c r="BM164" s="142" t="s">
        <v>307</v>
      </c>
    </row>
    <row r="165" spans="2:65" s="1" customFormat="1" ht="19.2">
      <c r="B165" s="31"/>
      <c r="D165" s="145" t="s">
        <v>4633</v>
      </c>
      <c r="F165" s="184" t="s">
        <v>4647</v>
      </c>
      <c r="I165" s="185"/>
      <c r="L165" s="31"/>
      <c r="M165" s="186"/>
      <c r="T165" s="55"/>
      <c r="AT165" s="16" t="s">
        <v>4633</v>
      </c>
      <c r="AU165" s="16" t="s">
        <v>92</v>
      </c>
    </row>
    <row r="166" spans="2:65" s="1" customFormat="1" ht="24.15" customHeight="1">
      <c r="B166" s="31"/>
      <c r="C166" s="159" t="s">
        <v>265</v>
      </c>
      <c r="D166" s="159" t="s">
        <v>292</v>
      </c>
      <c r="E166" s="160" t="s">
        <v>4669</v>
      </c>
      <c r="F166" s="161" t="s">
        <v>4670</v>
      </c>
      <c r="G166" s="162" t="s">
        <v>1</v>
      </c>
      <c r="H166" s="163">
        <v>45</v>
      </c>
      <c r="I166" s="164"/>
      <c r="J166" s="165">
        <f>ROUND(I166*H166,2)</f>
        <v>0</v>
      </c>
      <c r="K166" s="161" t="s">
        <v>1</v>
      </c>
      <c r="L166" s="166"/>
      <c r="M166" s="167" t="s">
        <v>1</v>
      </c>
      <c r="N166" s="168" t="s">
        <v>47</v>
      </c>
      <c r="P166" s="140">
        <f>O166*H166</f>
        <v>0</v>
      </c>
      <c r="Q166" s="140">
        <v>0</v>
      </c>
      <c r="R166" s="140">
        <f>Q166*H166</f>
        <v>0</v>
      </c>
      <c r="S166" s="140">
        <v>0</v>
      </c>
      <c r="T166" s="141">
        <f>S166*H166</f>
        <v>0</v>
      </c>
      <c r="AR166" s="142" t="s">
        <v>248</v>
      </c>
      <c r="AT166" s="142" t="s">
        <v>292</v>
      </c>
      <c r="AU166" s="142" t="s">
        <v>92</v>
      </c>
      <c r="AY166" s="16" t="s">
        <v>225</v>
      </c>
      <c r="BE166" s="143">
        <f>IF(N166="základní",J166,0)</f>
        <v>0</v>
      </c>
      <c r="BF166" s="143">
        <f>IF(N166="snížená",J166,0)</f>
        <v>0</v>
      </c>
      <c r="BG166" s="143">
        <f>IF(N166="zákl. přenesená",J166,0)</f>
        <v>0</v>
      </c>
      <c r="BH166" s="143">
        <f>IF(N166="sníž. přenesená",J166,0)</f>
        <v>0</v>
      </c>
      <c r="BI166" s="143">
        <f>IF(N166="nulová",J166,0)</f>
        <v>0</v>
      </c>
      <c r="BJ166" s="16" t="s">
        <v>90</v>
      </c>
      <c r="BK166" s="143">
        <f>ROUND(I166*H166,2)</f>
        <v>0</v>
      </c>
      <c r="BL166" s="16" t="s">
        <v>232</v>
      </c>
      <c r="BM166" s="142" t="s">
        <v>313</v>
      </c>
    </row>
    <row r="167" spans="2:65" s="1" customFormat="1" ht="19.2">
      <c r="B167" s="31"/>
      <c r="D167" s="145" t="s">
        <v>4633</v>
      </c>
      <c r="F167" s="184" t="s">
        <v>4647</v>
      </c>
      <c r="I167" s="185"/>
      <c r="L167" s="31"/>
      <c r="M167" s="186"/>
      <c r="T167" s="55"/>
      <c r="AT167" s="16" t="s">
        <v>4633</v>
      </c>
      <c r="AU167" s="16" t="s">
        <v>92</v>
      </c>
    </row>
    <row r="168" spans="2:65" s="1" customFormat="1" ht="21.75" customHeight="1">
      <c r="B168" s="31"/>
      <c r="C168" s="159" t="s">
        <v>310</v>
      </c>
      <c r="D168" s="159" t="s">
        <v>292</v>
      </c>
      <c r="E168" s="160" t="s">
        <v>4671</v>
      </c>
      <c r="F168" s="161" t="s">
        <v>4672</v>
      </c>
      <c r="G168" s="162" t="s">
        <v>1</v>
      </c>
      <c r="H168" s="163">
        <v>0</v>
      </c>
      <c r="I168" s="164"/>
      <c r="J168" s="165">
        <f>ROUND(I168*H168,2)</f>
        <v>0</v>
      </c>
      <c r="K168" s="161" t="s">
        <v>1</v>
      </c>
      <c r="L168" s="166"/>
      <c r="M168" s="167" t="s">
        <v>1</v>
      </c>
      <c r="N168" s="168" t="s">
        <v>47</v>
      </c>
      <c r="P168" s="140">
        <f>O168*H168</f>
        <v>0</v>
      </c>
      <c r="Q168" s="140">
        <v>0</v>
      </c>
      <c r="R168" s="140">
        <f>Q168*H168</f>
        <v>0</v>
      </c>
      <c r="S168" s="140">
        <v>0</v>
      </c>
      <c r="T168" s="141">
        <f>S168*H168</f>
        <v>0</v>
      </c>
      <c r="AR168" s="142" t="s">
        <v>248</v>
      </c>
      <c r="AT168" s="142" t="s">
        <v>292</v>
      </c>
      <c r="AU168" s="142" t="s">
        <v>92</v>
      </c>
      <c r="AY168" s="16" t="s">
        <v>225</v>
      </c>
      <c r="BE168" s="143">
        <f>IF(N168="základní",J168,0)</f>
        <v>0</v>
      </c>
      <c r="BF168" s="143">
        <f>IF(N168="snížená",J168,0)</f>
        <v>0</v>
      </c>
      <c r="BG168" s="143">
        <f>IF(N168="zákl. přenesená",J168,0)</f>
        <v>0</v>
      </c>
      <c r="BH168" s="143">
        <f>IF(N168="sníž. přenesená",J168,0)</f>
        <v>0</v>
      </c>
      <c r="BI168" s="143">
        <f>IF(N168="nulová",J168,0)</f>
        <v>0</v>
      </c>
      <c r="BJ168" s="16" t="s">
        <v>90</v>
      </c>
      <c r="BK168" s="143">
        <f>ROUND(I168*H168,2)</f>
        <v>0</v>
      </c>
      <c r="BL168" s="16" t="s">
        <v>232</v>
      </c>
      <c r="BM168" s="142" t="s">
        <v>319</v>
      </c>
    </row>
    <row r="169" spans="2:65" s="1" customFormat="1" ht="19.2">
      <c r="B169" s="31"/>
      <c r="D169" s="145" t="s">
        <v>4633</v>
      </c>
      <c r="F169" s="184" t="s">
        <v>4647</v>
      </c>
      <c r="I169" s="185"/>
      <c r="L169" s="31"/>
      <c r="M169" s="186"/>
      <c r="T169" s="55"/>
      <c r="AT169" s="16" t="s">
        <v>4633</v>
      </c>
      <c r="AU169" s="16" t="s">
        <v>92</v>
      </c>
    </row>
    <row r="170" spans="2:65" s="11" customFormat="1" ht="22.8" customHeight="1">
      <c r="B170" s="119"/>
      <c r="D170" s="120" t="s">
        <v>81</v>
      </c>
      <c r="E170" s="129" t="s">
        <v>4635</v>
      </c>
      <c r="F170" s="129" t="s">
        <v>4673</v>
      </c>
      <c r="I170" s="122"/>
      <c r="J170" s="130">
        <f>BK170</f>
        <v>0</v>
      </c>
      <c r="L170" s="119"/>
      <c r="M170" s="124"/>
      <c r="P170" s="125">
        <f>SUM(P171:P180)</f>
        <v>0</v>
      </c>
      <c r="R170" s="125">
        <f>SUM(R171:R180)</f>
        <v>0</v>
      </c>
      <c r="T170" s="126">
        <f>SUM(T171:T180)</f>
        <v>0</v>
      </c>
      <c r="AR170" s="120" t="s">
        <v>90</v>
      </c>
      <c r="AT170" s="127" t="s">
        <v>81</v>
      </c>
      <c r="AU170" s="127" t="s">
        <v>90</v>
      </c>
      <c r="AY170" s="120" t="s">
        <v>225</v>
      </c>
      <c r="BK170" s="128">
        <f>SUM(BK171:BK180)</f>
        <v>0</v>
      </c>
    </row>
    <row r="171" spans="2:65" s="1" customFormat="1" ht="21.75" customHeight="1">
      <c r="B171" s="31"/>
      <c r="C171" s="159" t="s">
        <v>269</v>
      </c>
      <c r="D171" s="159" t="s">
        <v>292</v>
      </c>
      <c r="E171" s="160" t="s">
        <v>4674</v>
      </c>
      <c r="F171" s="161" t="s">
        <v>4675</v>
      </c>
      <c r="G171" s="162" t="s">
        <v>1</v>
      </c>
      <c r="H171" s="163">
        <v>3</v>
      </c>
      <c r="I171" s="164"/>
      <c r="J171" s="165">
        <f>ROUND(I171*H171,2)</f>
        <v>0</v>
      </c>
      <c r="K171" s="161" t="s">
        <v>1</v>
      </c>
      <c r="L171" s="166"/>
      <c r="M171" s="167" t="s">
        <v>1</v>
      </c>
      <c r="N171" s="168" t="s">
        <v>47</v>
      </c>
      <c r="P171" s="140">
        <f>O171*H171</f>
        <v>0</v>
      </c>
      <c r="Q171" s="140">
        <v>0</v>
      </c>
      <c r="R171" s="140">
        <f>Q171*H171</f>
        <v>0</v>
      </c>
      <c r="S171" s="140">
        <v>0</v>
      </c>
      <c r="T171" s="141">
        <f>S171*H171</f>
        <v>0</v>
      </c>
      <c r="AR171" s="142" t="s">
        <v>248</v>
      </c>
      <c r="AT171" s="142" t="s">
        <v>292</v>
      </c>
      <c r="AU171" s="142" t="s">
        <v>92</v>
      </c>
      <c r="AY171" s="16" t="s">
        <v>225</v>
      </c>
      <c r="BE171" s="143">
        <f>IF(N171="základní",J171,0)</f>
        <v>0</v>
      </c>
      <c r="BF171" s="143">
        <f>IF(N171="snížená",J171,0)</f>
        <v>0</v>
      </c>
      <c r="BG171" s="143">
        <f>IF(N171="zákl. přenesená",J171,0)</f>
        <v>0</v>
      </c>
      <c r="BH171" s="143">
        <f>IF(N171="sníž. přenesená",J171,0)</f>
        <v>0</v>
      </c>
      <c r="BI171" s="143">
        <f>IF(N171="nulová",J171,0)</f>
        <v>0</v>
      </c>
      <c r="BJ171" s="16" t="s">
        <v>90</v>
      </c>
      <c r="BK171" s="143">
        <f>ROUND(I171*H171,2)</f>
        <v>0</v>
      </c>
      <c r="BL171" s="16" t="s">
        <v>232</v>
      </c>
      <c r="BM171" s="142" t="s">
        <v>325</v>
      </c>
    </row>
    <row r="172" spans="2:65" s="1" customFormat="1" ht="19.2">
      <c r="B172" s="31"/>
      <c r="D172" s="145" t="s">
        <v>4633</v>
      </c>
      <c r="F172" s="184" t="s">
        <v>4642</v>
      </c>
      <c r="I172" s="185"/>
      <c r="L172" s="31"/>
      <c r="M172" s="186"/>
      <c r="T172" s="55"/>
      <c r="AT172" s="16" t="s">
        <v>4633</v>
      </c>
      <c r="AU172" s="16" t="s">
        <v>92</v>
      </c>
    </row>
    <row r="173" spans="2:65" s="1" customFormat="1" ht="21.75" customHeight="1">
      <c r="B173" s="31"/>
      <c r="C173" s="159" t="s">
        <v>322</v>
      </c>
      <c r="D173" s="159" t="s">
        <v>292</v>
      </c>
      <c r="E173" s="160" t="s">
        <v>4676</v>
      </c>
      <c r="F173" s="161" t="s">
        <v>4677</v>
      </c>
      <c r="G173" s="162" t="s">
        <v>1</v>
      </c>
      <c r="H173" s="163">
        <v>1</v>
      </c>
      <c r="I173" s="164"/>
      <c r="J173" s="165">
        <f>ROUND(I173*H173,2)</f>
        <v>0</v>
      </c>
      <c r="K173" s="161" t="s">
        <v>1</v>
      </c>
      <c r="L173" s="166"/>
      <c r="M173" s="167" t="s">
        <v>1</v>
      </c>
      <c r="N173" s="168" t="s">
        <v>47</v>
      </c>
      <c r="P173" s="140">
        <f>O173*H173</f>
        <v>0</v>
      </c>
      <c r="Q173" s="140">
        <v>0</v>
      </c>
      <c r="R173" s="140">
        <f>Q173*H173</f>
        <v>0</v>
      </c>
      <c r="S173" s="140">
        <v>0</v>
      </c>
      <c r="T173" s="141">
        <f>S173*H173</f>
        <v>0</v>
      </c>
      <c r="AR173" s="142" t="s">
        <v>248</v>
      </c>
      <c r="AT173" s="142" t="s">
        <v>292</v>
      </c>
      <c r="AU173" s="142" t="s">
        <v>92</v>
      </c>
      <c r="AY173" s="16" t="s">
        <v>225</v>
      </c>
      <c r="BE173" s="143">
        <f>IF(N173="základní",J173,0)</f>
        <v>0</v>
      </c>
      <c r="BF173" s="143">
        <f>IF(N173="snížená",J173,0)</f>
        <v>0</v>
      </c>
      <c r="BG173" s="143">
        <f>IF(N173="zákl. přenesená",J173,0)</f>
        <v>0</v>
      </c>
      <c r="BH173" s="143">
        <f>IF(N173="sníž. přenesená",J173,0)</f>
        <v>0</v>
      </c>
      <c r="BI173" s="143">
        <f>IF(N173="nulová",J173,0)</f>
        <v>0</v>
      </c>
      <c r="BJ173" s="16" t="s">
        <v>90</v>
      </c>
      <c r="BK173" s="143">
        <f>ROUND(I173*H173,2)</f>
        <v>0</v>
      </c>
      <c r="BL173" s="16" t="s">
        <v>232</v>
      </c>
      <c r="BM173" s="142" t="s">
        <v>328</v>
      </c>
    </row>
    <row r="174" spans="2:65" s="1" customFormat="1" ht="19.2">
      <c r="B174" s="31"/>
      <c r="D174" s="145" t="s">
        <v>4633</v>
      </c>
      <c r="F174" s="184" t="s">
        <v>4678</v>
      </c>
      <c r="I174" s="185"/>
      <c r="L174" s="31"/>
      <c r="M174" s="186"/>
      <c r="T174" s="55"/>
      <c r="AT174" s="16" t="s">
        <v>4633</v>
      </c>
      <c r="AU174" s="16" t="s">
        <v>92</v>
      </c>
    </row>
    <row r="175" spans="2:65" s="1" customFormat="1" ht="21.75" customHeight="1">
      <c r="B175" s="31"/>
      <c r="C175" s="159" t="s">
        <v>273</v>
      </c>
      <c r="D175" s="159" t="s">
        <v>292</v>
      </c>
      <c r="E175" s="160" t="s">
        <v>4679</v>
      </c>
      <c r="F175" s="161" t="s">
        <v>4680</v>
      </c>
      <c r="G175" s="162" t="s">
        <v>1</v>
      </c>
      <c r="H175" s="163">
        <v>1</v>
      </c>
      <c r="I175" s="164"/>
      <c r="J175" s="165">
        <f>ROUND(I175*H175,2)</f>
        <v>0</v>
      </c>
      <c r="K175" s="161" t="s">
        <v>1</v>
      </c>
      <c r="L175" s="166"/>
      <c r="M175" s="167" t="s">
        <v>1</v>
      </c>
      <c r="N175" s="168" t="s">
        <v>47</v>
      </c>
      <c r="P175" s="140">
        <f>O175*H175</f>
        <v>0</v>
      </c>
      <c r="Q175" s="140">
        <v>0</v>
      </c>
      <c r="R175" s="140">
        <f>Q175*H175</f>
        <v>0</v>
      </c>
      <c r="S175" s="140">
        <v>0</v>
      </c>
      <c r="T175" s="141">
        <f>S175*H175</f>
        <v>0</v>
      </c>
      <c r="AR175" s="142" t="s">
        <v>248</v>
      </c>
      <c r="AT175" s="142" t="s">
        <v>292</v>
      </c>
      <c r="AU175" s="142" t="s">
        <v>92</v>
      </c>
      <c r="AY175" s="16" t="s">
        <v>225</v>
      </c>
      <c r="BE175" s="143">
        <f>IF(N175="základní",J175,0)</f>
        <v>0</v>
      </c>
      <c r="BF175" s="143">
        <f>IF(N175="snížená",J175,0)</f>
        <v>0</v>
      </c>
      <c r="BG175" s="143">
        <f>IF(N175="zákl. přenesená",J175,0)</f>
        <v>0</v>
      </c>
      <c r="BH175" s="143">
        <f>IF(N175="sníž. přenesená",J175,0)</f>
        <v>0</v>
      </c>
      <c r="BI175" s="143">
        <f>IF(N175="nulová",J175,0)</f>
        <v>0</v>
      </c>
      <c r="BJ175" s="16" t="s">
        <v>90</v>
      </c>
      <c r="BK175" s="143">
        <f>ROUND(I175*H175,2)</f>
        <v>0</v>
      </c>
      <c r="BL175" s="16" t="s">
        <v>232</v>
      </c>
      <c r="BM175" s="142" t="s">
        <v>334</v>
      </c>
    </row>
    <row r="176" spans="2:65" s="1" customFormat="1" ht="19.2">
      <c r="B176" s="31"/>
      <c r="D176" s="145" t="s">
        <v>4633</v>
      </c>
      <c r="F176" s="184" t="s">
        <v>4678</v>
      </c>
      <c r="I176" s="185"/>
      <c r="L176" s="31"/>
      <c r="M176" s="186"/>
      <c r="T176" s="55"/>
      <c r="AT176" s="16" t="s">
        <v>4633</v>
      </c>
      <c r="AU176" s="16" t="s">
        <v>92</v>
      </c>
    </row>
    <row r="177" spans="2:65" s="1" customFormat="1" ht="24.15" customHeight="1">
      <c r="B177" s="31"/>
      <c r="C177" s="159" t="s">
        <v>7</v>
      </c>
      <c r="D177" s="159" t="s">
        <v>292</v>
      </c>
      <c r="E177" s="160" t="s">
        <v>4681</v>
      </c>
      <c r="F177" s="161" t="s">
        <v>4682</v>
      </c>
      <c r="G177" s="162" t="s">
        <v>1</v>
      </c>
      <c r="H177" s="163">
        <v>2</v>
      </c>
      <c r="I177" s="164"/>
      <c r="J177" s="165">
        <f>ROUND(I177*H177,2)</f>
        <v>0</v>
      </c>
      <c r="K177" s="161" t="s">
        <v>1</v>
      </c>
      <c r="L177" s="166"/>
      <c r="M177" s="167" t="s">
        <v>1</v>
      </c>
      <c r="N177" s="168" t="s">
        <v>47</v>
      </c>
      <c r="P177" s="140">
        <f>O177*H177</f>
        <v>0</v>
      </c>
      <c r="Q177" s="140">
        <v>0</v>
      </c>
      <c r="R177" s="140">
        <f>Q177*H177</f>
        <v>0</v>
      </c>
      <c r="S177" s="140">
        <v>0</v>
      </c>
      <c r="T177" s="141">
        <f>S177*H177</f>
        <v>0</v>
      </c>
      <c r="AR177" s="142" t="s">
        <v>248</v>
      </c>
      <c r="AT177" s="142" t="s">
        <v>292</v>
      </c>
      <c r="AU177" s="142" t="s">
        <v>92</v>
      </c>
      <c r="AY177" s="16" t="s">
        <v>225</v>
      </c>
      <c r="BE177" s="143">
        <f>IF(N177="základní",J177,0)</f>
        <v>0</v>
      </c>
      <c r="BF177" s="143">
        <f>IF(N177="snížená",J177,0)</f>
        <v>0</v>
      </c>
      <c r="BG177" s="143">
        <f>IF(N177="zákl. přenesená",J177,0)</f>
        <v>0</v>
      </c>
      <c r="BH177" s="143">
        <f>IF(N177="sníž. přenesená",J177,0)</f>
        <v>0</v>
      </c>
      <c r="BI177" s="143">
        <f>IF(N177="nulová",J177,0)</f>
        <v>0</v>
      </c>
      <c r="BJ177" s="16" t="s">
        <v>90</v>
      </c>
      <c r="BK177" s="143">
        <f>ROUND(I177*H177,2)</f>
        <v>0</v>
      </c>
      <c r="BL177" s="16" t="s">
        <v>232</v>
      </c>
      <c r="BM177" s="142" t="s">
        <v>339</v>
      </c>
    </row>
    <row r="178" spans="2:65" s="1" customFormat="1" ht="19.2">
      <c r="B178" s="31"/>
      <c r="D178" s="145" t="s">
        <v>4633</v>
      </c>
      <c r="F178" s="184" t="s">
        <v>4683</v>
      </c>
      <c r="I178" s="185"/>
      <c r="L178" s="31"/>
      <c r="M178" s="186"/>
      <c r="T178" s="55"/>
      <c r="AT178" s="16" t="s">
        <v>4633</v>
      </c>
      <c r="AU178" s="16" t="s">
        <v>92</v>
      </c>
    </row>
    <row r="179" spans="2:65" s="1" customFormat="1" ht="21.75" customHeight="1">
      <c r="B179" s="31"/>
      <c r="C179" s="159" t="s">
        <v>278</v>
      </c>
      <c r="D179" s="159" t="s">
        <v>292</v>
      </c>
      <c r="E179" s="160" t="s">
        <v>4684</v>
      </c>
      <c r="F179" s="161" t="s">
        <v>4685</v>
      </c>
      <c r="G179" s="162" t="s">
        <v>1</v>
      </c>
      <c r="H179" s="163">
        <v>2</v>
      </c>
      <c r="I179" s="164"/>
      <c r="J179" s="165">
        <f>ROUND(I179*H179,2)</f>
        <v>0</v>
      </c>
      <c r="K179" s="161" t="s">
        <v>1</v>
      </c>
      <c r="L179" s="166"/>
      <c r="M179" s="167" t="s">
        <v>1</v>
      </c>
      <c r="N179" s="168" t="s">
        <v>47</v>
      </c>
      <c r="P179" s="140">
        <f>O179*H179</f>
        <v>0</v>
      </c>
      <c r="Q179" s="140">
        <v>0</v>
      </c>
      <c r="R179" s="140">
        <f>Q179*H179</f>
        <v>0</v>
      </c>
      <c r="S179" s="140">
        <v>0</v>
      </c>
      <c r="T179" s="141">
        <f>S179*H179</f>
        <v>0</v>
      </c>
      <c r="AR179" s="142" t="s">
        <v>248</v>
      </c>
      <c r="AT179" s="142" t="s">
        <v>292</v>
      </c>
      <c r="AU179" s="142" t="s">
        <v>92</v>
      </c>
      <c r="AY179" s="16" t="s">
        <v>225</v>
      </c>
      <c r="BE179" s="143">
        <f>IF(N179="základní",J179,0)</f>
        <v>0</v>
      </c>
      <c r="BF179" s="143">
        <f>IF(N179="snížená",J179,0)</f>
        <v>0</v>
      </c>
      <c r="BG179" s="143">
        <f>IF(N179="zákl. přenesená",J179,0)</f>
        <v>0</v>
      </c>
      <c r="BH179" s="143">
        <f>IF(N179="sníž. přenesená",J179,0)</f>
        <v>0</v>
      </c>
      <c r="BI179" s="143">
        <f>IF(N179="nulová",J179,0)</f>
        <v>0</v>
      </c>
      <c r="BJ179" s="16" t="s">
        <v>90</v>
      </c>
      <c r="BK179" s="143">
        <f>ROUND(I179*H179,2)</f>
        <v>0</v>
      </c>
      <c r="BL179" s="16" t="s">
        <v>232</v>
      </c>
      <c r="BM179" s="142" t="s">
        <v>344</v>
      </c>
    </row>
    <row r="180" spans="2:65" s="1" customFormat="1" ht="19.2">
      <c r="B180" s="31"/>
      <c r="D180" s="145" t="s">
        <v>4633</v>
      </c>
      <c r="F180" s="184" t="s">
        <v>4683</v>
      </c>
      <c r="I180" s="185"/>
      <c r="L180" s="31"/>
      <c r="M180" s="186"/>
      <c r="T180" s="55"/>
      <c r="AT180" s="16" t="s">
        <v>4633</v>
      </c>
      <c r="AU180" s="16" t="s">
        <v>92</v>
      </c>
    </row>
    <row r="181" spans="2:65" s="11" customFormat="1" ht="25.95" customHeight="1">
      <c r="B181" s="119"/>
      <c r="D181" s="120" t="s">
        <v>81</v>
      </c>
      <c r="E181" s="121" t="s">
        <v>4686</v>
      </c>
      <c r="F181" s="121" t="s">
        <v>4687</v>
      </c>
      <c r="I181" s="122"/>
      <c r="J181" s="123">
        <f>BK181</f>
        <v>0</v>
      </c>
      <c r="L181" s="119"/>
      <c r="M181" s="124"/>
      <c r="P181" s="125">
        <f>SUM(P182:P183)</f>
        <v>0</v>
      </c>
      <c r="R181" s="125">
        <f>SUM(R182:R183)</f>
        <v>0</v>
      </c>
      <c r="T181" s="126">
        <f>SUM(T182:T183)</f>
        <v>0</v>
      </c>
      <c r="AR181" s="120" t="s">
        <v>90</v>
      </c>
      <c r="AT181" s="127" t="s">
        <v>81</v>
      </c>
      <c r="AU181" s="127" t="s">
        <v>82</v>
      </c>
      <c r="AY181" s="120" t="s">
        <v>225</v>
      </c>
      <c r="BK181" s="128">
        <f>SUM(BK182:BK183)</f>
        <v>0</v>
      </c>
    </row>
    <row r="182" spans="2:65" s="1" customFormat="1" ht="24.15" customHeight="1">
      <c r="B182" s="31"/>
      <c r="C182" s="131" t="s">
        <v>341</v>
      </c>
      <c r="D182" s="131" t="s">
        <v>227</v>
      </c>
      <c r="E182" s="132" t="s">
        <v>4688</v>
      </c>
      <c r="F182" s="133" t="s">
        <v>4689</v>
      </c>
      <c r="G182" s="134" t="s">
        <v>277</v>
      </c>
      <c r="H182" s="135">
        <v>4</v>
      </c>
      <c r="I182" s="136"/>
      <c r="J182" s="137">
        <f>ROUND(I182*H182,2)</f>
        <v>0</v>
      </c>
      <c r="K182" s="133" t="s">
        <v>1</v>
      </c>
      <c r="L182" s="31"/>
      <c r="M182" s="138" t="s">
        <v>1</v>
      </c>
      <c r="N182" s="139" t="s">
        <v>47</v>
      </c>
      <c r="P182" s="140">
        <f>O182*H182</f>
        <v>0</v>
      </c>
      <c r="Q182" s="140">
        <v>0</v>
      </c>
      <c r="R182" s="140">
        <f>Q182*H182</f>
        <v>0</v>
      </c>
      <c r="S182" s="140">
        <v>0</v>
      </c>
      <c r="T182" s="141">
        <f>S182*H182</f>
        <v>0</v>
      </c>
      <c r="AR182" s="142" t="s">
        <v>232</v>
      </c>
      <c r="AT182" s="142" t="s">
        <v>227</v>
      </c>
      <c r="AU182" s="142" t="s">
        <v>90</v>
      </c>
      <c r="AY182" s="16" t="s">
        <v>225</v>
      </c>
      <c r="BE182" s="143">
        <f>IF(N182="základní",J182,0)</f>
        <v>0</v>
      </c>
      <c r="BF182" s="143">
        <f>IF(N182="snížená",J182,0)</f>
        <v>0</v>
      </c>
      <c r="BG182" s="143">
        <f>IF(N182="zákl. přenesená",J182,0)</f>
        <v>0</v>
      </c>
      <c r="BH182" s="143">
        <f>IF(N182="sníž. přenesená",J182,0)</f>
        <v>0</v>
      </c>
      <c r="BI182" s="143">
        <f>IF(N182="nulová",J182,0)</f>
        <v>0</v>
      </c>
      <c r="BJ182" s="16" t="s">
        <v>90</v>
      </c>
      <c r="BK182" s="143">
        <f>ROUND(I182*H182,2)</f>
        <v>0</v>
      </c>
      <c r="BL182" s="16" t="s">
        <v>232</v>
      </c>
      <c r="BM182" s="142" t="s">
        <v>348</v>
      </c>
    </row>
    <row r="183" spans="2:65" s="1" customFormat="1" ht="16.5" customHeight="1">
      <c r="B183" s="31"/>
      <c r="C183" s="159" t="s">
        <v>282</v>
      </c>
      <c r="D183" s="159" t="s">
        <v>292</v>
      </c>
      <c r="E183" s="160" t="s">
        <v>4690</v>
      </c>
      <c r="F183" s="161" t="s">
        <v>3257</v>
      </c>
      <c r="G183" s="162" t="s">
        <v>638</v>
      </c>
      <c r="H183" s="163">
        <v>1</v>
      </c>
      <c r="I183" s="164"/>
      <c r="J183" s="165">
        <f>ROUND(I183*H183,2)</f>
        <v>0</v>
      </c>
      <c r="K183" s="161" t="s">
        <v>1</v>
      </c>
      <c r="L183" s="166"/>
      <c r="M183" s="167" t="s">
        <v>1</v>
      </c>
      <c r="N183" s="168" t="s">
        <v>47</v>
      </c>
      <c r="P183" s="140">
        <f>O183*H183</f>
        <v>0</v>
      </c>
      <c r="Q183" s="140">
        <v>0</v>
      </c>
      <c r="R183" s="140">
        <f>Q183*H183</f>
        <v>0</v>
      </c>
      <c r="S183" s="140">
        <v>0</v>
      </c>
      <c r="T183" s="141">
        <f>S183*H183</f>
        <v>0</v>
      </c>
      <c r="AR183" s="142" t="s">
        <v>248</v>
      </c>
      <c r="AT183" s="142" t="s">
        <v>292</v>
      </c>
      <c r="AU183" s="142" t="s">
        <v>90</v>
      </c>
      <c r="AY183" s="16" t="s">
        <v>225</v>
      </c>
      <c r="BE183" s="143">
        <f>IF(N183="základní",J183,0)</f>
        <v>0</v>
      </c>
      <c r="BF183" s="143">
        <f>IF(N183="snížená",J183,0)</f>
        <v>0</v>
      </c>
      <c r="BG183" s="143">
        <f>IF(N183="zákl. přenesená",J183,0)</f>
        <v>0</v>
      </c>
      <c r="BH183" s="143">
        <f>IF(N183="sníž. přenesená",J183,0)</f>
        <v>0</v>
      </c>
      <c r="BI183" s="143">
        <f>IF(N183="nulová",J183,0)</f>
        <v>0</v>
      </c>
      <c r="BJ183" s="16" t="s">
        <v>90</v>
      </c>
      <c r="BK183" s="143">
        <f>ROUND(I183*H183,2)</f>
        <v>0</v>
      </c>
      <c r="BL183" s="16" t="s">
        <v>232</v>
      </c>
      <c r="BM183" s="142" t="s">
        <v>354</v>
      </c>
    </row>
    <row r="184" spans="2:65" s="11" customFormat="1" ht="25.95" customHeight="1">
      <c r="B184" s="119"/>
      <c r="D184" s="120" t="s">
        <v>81</v>
      </c>
      <c r="E184" s="121" t="s">
        <v>4691</v>
      </c>
      <c r="F184" s="121" t="s">
        <v>4692</v>
      </c>
      <c r="I184" s="122"/>
      <c r="J184" s="123">
        <f>BK184</f>
        <v>0</v>
      </c>
      <c r="L184" s="119"/>
      <c r="M184" s="124"/>
      <c r="P184" s="125">
        <f>SUM(P185:P201)</f>
        <v>0</v>
      </c>
      <c r="R184" s="125">
        <f>SUM(R185:R201)</f>
        <v>0</v>
      </c>
      <c r="T184" s="126">
        <f>SUM(T185:T201)</f>
        <v>0</v>
      </c>
      <c r="AR184" s="120" t="s">
        <v>90</v>
      </c>
      <c r="AT184" s="127" t="s">
        <v>81</v>
      </c>
      <c r="AU184" s="127" t="s">
        <v>82</v>
      </c>
      <c r="AY184" s="120" t="s">
        <v>225</v>
      </c>
      <c r="BK184" s="128">
        <f>SUM(BK185:BK201)</f>
        <v>0</v>
      </c>
    </row>
    <row r="185" spans="2:65" s="1" customFormat="1" ht="24.15" customHeight="1">
      <c r="B185" s="31"/>
      <c r="C185" s="159" t="s">
        <v>350</v>
      </c>
      <c r="D185" s="159" t="s">
        <v>292</v>
      </c>
      <c r="E185" s="160" t="s">
        <v>4432</v>
      </c>
      <c r="F185" s="161" t="s">
        <v>4693</v>
      </c>
      <c r="G185" s="162" t="s">
        <v>230</v>
      </c>
      <c r="H185" s="163">
        <v>14</v>
      </c>
      <c r="I185" s="164"/>
      <c r="J185" s="165">
        <f t="shared" ref="J185:J201" si="0">ROUND(I185*H185,2)</f>
        <v>0</v>
      </c>
      <c r="K185" s="161" t="s">
        <v>1</v>
      </c>
      <c r="L185" s="166"/>
      <c r="M185" s="167" t="s">
        <v>1</v>
      </c>
      <c r="N185" s="168" t="s">
        <v>47</v>
      </c>
      <c r="P185" s="140">
        <f t="shared" ref="P185:P201" si="1">O185*H185</f>
        <v>0</v>
      </c>
      <c r="Q185" s="140">
        <v>0</v>
      </c>
      <c r="R185" s="140">
        <f t="shared" ref="R185:R201" si="2">Q185*H185</f>
        <v>0</v>
      </c>
      <c r="S185" s="140">
        <v>0</v>
      </c>
      <c r="T185" s="141">
        <f t="shared" ref="T185:T201" si="3">S185*H185</f>
        <v>0</v>
      </c>
      <c r="AR185" s="142" t="s">
        <v>248</v>
      </c>
      <c r="AT185" s="142" t="s">
        <v>292</v>
      </c>
      <c r="AU185" s="142" t="s">
        <v>90</v>
      </c>
      <c r="AY185" s="16" t="s">
        <v>225</v>
      </c>
      <c r="BE185" s="143">
        <f t="shared" ref="BE185:BE201" si="4">IF(N185="základní",J185,0)</f>
        <v>0</v>
      </c>
      <c r="BF185" s="143">
        <f t="shared" ref="BF185:BF201" si="5">IF(N185="snížená",J185,0)</f>
        <v>0</v>
      </c>
      <c r="BG185" s="143">
        <f t="shared" ref="BG185:BG201" si="6">IF(N185="zákl. přenesená",J185,0)</f>
        <v>0</v>
      </c>
      <c r="BH185" s="143">
        <f t="shared" ref="BH185:BH201" si="7">IF(N185="sníž. přenesená",J185,0)</f>
        <v>0</v>
      </c>
      <c r="BI185" s="143">
        <f t="shared" ref="BI185:BI201" si="8">IF(N185="nulová",J185,0)</f>
        <v>0</v>
      </c>
      <c r="BJ185" s="16" t="s">
        <v>90</v>
      </c>
      <c r="BK185" s="143">
        <f t="shared" ref="BK185:BK201" si="9">ROUND(I185*H185,2)</f>
        <v>0</v>
      </c>
      <c r="BL185" s="16" t="s">
        <v>232</v>
      </c>
      <c r="BM185" s="142" t="s">
        <v>358</v>
      </c>
    </row>
    <row r="186" spans="2:65" s="1" customFormat="1" ht="24.15" customHeight="1">
      <c r="B186" s="31"/>
      <c r="C186" s="159" t="s">
        <v>290</v>
      </c>
      <c r="D186" s="159" t="s">
        <v>292</v>
      </c>
      <c r="E186" s="160" t="s">
        <v>4694</v>
      </c>
      <c r="F186" s="161" t="s">
        <v>4695</v>
      </c>
      <c r="G186" s="162" t="s">
        <v>230</v>
      </c>
      <c r="H186" s="163">
        <v>8</v>
      </c>
      <c r="I186" s="164"/>
      <c r="J186" s="165">
        <f t="shared" si="0"/>
        <v>0</v>
      </c>
      <c r="K186" s="161" t="s">
        <v>1</v>
      </c>
      <c r="L186" s="166"/>
      <c r="M186" s="167" t="s">
        <v>1</v>
      </c>
      <c r="N186" s="168" t="s">
        <v>47</v>
      </c>
      <c r="P186" s="140">
        <f t="shared" si="1"/>
        <v>0</v>
      </c>
      <c r="Q186" s="140">
        <v>0</v>
      </c>
      <c r="R186" s="140">
        <f t="shared" si="2"/>
        <v>0</v>
      </c>
      <c r="S186" s="140">
        <v>0</v>
      </c>
      <c r="T186" s="141">
        <f t="shared" si="3"/>
        <v>0</v>
      </c>
      <c r="AR186" s="142" t="s">
        <v>248</v>
      </c>
      <c r="AT186" s="142" t="s">
        <v>292</v>
      </c>
      <c r="AU186" s="142" t="s">
        <v>90</v>
      </c>
      <c r="AY186" s="16" t="s">
        <v>225</v>
      </c>
      <c r="BE186" s="143">
        <f t="shared" si="4"/>
        <v>0</v>
      </c>
      <c r="BF186" s="143">
        <f t="shared" si="5"/>
        <v>0</v>
      </c>
      <c r="BG186" s="143">
        <f t="shared" si="6"/>
        <v>0</v>
      </c>
      <c r="BH186" s="143">
        <f t="shared" si="7"/>
        <v>0</v>
      </c>
      <c r="BI186" s="143">
        <f t="shared" si="8"/>
        <v>0</v>
      </c>
      <c r="BJ186" s="16" t="s">
        <v>90</v>
      </c>
      <c r="BK186" s="143">
        <f t="shared" si="9"/>
        <v>0</v>
      </c>
      <c r="BL186" s="16" t="s">
        <v>232</v>
      </c>
      <c r="BM186" s="142" t="s">
        <v>364</v>
      </c>
    </row>
    <row r="187" spans="2:65" s="1" customFormat="1" ht="24.15" customHeight="1">
      <c r="B187" s="31"/>
      <c r="C187" s="159" t="s">
        <v>361</v>
      </c>
      <c r="D187" s="159" t="s">
        <v>292</v>
      </c>
      <c r="E187" s="160" t="s">
        <v>4696</v>
      </c>
      <c r="F187" s="161" t="s">
        <v>4697</v>
      </c>
      <c r="G187" s="162" t="s">
        <v>230</v>
      </c>
      <c r="H187" s="163">
        <v>8</v>
      </c>
      <c r="I187" s="164"/>
      <c r="J187" s="165">
        <f t="shared" si="0"/>
        <v>0</v>
      </c>
      <c r="K187" s="161" t="s">
        <v>1</v>
      </c>
      <c r="L187" s="166"/>
      <c r="M187" s="167" t="s">
        <v>1</v>
      </c>
      <c r="N187" s="168" t="s">
        <v>47</v>
      </c>
      <c r="P187" s="140">
        <f t="shared" si="1"/>
        <v>0</v>
      </c>
      <c r="Q187" s="140">
        <v>0</v>
      </c>
      <c r="R187" s="140">
        <f t="shared" si="2"/>
        <v>0</v>
      </c>
      <c r="S187" s="140">
        <v>0</v>
      </c>
      <c r="T187" s="141">
        <f t="shared" si="3"/>
        <v>0</v>
      </c>
      <c r="AR187" s="142" t="s">
        <v>248</v>
      </c>
      <c r="AT187" s="142" t="s">
        <v>292</v>
      </c>
      <c r="AU187" s="142" t="s">
        <v>90</v>
      </c>
      <c r="AY187" s="16" t="s">
        <v>225</v>
      </c>
      <c r="BE187" s="143">
        <f t="shared" si="4"/>
        <v>0</v>
      </c>
      <c r="BF187" s="143">
        <f t="shared" si="5"/>
        <v>0</v>
      </c>
      <c r="BG187" s="143">
        <f t="shared" si="6"/>
        <v>0</v>
      </c>
      <c r="BH187" s="143">
        <f t="shared" si="7"/>
        <v>0</v>
      </c>
      <c r="BI187" s="143">
        <f t="shared" si="8"/>
        <v>0</v>
      </c>
      <c r="BJ187" s="16" t="s">
        <v>90</v>
      </c>
      <c r="BK187" s="143">
        <f t="shared" si="9"/>
        <v>0</v>
      </c>
      <c r="BL187" s="16" t="s">
        <v>232</v>
      </c>
      <c r="BM187" s="142" t="s">
        <v>368</v>
      </c>
    </row>
    <row r="188" spans="2:65" s="1" customFormat="1" ht="16.5" customHeight="1">
      <c r="B188" s="31"/>
      <c r="C188" s="159" t="s">
        <v>295</v>
      </c>
      <c r="D188" s="159" t="s">
        <v>292</v>
      </c>
      <c r="E188" s="160" t="s">
        <v>4698</v>
      </c>
      <c r="F188" s="161" t="s">
        <v>4699</v>
      </c>
      <c r="G188" s="162" t="s">
        <v>353</v>
      </c>
      <c r="H188" s="163">
        <v>4</v>
      </c>
      <c r="I188" s="164"/>
      <c r="J188" s="165">
        <f t="shared" si="0"/>
        <v>0</v>
      </c>
      <c r="K188" s="161" t="s">
        <v>1</v>
      </c>
      <c r="L188" s="166"/>
      <c r="M188" s="167" t="s">
        <v>1</v>
      </c>
      <c r="N188" s="168" t="s">
        <v>47</v>
      </c>
      <c r="P188" s="140">
        <f t="shared" si="1"/>
        <v>0</v>
      </c>
      <c r="Q188" s="140">
        <v>0</v>
      </c>
      <c r="R188" s="140">
        <f t="shared" si="2"/>
        <v>0</v>
      </c>
      <c r="S188" s="140">
        <v>0</v>
      </c>
      <c r="T188" s="141">
        <f t="shared" si="3"/>
        <v>0</v>
      </c>
      <c r="AR188" s="142" t="s">
        <v>248</v>
      </c>
      <c r="AT188" s="142" t="s">
        <v>292</v>
      </c>
      <c r="AU188" s="142" t="s">
        <v>90</v>
      </c>
      <c r="AY188" s="16" t="s">
        <v>225</v>
      </c>
      <c r="BE188" s="143">
        <f t="shared" si="4"/>
        <v>0</v>
      </c>
      <c r="BF188" s="143">
        <f t="shared" si="5"/>
        <v>0</v>
      </c>
      <c r="BG188" s="143">
        <f t="shared" si="6"/>
        <v>0</v>
      </c>
      <c r="BH188" s="143">
        <f t="shared" si="7"/>
        <v>0</v>
      </c>
      <c r="BI188" s="143">
        <f t="shared" si="8"/>
        <v>0</v>
      </c>
      <c r="BJ188" s="16" t="s">
        <v>90</v>
      </c>
      <c r="BK188" s="143">
        <f t="shared" si="9"/>
        <v>0</v>
      </c>
      <c r="BL188" s="16" t="s">
        <v>232</v>
      </c>
      <c r="BM188" s="142" t="s">
        <v>375</v>
      </c>
    </row>
    <row r="189" spans="2:65" s="1" customFormat="1" ht="33" customHeight="1">
      <c r="B189" s="31"/>
      <c r="C189" s="159" t="s">
        <v>372</v>
      </c>
      <c r="D189" s="159" t="s">
        <v>292</v>
      </c>
      <c r="E189" s="160" t="s">
        <v>4700</v>
      </c>
      <c r="F189" s="161" t="s">
        <v>4701</v>
      </c>
      <c r="G189" s="162" t="s">
        <v>230</v>
      </c>
      <c r="H189" s="163">
        <v>9</v>
      </c>
      <c r="I189" s="164"/>
      <c r="J189" s="165">
        <f t="shared" si="0"/>
        <v>0</v>
      </c>
      <c r="K189" s="161" t="s">
        <v>1</v>
      </c>
      <c r="L189" s="166"/>
      <c r="M189" s="167" t="s">
        <v>1</v>
      </c>
      <c r="N189" s="168" t="s">
        <v>47</v>
      </c>
      <c r="P189" s="140">
        <f t="shared" si="1"/>
        <v>0</v>
      </c>
      <c r="Q189" s="140">
        <v>0</v>
      </c>
      <c r="R189" s="140">
        <f t="shared" si="2"/>
        <v>0</v>
      </c>
      <c r="S189" s="140">
        <v>0</v>
      </c>
      <c r="T189" s="141">
        <f t="shared" si="3"/>
        <v>0</v>
      </c>
      <c r="AR189" s="142" t="s">
        <v>248</v>
      </c>
      <c r="AT189" s="142" t="s">
        <v>292</v>
      </c>
      <c r="AU189" s="142" t="s">
        <v>90</v>
      </c>
      <c r="AY189" s="16" t="s">
        <v>225</v>
      </c>
      <c r="BE189" s="143">
        <f t="shared" si="4"/>
        <v>0</v>
      </c>
      <c r="BF189" s="143">
        <f t="shared" si="5"/>
        <v>0</v>
      </c>
      <c r="BG189" s="143">
        <f t="shared" si="6"/>
        <v>0</v>
      </c>
      <c r="BH189" s="143">
        <f t="shared" si="7"/>
        <v>0</v>
      </c>
      <c r="BI189" s="143">
        <f t="shared" si="8"/>
        <v>0</v>
      </c>
      <c r="BJ189" s="16" t="s">
        <v>90</v>
      </c>
      <c r="BK189" s="143">
        <f t="shared" si="9"/>
        <v>0</v>
      </c>
      <c r="BL189" s="16" t="s">
        <v>232</v>
      </c>
      <c r="BM189" s="142" t="s">
        <v>379</v>
      </c>
    </row>
    <row r="190" spans="2:65" s="1" customFormat="1" ht="16.5" customHeight="1">
      <c r="B190" s="31"/>
      <c r="C190" s="159" t="s">
        <v>300</v>
      </c>
      <c r="D190" s="159" t="s">
        <v>292</v>
      </c>
      <c r="E190" s="160" t="s">
        <v>4702</v>
      </c>
      <c r="F190" s="161" t="s">
        <v>4703</v>
      </c>
      <c r="G190" s="162" t="s">
        <v>277</v>
      </c>
      <c r="H190" s="163">
        <v>2</v>
      </c>
      <c r="I190" s="164"/>
      <c r="J190" s="165">
        <f t="shared" si="0"/>
        <v>0</v>
      </c>
      <c r="K190" s="161" t="s">
        <v>1</v>
      </c>
      <c r="L190" s="166"/>
      <c r="M190" s="167" t="s">
        <v>1</v>
      </c>
      <c r="N190" s="168" t="s">
        <v>47</v>
      </c>
      <c r="P190" s="140">
        <f t="shared" si="1"/>
        <v>0</v>
      </c>
      <c r="Q190" s="140">
        <v>0</v>
      </c>
      <c r="R190" s="140">
        <f t="shared" si="2"/>
        <v>0</v>
      </c>
      <c r="S190" s="140">
        <v>0</v>
      </c>
      <c r="T190" s="141">
        <f t="shared" si="3"/>
        <v>0</v>
      </c>
      <c r="AR190" s="142" t="s">
        <v>248</v>
      </c>
      <c r="AT190" s="142" t="s">
        <v>292</v>
      </c>
      <c r="AU190" s="142" t="s">
        <v>90</v>
      </c>
      <c r="AY190" s="16" t="s">
        <v>225</v>
      </c>
      <c r="BE190" s="143">
        <f t="shared" si="4"/>
        <v>0</v>
      </c>
      <c r="BF190" s="143">
        <f t="shared" si="5"/>
        <v>0</v>
      </c>
      <c r="BG190" s="143">
        <f t="shared" si="6"/>
        <v>0</v>
      </c>
      <c r="BH190" s="143">
        <f t="shared" si="7"/>
        <v>0</v>
      </c>
      <c r="BI190" s="143">
        <f t="shared" si="8"/>
        <v>0</v>
      </c>
      <c r="BJ190" s="16" t="s">
        <v>90</v>
      </c>
      <c r="BK190" s="143">
        <f t="shared" si="9"/>
        <v>0</v>
      </c>
      <c r="BL190" s="16" t="s">
        <v>232</v>
      </c>
      <c r="BM190" s="142" t="s">
        <v>386</v>
      </c>
    </row>
    <row r="191" spans="2:65" s="1" customFormat="1" ht="16.5" customHeight="1">
      <c r="B191" s="31"/>
      <c r="C191" s="159" t="s">
        <v>383</v>
      </c>
      <c r="D191" s="159" t="s">
        <v>292</v>
      </c>
      <c r="E191" s="160" t="s">
        <v>4704</v>
      </c>
      <c r="F191" s="161" t="s">
        <v>4705</v>
      </c>
      <c r="G191" s="162" t="s">
        <v>277</v>
      </c>
      <c r="H191" s="163">
        <v>1</v>
      </c>
      <c r="I191" s="164"/>
      <c r="J191" s="165">
        <f t="shared" si="0"/>
        <v>0</v>
      </c>
      <c r="K191" s="161" t="s">
        <v>1</v>
      </c>
      <c r="L191" s="166"/>
      <c r="M191" s="167" t="s">
        <v>1</v>
      </c>
      <c r="N191" s="168" t="s">
        <v>47</v>
      </c>
      <c r="P191" s="140">
        <f t="shared" si="1"/>
        <v>0</v>
      </c>
      <c r="Q191" s="140">
        <v>0</v>
      </c>
      <c r="R191" s="140">
        <f t="shared" si="2"/>
        <v>0</v>
      </c>
      <c r="S191" s="140">
        <v>0</v>
      </c>
      <c r="T191" s="141">
        <f t="shared" si="3"/>
        <v>0</v>
      </c>
      <c r="AR191" s="142" t="s">
        <v>248</v>
      </c>
      <c r="AT191" s="142" t="s">
        <v>292</v>
      </c>
      <c r="AU191" s="142" t="s">
        <v>90</v>
      </c>
      <c r="AY191" s="16" t="s">
        <v>225</v>
      </c>
      <c r="BE191" s="143">
        <f t="shared" si="4"/>
        <v>0</v>
      </c>
      <c r="BF191" s="143">
        <f t="shared" si="5"/>
        <v>0</v>
      </c>
      <c r="BG191" s="143">
        <f t="shared" si="6"/>
        <v>0</v>
      </c>
      <c r="BH191" s="143">
        <f t="shared" si="7"/>
        <v>0</v>
      </c>
      <c r="BI191" s="143">
        <f t="shared" si="8"/>
        <v>0</v>
      </c>
      <c r="BJ191" s="16" t="s">
        <v>90</v>
      </c>
      <c r="BK191" s="143">
        <f t="shared" si="9"/>
        <v>0</v>
      </c>
      <c r="BL191" s="16" t="s">
        <v>232</v>
      </c>
      <c r="BM191" s="142" t="s">
        <v>392</v>
      </c>
    </row>
    <row r="192" spans="2:65" s="1" customFormat="1" ht="24.15" customHeight="1">
      <c r="B192" s="31"/>
      <c r="C192" s="159" t="s">
        <v>307</v>
      </c>
      <c r="D192" s="159" t="s">
        <v>292</v>
      </c>
      <c r="E192" s="160" t="s">
        <v>4706</v>
      </c>
      <c r="F192" s="161" t="s">
        <v>4707</v>
      </c>
      <c r="G192" s="162" t="s">
        <v>4708</v>
      </c>
      <c r="H192" s="163">
        <v>120</v>
      </c>
      <c r="I192" s="164"/>
      <c r="J192" s="165">
        <f t="shared" si="0"/>
        <v>0</v>
      </c>
      <c r="K192" s="161" t="s">
        <v>1</v>
      </c>
      <c r="L192" s="166"/>
      <c r="M192" s="167" t="s">
        <v>1</v>
      </c>
      <c r="N192" s="168" t="s">
        <v>47</v>
      </c>
      <c r="P192" s="140">
        <f t="shared" si="1"/>
        <v>0</v>
      </c>
      <c r="Q192" s="140">
        <v>0</v>
      </c>
      <c r="R192" s="140">
        <f t="shared" si="2"/>
        <v>0</v>
      </c>
      <c r="S192" s="140">
        <v>0</v>
      </c>
      <c r="T192" s="141">
        <f t="shared" si="3"/>
        <v>0</v>
      </c>
      <c r="AR192" s="142" t="s">
        <v>248</v>
      </c>
      <c r="AT192" s="142" t="s">
        <v>292</v>
      </c>
      <c r="AU192" s="142" t="s">
        <v>90</v>
      </c>
      <c r="AY192" s="16" t="s">
        <v>225</v>
      </c>
      <c r="BE192" s="143">
        <f t="shared" si="4"/>
        <v>0</v>
      </c>
      <c r="BF192" s="143">
        <f t="shared" si="5"/>
        <v>0</v>
      </c>
      <c r="BG192" s="143">
        <f t="shared" si="6"/>
        <v>0</v>
      </c>
      <c r="BH192" s="143">
        <f t="shared" si="7"/>
        <v>0</v>
      </c>
      <c r="BI192" s="143">
        <f t="shared" si="8"/>
        <v>0</v>
      </c>
      <c r="BJ192" s="16" t="s">
        <v>90</v>
      </c>
      <c r="BK192" s="143">
        <f t="shared" si="9"/>
        <v>0</v>
      </c>
      <c r="BL192" s="16" t="s">
        <v>232</v>
      </c>
      <c r="BM192" s="142" t="s">
        <v>399</v>
      </c>
    </row>
    <row r="193" spans="2:65" s="1" customFormat="1" ht="16.5" customHeight="1">
      <c r="B193" s="31"/>
      <c r="C193" s="159" t="s">
        <v>396</v>
      </c>
      <c r="D193" s="159" t="s">
        <v>292</v>
      </c>
      <c r="E193" s="160" t="s">
        <v>4709</v>
      </c>
      <c r="F193" s="161" t="s">
        <v>4710</v>
      </c>
      <c r="G193" s="162" t="s">
        <v>2307</v>
      </c>
      <c r="H193" s="163">
        <v>75</v>
      </c>
      <c r="I193" s="164"/>
      <c r="J193" s="165">
        <f t="shared" si="0"/>
        <v>0</v>
      </c>
      <c r="K193" s="161" t="s">
        <v>1</v>
      </c>
      <c r="L193" s="166"/>
      <c r="M193" s="167" t="s">
        <v>1</v>
      </c>
      <c r="N193" s="168" t="s">
        <v>47</v>
      </c>
      <c r="P193" s="140">
        <f t="shared" si="1"/>
        <v>0</v>
      </c>
      <c r="Q193" s="140">
        <v>0</v>
      </c>
      <c r="R193" s="140">
        <f t="shared" si="2"/>
        <v>0</v>
      </c>
      <c r="S193" s="140">
        <v>0</v>
      </c>
      <c r="T193" s="141">
        <f t="shared" si="3"/>
        <v>0</v>
      </c>
      <c r="AR193" s="142" t="s">
        <v>248</v>
      </c>
      <c r="AT193" s="142" t="s">
        <v>292</v>
      </c>
      <c r="AU193" s="142" t="s">
        <v>90</v>
      </c>
      <c r="AY193" s="16" t="s">
        <v>225</v>
      </c>
      <c r="BE193" s="143">
        <f t="shared" si="4"/>
        <v>0</v>
      </c>
      <c r="BF193" s="143">
        <f t="shared" si="5"/>
        <v>0</v>
      </c>
      <c r="BG193" s="143">
        <f t="shared" si="6"/>
        <v>0</v>
      </c>
      <c r="BH193" s="143">
        <f t="shared" si="7"/>
        <v>0</v>
      </c>
      <c r="BI193" s="143">
        <f t="shared" si="8"/>
        <v>0</v>
      </c>
      <c r="BJ193" s="16" t="s">
        <v>90</v>
      </c>
      <c r="BK193" s="143">
        <f t="shared" si="9"/>
        <v>0</v>
      </c>
      <c r="BL193" s="16" t="s">
        <v>232</v>
      </c>
      <c r="BM193" s="142" t="s">
        <v>403</v>
      </c>
    </row>
    <row r="194" spans="2:65" s="1" customFormat="1" ht="21.75" customHeight="1">
      <c r="B194" s="31"/>
      <c r="C194" s="159" t="s">
        <v>313</v>
      </c>
      <c r="D194" s="159" t="s">
        <v>292</v>
      </c>
      <c r="E194" s="160" t="s">
        <v>4711</v>
      </c>
      <c r="F194" s="161" t="s">
        <v>4712</v>
      </c>
      <c r="G194" s="162" t="s">
        <v>2307</v>
      </c>
      <c r="H194" s="163">
        <v>75</v>
      </c>
      <c r="I194" s="164"/>
      <c r="J194" s="165">
        <f t="shared" si="0"/>
        <v>0</v>
      </c>
      <c r="K194" s="161" t="s">
        <v>1</v>
      </c>
      <c r="L194" s="166"/>
      <c r="M194" s="167" t="s">
        <v>1</v>
      </c>
      <c r="N194" s="168" t="s">
        <v>47</v>
      </c>
      <c r="P194" s="140">
        <f t="shared" si="1"/>
        <v>0</v>
      </c>
      <c r="Q194" s="140">
        <v>0</v>
      </c>
      <c r="R194" s="140">
        <f t="shared" si="2"/>
        <v>0</v>
      </c>
      <c r="S194" s="140">
        <v>0</v>
      </c>
      <c r="T194" s="141">
        <f t="shared" si="3"/>
        <v>0</v>
      </c>
      <c r="AR194" s="142" t="s">
        <v>248</v>
      </c>
      <c r="AT194" s="142" t="s">
        <v>292</v>
      </c>
      <c r="AU194" s="142" t="s">
        <v>90</v>
      </c>
      <c r="AY194" s="16" t="s">
        <v>225</v>
      </c>
      <c r="BE194" s="143">
        <f t="shared" si="4"/>
        <v>0</v>
      </c>
      <c r="BF194" s="143">
        <f t="shared" si="5"/>
        <v>0</v>
      </c>
      <c r="BG194" s="143">
        <f t="shared" si="6"/>
        <v>0</v>
      </c>
      <c r="BH194" s="143">
        <f t="shared" si="7"/>
        <v>0</v>
      </c>
      <c r="BI194" s="143">
        <f t="shared" si="8"/>
        <v>0</v>
      </c>
      <c r="BJ194" s="16" t="s">
        <v>90</v>
      </c>
      <c r="BK194" s="143">
        <f t="shared" si="9"/>
        <v>0</v>
      </c>
      <c r="BL194" s="16" t="s">
        <v>232</v>
      </c>
      <c r="BM194" s="142" t="s">
        <v>409</v>
      </c>
    </row>
    <row r="195" spans="2:65" s="1" customFormat="1" ht="24.15" customHeight="1">
      <c r="B195" s="31"/>
      <c r="C195" s="159" t="s">
        <v>406</v>
      </c>
      <c r="D195" s="159" t="s">
        <v>292</v>
      </c>
      <c r="E195" s="160" t="s">
        <v>4713</v>
      </c>
      <c r="F195" s="161" t="s">
        <v>4714</v>
      </c>
      <c r="G195" s="162" t="s">
        <v>277</v>
      </c>
      <c r="H195" s="163">
        <v>9.6000000000000002E-2</v>
      </c>
      <c r="I195" s="164"/>
      <c r="J195" s="165">
        <f t="shared" si="0"/>
        <v>0</v>
      </c>
      <c r="K195" s="161" t="s">
        <v>1</v>
      </c>
      <c r="L195" s="166"/>
      <c r="M195" s="167" t="s">
        <v>1</v>
      </c>
      <c r="N195" s="168" t="s">
        <v>47</v>
      </c>
      <c r="P195" s="140">
        <f t="shared" si="1"/>
        <v>0</v>
      </c>
      <c r="Q195" s="140">
        <v>0</v>
      </c>
      <c r="R195" s="140">
        <f t="shared" si="2"/>
        <v>0</v>
      </c>
      <c r="S195" s="140">
        <v>0</v>
      </c>
      <c r="T195" s="141">
        <f t="shared" si="3"/>
        <v>0</v>
      </c>
      <c r="AR195" s="142" t="s">
        <v>248</v>
      </c>
      <c r="AT195" s="142" t="s">
        <v>292</v>
      </c>
      <c r="AU195" s="142" t="s">
        <v>90</v>
      </c>
      <c r="AY195" s="16" t="s">
        <v>225</v>
      </c>
      <c r="BE195" s="143">
        <f t="shared" si="4"/>
        <v>0</v>
      </c>
      <c r="BF195" s="143">
        <f t="shared" si="5"/>
        <v>0</v>
      </c>
      <c r="BG195" s="143">
        <f t="shared" si="6"/>
        <v>0</v>
      </c>
      <c r="BH195" s="143">
        <f t="shared" si="7"/>
        <v>0</v>
      </c>
      <c r="BI195" s="143">
        <f t="shared" si="8"/>
        <v>0</v>
      </c>
      <c r="BJ195" s="16" t="s">
        <v>90</v>
      </c>
      <c r="BK195" s="143">
        <f t="shared" si="9"/>
        <v>0</v>
      </c>
      <c r="BL195" s="16" t="s">
        <v>232</v>
      </c>
      <c r="BM195" s="142" t="s">
        <v>415</v>
      </c>
    </row>
    <row r="196" spans="2:65" s="1" customFormat="1" ht="16.5" customHeight="1">
      <c r="B196" s="31"/>
      <c r="C196" s="159" t="s">
        <v>319</v>
      </c>
      <c r="D196" s="159" t="s">
        <v>292</v>
      </c>
      <c r="E196" s="160" t="s">
        <v>4715</v>
      </c>
      <c r="F196" s="161" t="s">
        <v>4716</v>
      </c>
      <c r="G196" s="162" t="s">
        <v>277</v>
      </c>
      <c r="H196" s="163">
        <v>0.5</v>
      </c>
      <c r="I196" s="164"/>
      <c r="J196" s="165">
        <f t="shared" si="0"/>
        <v>0</v>
      </c>
      <c r="K196" s="161" t="s">
        <v>1</v>
      </c>
      <c r="L196" s="166"/>
      <c r="M196" s="167" t="s">
        <v>1</v>
      </c>
      <c r="N196" s="168" t="s">
        <v>47</v>
      </c>
      <c r="P196" s="140">
        <f t="shared" si="1"/>
        <v>0</v>
      </c>
      <c r="Q196" s="140">
        <v>0</v>
      </c>
      <c r="R196" s="140">
        <f t="shared" si="2"/>
        <v>0</v>
      </c>
      <c r="S196" s="140">
        <v>0</v>
      </c>
      <c r="T196" s="141">
        <f t="shared" si="3"/>
        <v>0</v>
      </c>
      <c r="AR196" s="142" t="s">
        <v>248</v>
      </c>
      <c r="AT196" s="142" t="s">
        <v>292</v>
      </c>
      <c r="AU196" s="142" t="s">
        <v>90</v>
      </c>
      <c r="AY196" s="16" t="s">
        <v>225</v>
      </c>
      <c r="BE196" s="143">
        <f t="shared" si="4"/>
        <v>0</v>
      </c>
      <c r="BF196" s="143">
        <f t="shared" si="5"/>
        <v>0</v>
      </c>
      <c r="BG196" s="143">
        <f t="shared" si="6"/>
        <v>0</v>
      </c>
      <c r="BH196" s="143">
        <f t="shared" si="7"/>
        <v>0</v>
      </c>
      <c r="BI196" s="143">
        <f t="shared" si="8"/>
        <v>0</v>
      </c>
      <c r="BJ196" s="16" t="s">
        <v>90</v>
      </c>
      <c r="BK196" s="143">
        <f t="shared" si="9"/>
        <v>0</v>
      </c>
      <c r="BL196" s="16" t="s">
        <v>232</v>
      </c>
      <c r="BM196" s="142" t="s">
        <v>421</v>
      </c>
    </row>
    <row r="197" spans="2:65" s="1" customFormat="1" ht="33" customHeight="1">
      <c r="B197" s="31"/>
      <c r="C197" s="159" t="s">
        <v>418</v>
      </c>
      <c r="D197" s="159" t="s">
        <v>292</v>
      </c>
      <c r="E197" s="160" t="s">
        <v>4717</v>
      </c>
      <c r="F197" s="161" t="s">
        <v>4718</v>
      </c>
      <c r="G197" s="162" t="s">
        <v>230</v>
      </c>
      <c r="H197" s="163">
        <v>1.2</v>
      </c>
      <c r="I197" s="164"/>
      <c r="J197" s="165">
        <f t="shared" si="0"/>
        <v>0</v>
      </c>
      <c r="K197" s="161" t="s">
        <v>1</v>
      </c>
      <c r="L197" s="166"/>
      <c r="M197" s="167" t="s">
        <v>1</v>
      </c>
      <c r="N197" s="168" t="s">
        <v>47</v>
      </c>
      <c r="P197" s="140">
        <f t="shared" si="1"/>
        <v>0</v>
      </c>
      <c r="Q197" s="140">
        <v>0</v>
      </c>
      <c r="R197" s="140">
        <f t="shared" si="2"/>
        <v>0</v>
      </c>
      <c r="S197" s="140">
        <v>0</v>
      </c>
      <c r="T197" s="141">
        <f t="shared" si="3"/>
        <v>0</v>
      </c>
      <c r="AR197" s="142" t="s">
        <v>248</v>
      </c>
      <c r="AT197" s="142" t="s">
        <v>292</v>
      </c>
      <c r="AU197" s="142" t="s">
        <v>90</v>
      </c>
      <c r="AY197" s="16" t="s">
        <v>225</v>
      </c>
      <c r="BE197" s="143">
        <f t="shared" si="4"/>
        <v>0</v>
      </c>
      <c r="BF197" s="143">
        <f t="shared" si="5"/>
        <v>0</v>
      </c>
      <c r="BG197" s="143">
        <f t="shared" si="6"/>
        <v>0</v>
      </c>
      <c r="BH197" s="143">
        <f t="shared" si="7"/>
        <v>0</v>
      </c>
      <c r="BI197" s="143">
        <f t="shared" si="8"/>
        <v>0</v>
      </c>
      <c r="BJ197" s="16" t="s">
        <v>90</v>
      </c>
      <c r="BK197" s="143">
        <f t="shared" si="9"/>
        <v>0</v>
      </c>
      <c r="BL197" s="16" t="s">
        <v>232</v>
      </c>
      <c r="BM197" s="142" t="s">
        <v>425</v>
      </c>
    </row>
    <row r="198" spans="2:65" s="1" customFormat="1" ht="16.5" customHeight="1">
      <c r="B198" s="31"/>
      <c r="C198" s="159" t="s">
        <v>325</v>
      </c>
      <c r="D198" s="159" t="s">
        <v>292</v>
      </c>
      <c r="E198" s="160" t="s">
        <v>4719</v>
      </c>
      <c r="F198" s="161" t="s">
        <v>4720</v>
      </c>
      <c r="G198" s="162" t="s">
        <v>2307</v>
      </c>
      <c r="H198" s="163">
        <v>75</v>
      </c>
      <c r="I198" s="164"/>
      <c r="J198" s="165">
        <f t="shared" si="0"/>
        <v>0</v>
      </c>
      <c r="K198" s="161" t="s">
        <v>1</v>
      </c>
      <c r="L198" s="166"/>
      <c r="M198" s="167" t="s">
        <v>1</v>
      </c>
      <c r="N198" s="168" t="s">
        <v>47</v>
      </c>
      <c r="P198" s="140">
        <f t="shared" si="1"/>
        <v>0</v>
      </c>
      <c r="Q198" s="140">
        <v>0</v>
      </c>
      <c r="R198" s="140">
        <f t="shared" si="2"/>
        <v>0</v>
      </c>
      <c r="S198" s="140">
        <v>0</v>
      </c>
      <c r="T198" s="141">
        <f t="shared" si="3"/>
        <v>0</v>
      </c>
      <c r="AR198" s="142" t="s">
        <v>248</v>
      </c>
      <c r="AT198" s="142" t="s">
        <v>292</v>
      </c>
      <c r="AU198" s="142" t="s">
        <v>90</v>
      </c>
      <c r="AY198" s="16" t="s">
        <v>225</v>
      </c>
      <c r="BE198" s="143">
        <f t="shared" si="4"/>
        <v>0</v>
      </c>
      <c r="BF198" s="143">
        <f t="shared" si="5"/>
        <v>0</v>
      </c>
      <c r="BG198" s="143">
        <f t="shared" si="6"/>
        <v>0</v>
      </c>
      <c r="BH198" s="143">
        <f t="shared" si="7"/>
        <v>0</v>
      </c>
      <c r="BI198" s="143">
        <f t="shared" si="8"/>
        <v>0</v>
      </c>
      <c r="BJ198" s="16" t="s">
        <v>90</v>
      </c>
      <c r="BK198" s="143">
        <f t="shared" si="9"/>
        <v>0</v>
      </c>
      <c r="BL198" s="16" t="s">
        <v>232</v>
      </c>
      <c r="BM198" s="142" t="s">
        <v>430</v>
      </c>
    </row>
    <row r="199" spans="2:65" s="1" customFormat="1" ht="16.5" customHeight="1">
      <c r="B199" s="31"/>
      <c r="C199" s="159" t="s">
        <v>427</v>
      </c>
      <c r="D199" s="159" t="s">
        <v>292</v>
      </c>
      <c r="E199" s="160" t="s">
        <v>4721</v>
      </c>
      <c r="F199" s="161" t="s">
        <v>4722</v>
      </c>
      <c r="G199" s="162" t="s">
        <v>277</v>
      </c>
      <c r="H199" s="163">
        <v>0.12</v>
      </c>
      <c r="I199" s="164"/>
      <c r="J199" s="165">
        <f t="shared" si="0"/>
        <v>0</v>
      </c>
      <c r="K199" s="161" t="s">
        <v>1</v>
      </c>
      <c r="L199" s="166"/>
      <c r="M199" s="167" t="s">
        <v>1</v>
      </c>
      <c r="N199" s="168" t="s">
        <v>47</v>
      </c>
      <c r="P199" s="140">
        <f t="shared" si="1"/>
        <v>0</v>
      </c>
      <c r="Q199" s="140">
        <v>0</v>
      </c>
      <c r="R199" s="140">
        <f t="shared" si="2"/>
        <v>0</v>
      </c>
      <c r="S199" s="140">
        <v>0</v>
      </c>
      <c r="T199" s="141">
        <f t="shared" si="3"/>
        <v>0</v>
      </c>
      <c r="AR199" s="142" t="s">
        <v>248</v>
      </c>
      <c r="AT199" s="142" t="s">
        <v>292</v>
      </c>
      <c r="AU199" s="142" t="s">
        <v>90</v>
      </c>
      <c r="AY199" s="16" t="s">
        <v>225</v>
      </c>
      <c r="BE199" s="143">
        <f t="shared" si="4"/>
        <v>0</v>
      </c>
      <c r="BF199" s="143">
        <f t="shared" si="5"/>
        <v>0</v>
      </c>
      <c r="BG199" s="143">
        <f t="shared" si="6"/>
        <v>0</v>
      </c>
      <c r="BH199" s="143">
        <f t="shared" si="7"/>
        <v>0</v>
      </c>
      <c r="BI199" s="143">
        <f t="shared" si="8"/>
        <v>0</v>
      </c>
      <c r="BJ199" s="16" t="s">
        <v>90</v>
      </c>
      <c r="BK199" s="143">
        <f t="shared" si="9"/>
        <v>0</v>
      </c>
      <c r="BL199" s="16" t="s">
        <v>232</v>
      </c>
      <c r="BM199" s="142" t="s">
        <v>435</v>
      </c>
    </row>
    <row r="200" spans="2:65" s="1" customFormat="1" ht="24.15" customHeight="1">
      <c r="B200" s="31"/>
      <c r="C200" s="159" t="s">
        <v>328</v>
      </c>
      <c r="D200" s="159" t="s">
        <v>292</v>
      </c>
      <c r="E200" s="160" t="s">
        <v>4723</v>
      </c>
      <c r="F200" s="161" t="s">
        <v>4724</v>
      </c>
      <c r="G200" s="162" t="s">
        <v>4725</v>
      </c>
      <c r="H200" s="163">
        <v>1</v>
      </c>
      <c r="I200" s="164"/>
      <c r="J200" s="165">
        <f t="shared" si="0"/>
        <v>0</v>
      </c>
      <c r="K200" s="161" t="s">
        <v>1</v>
      </c>
      <c r="L200" s="166"/>
      <c r="M200" s="167" t="s">
        <v>1</v>
      </c>
      <c r="N200" s="168" t="s">
        <v>47</v>
      </c>
      <c r="P200" s="140">
        <f t="shared" si="1"/>
        <v>0</v>
      </c>
      <c r="Q200" s="140">
        <v>0</v>
      </c>
      <c r="R200" s="140">
        <f t="shared" si="2"/>
        <v>0</v>
      </c>
      <c r="S200" s="140">
        <v>0</v>
      </c>
      <c r="T200" s="141">
        <f t="shared" si="3"/>
        <v>0</v>
      </c>
      <c r="AR200" s="142" t="s">
        <v>248</v>
      </c>
      <c r="AT200" s="142" t="s">
        <v>292</v>
      </c>
      <c r="AU200" s="142" t="s">
        <v>90</v>
      </c>
      <c r="AY200" s="16" t="s">
        <v>225</v>
      </c>
      <c r="BE200" s="143">
        <f t="shared" si="4"/>
        <v>0</v>
      </c>
      <c r="BF200" s="143">
        <f t="shared" si="5"/>
        <v>0</v>
      </c>
      <c r="BG200" s="143">
        <f t="shared" si="6"/>
        <v>0</v>
      </c>
      <c r="BH200" s="143">
        <f t="shared" si="7"/>
        <v>0</v>
      </c>
      <c r="BI200" s="143">
        <f t="shared" si="8"/>
        <v>0</v>
      </c>
      <c r="BJ200" s="16" t="s">
        <v>90</v>
      </c>
      <c r="BK200" s="143">
        <f t="shared" si="9"/>
        <v>0</v>
      </c>
      <c r="BL200" s="16" t="s">
        <v>232</v>
      </c>
      <c r="BM200" s="142" t="s">
        <v>442</v>
      </c>
    </row>
    <row r="201" spans="2:65" s="1" customFormat="1" ht="24.15" customHeight="1">
      <c r="B201" s="31"/>
      <c r="C201" s="159" t="s">
        <v>439</v>
      </c>
      <c r="D201" s="159" t="s">
        <v>292</v>
      </c>
      <c r="E201" s="160" t="s">
        <v>4726</v>
      </c>
      <c r="F201" s="161" t="s">
        <v>4727</v>
      </c>
      <c r="G201" s="162" t="s">
        <v>277</v>
      </c>
      <c r="H201" s="163">
        <v>4</v>
      </c>
      <c r="I201" s="164"/>
      <c r="J201" s="165">
        <f t="shared" si="0"/>
        <v>0</v>
      </c>
      <c r="K201" s="161" t="s">
        <v>1</v>
      </c>
      <c r="L201" s="166"/>
      <c r="M201" s="167" t="s">
        <v>1</v>
      </c>
      <c r="N201" s="168" t="s">
        <v>47</v>
      </c>
      <c r="P201" s="140">
        <f t="shared" si="1"/>
        <v>0</v>
      </c>
      <c r="Q201" s="140">
        <v>0</v>
      </c>
      <c r="R201" s="140">
        <f t="shared" si="2"/>
        <v>0</v>
      </c>
      <c r="S201" s="140">
        <v>0</v>
      </c>
      <c r="T201" s="141">
        <f t="shared" si="3"/>
        <v>0</v>
      </c>
      <c r="AR201" s="142" t="s">
        <v>248</v>
      </c>
      <c r="AT201" s="142" t="s">
        <v>292</v>
      </c>
      <c r="AU201" s="142" t="s">
        <v>90</v>
      </c>
      <c r="AY201" s="16" t="s">
        <v>225</v>
      </c>
      <c r="BE201" s="143">
        <f t="shared" si="4"/>
        <v>0</v>
      </c>
      <c r="BF201" s="143">
        <f t="shared" si="5"/>
        <v>0</v>
      </c>
      <c r="BG201" s="143">
        <f t="shared" si="6"/>
        <v>0</v>
      </c>
      <c r="BH201" s="143">
        <f t="shared" si="7"/>
        <v>0</v>
      </c>
      <c r="BI201" s="143">
        <f t="shared" si="8"/>
        <v>0</v>
      </c>
      <c r="BJ201" s="16" t="s">
        <v>90</v>
      </c>
      <c r="BK201" s="143">
        <f t="shared" si="9"/>
        <v>0</v>
      </c>
      <c r="BL201" s="16" t="s">
        <v>232</v>
      </c>
      <c r="BM201" s="142" t="s">
        <v>446</v>
      </c>
    </row>
    <row r="202" spans="2:65" s="11" customFormat="1" ht="25.95" customHeight="1">
      <c r="B202" s="119"/>
      <c r="D202" s="120" t="s">
        <v>81</v>
      </c>
      <c r="E202" s="121" t="s">
        <v>4728</v>
      </c>
      <c r="F202" s="121" t="s">
        <v>4729</v>
      </c>
      <c r="I202" s="122"/>
      <c r="J202" s="123">
        <f>BK202</f>
        <v>0</v>
      </c>
      <c r="L202" s="119"/>
      <c r="M202" s="124"/>
      <c r="P202" s="125">
        <f>SUM(P203:P216)</f>
        <v>0</v>
      </c>
      <c r="R202" s="125">
        <f>SUM(R203:R216)</f>
        <v>0</v>
      </c>
      <c r="T202" s="126">
        <f>SUM(T203:T216)</f>
        <v>0</v>
      </c>
      <c r="AR202" s="120" t="s">
        <v>90</v>
      </c>
      <c r="AT202" s="127" t="s">
        <v>81</v>
      </c>
      <c r="AU202" s="127" t="s">
        <v>82</v>
      </c>
      <c r="AY202" s="120" t="s">
        <v>225</v>
      </c>
      <c r="BK202" s="128">
        <f>SUM(BK203:BK216)</f>
        <v>0</v>
      </c>
    </row>
    <row r="203" spans="2:65" s="1" customFormat="1" ht="24.15" customHeight="1">
      <c r="B203" s="31"/>
      <c r="C203" s="131" t="s">
        <v>334</v>
      </c>
      <c r="D203" s="131" t="s">
        <v>227</v>
      </c>
      <c r="E203" s="132" t="s">
        <v>4730</v>
      </c>
      <c r="F203" s="133" t="s">
        <v>4731</v>
      </c>
      <c r="G203" s="134" t="s">
        <v>230</v>
      </c>
      <c r="H203" s="135">
        <v>126</v>
      </c>
      <c r="I203" s="136"/>
      <c r="J203" s="137">
        <f t="shared" ref="J203:J216" si="10">ROUND(I203*H203,2)</f>
        <v>0</v>
      </c>
      <c r="K203" s="133" t="s">
        <v>1</v>
      </c>
      <c r="L203" s="31"/>
      <c r="M203" s="138" t="s">
        <v>1</v>
      </c>
      <c r="N203" s="139" t="s">
        <v>47</v>
      </c>
      <c r="P203" s="140">
        <f t="shared" ref="P203:P216" si="11">O203*H203</f>
        <v>0</v>
      </c>
      <c r="Q203" s="140">
        <v>0</v>
      </c>
      <c r="R203" s="140">
        <f t="shared" ref="R203:R216" si="12">Q203*H203</f>
        <v>0</v>
      </c>
      <c r="S203" s="140">
        <v>0</v>
      </c>
      <c r="T203" s="141">
        <f t="shared" ref="T203:T216" si="13">S203*H203</f>
        <v>0</v>
      </c>
      <c r="AR203" s="142" t="s">
        <v>232</v>
      </c>
      <c r="AT203" s="142" t="s">
        <v>227</v>
      </c>
      <c r="AU203" s="142" t="s">
        <v>90</v>
      </c>
      <c r="AY203" s="16" t="s">
        <v>225</v>
      </c>
      <c r="BE203" s="143">
        <f t="shared" ref="BE203:BE216" si="14">IF(N203="základní",J203,0)</f>
        <v>0</v>
      </c>
      <c r="BF203" s="143">
        <f t="shared" ref="BF203:BF216" si="15">IF(N203="snížená",J203,0)</f>
        <v>0</v>
      </c>
      <c r="BG203" s="143">
        <f t="shared" ref="BG203:BG216" si="16">IF(N203="zákl. přenesená",J203,0)</f>
        <v>0</v>
      </c>
      <c r="BH203" s="143">
        <f t="shared" ref="BH203:BH216" si="17">IF(N203="sníž. přenesená",J203,0)</f>
        <v>0</v>
      </c>
      <c r="BI203" s="143">
        <f t="shared" ref="BI203:BI216" si="18">IF(N203="nulová",J203,0)</f>
        <v>0</v>
      </c>
      <c r="BJ203" s="16" t="s">
        <v>90</v>
      </c>
      <c r="BK203" s="143">
        <f t="shared" ref="BK203:BK216" si="19">ROUND(I203*H203,2)</f>
        <v>0</v>
      </c>
      <c r="BL203" s="16" t="s">
        <v>232</v>
      </c>
      <c r="BM203" s="142" t="s">
        <v>452</v>
      </c>
    </row>
    <row r="204" spans="2:65" s="1" customFormat="1" ht="24.15" customHeight="1">
      <c r="B204" s="31"/>
      <c r="C204" s="131" t="s">
        <v>449</v>
      </c>
      <c r="D204" s="131" t="s">
        <v>227</v>
      </c>
      <c r="E204" s="132" t="s">
        <v>4732</v>
      </c>
      <c r="F204" s="133" t="s">
        <v>4733</v>
      </c>
      <c r="G204" s="134" t="s">
        <v>1732</v>
      </c>
      <c r="H204" s="135">
        <v>15</v>
      </c>
      <c r="I204" s="136"/>
      <c r="J204" s="137">
        <f t="shared" si="10"/>
        <v>0</v>
      </c>
      <c r="K204" s="133" t="s">
        <v>1</v>
      </c>
      <c r="L204" s="31"/>
      <c r="M204" s="138" t="s">
        <v>1</v>
      </c>
      <c r="N204" s="139" t="s">
        <v>47</v>
      </c>
      <c r="P204" s="140">
        <f t="shared" si="11"/>
        <v>0</v>
      </c>
      <c r="Q204" s="140">
        <v>0</v>
      </c>
      <c r="R204" s="140">
        <f t="shared" si="12"/>
        <v>0</v>
      </c>
      <c r="S204" s="140">
        <v>0</v>
      </c>
      <c r="T204" s="141">
        <f t="shared" si="13"/>
        <v>0</v>
      </c>
      <c r="AR204" s="142" t="s">
        <v>232</v>
      </c>
      <c r="AT204" s="142" t="s">
        <v>227</v>
      </c>
      <c r="AU204" s="142" t="s">
        <v>90</v>
      </c>
      <c r="AY204" s="16" t="s">
        <v>225</v>
      </c>
      <c r="BE204" s="143">
        <f t="shared" si="14"/>
        <v>0</v>
      </c>
      <c r="BF204" s="143">
        <f t="shared" si="15"/>
        <v>0</v>
      </c>
      <c r="BG204" s="143">
        <f t="shared" si="16"/>
        <v>0</v>
      </c>
      <c r="BH204" s="143">
        <f t="shared" si="17"/>
        <v>0</v>
      </c>
      <c r="BI204" s="143">
        <f t="shared" si="18"/>
        <v>0</v>
      </c>
      <c r="BJ204" s="16" t="s">
        <v>90</v>
      </c>
      <c r="BK204" s="143">
        <f t="shared" si="19"/>
        <v>0</v>
      </c>
      <c r="BL204" s="16" t="s">
        <v>232</v>
      </c>
      <c r="BM204" s="142" t="s">
        <v>456</v>
      </c>
    </row>
    <row r="205" spans="2:65" s="1" customFormat="1" ht="33" customHeight="1">
      <c r="B205" s="31"/>
      <c r="C205" s="131" t="s">
        <v>339</v>
      </c>
      <c r="D205" s="131" t="s">
        <v>227</v>
      </c>
      <c r="E205" s="132" t="s">
        <v>4734</v>
      </c>
      <c r="F205" s="133" t="s">
        <v>4735</v>
      </c>
      <c r="G205" s="134" t="s">
        <v>230</v>
      </c>
      <c r="H205" s="135">
        <v>126</v>
      </c>
      <c r="I205" s="136"/>
      <c r="J205" s="137">
        <f t="shared" si="10"/>
        <v>0</v>
      </c>
      <c r="K205" s="133" t="s">
        <v>1</v>
      </c>
      <c r="L205" s="31"/>
      <c r="M205" s="138" t="s">
        <v>1</v>
      </c>
      <c r="N205" s="139" t="s">
        <v>47</v>
      </c>
      <c r="P205" s="140">
        <f t="shared" si="11"/>
        <v>0</v>
      </c>
      <c r="Q205" s="140">
        <v>0</v>
      </c>
      <c r="R205" s="140">
        <f t="shared" si="12"/>
        <v>0</v>
      </c>
      <c r="S205" s="140">
        <v>0</v>
      </c>
      <c r="T205" s="141">
        <f t="shared" si="13"/>
        <v>0</v>
      </c>
      <c r="AR205" s="142" t="s">
        <v>232</v>
      </c>
      <c r="AT205" s="142" t="s">
        <v>227</v>
      </c>
      <c r="AU205" s="142" t="s">
        <v>90</v>
      </c>
      <c r="AY205" s="16" t="s">
        <v>225</v>
      </c>
      <c r="BE205" s="143">
        <f t="shared" si="14"/>
        <v>0</v>
      </c>
      <c r="BF205" s="143">
        <f t="shared" si="15"/>
        <v>0</v>
      </c>
      <c r="BG205" s="143">
        <f t="shared" si="16"/>
        <v>0</v>
      </c>
      <c r="BH205" s="143">
        <f t="shared" si="17"/>
        <v>0</v>
      </c>
      <c r="BI205" s="143">
        <f t="shared" si="18"/>
        <v>0</v>
      </c>
      <c r="BJ205" s="16" t="s">
        <v>90</v>
      </c>
      <c r="BK205" s="143">
        <f t="shared" si="19"/>
        <v>0</v>
      </c>
      <c r="BL205" s="16" t="s">
        <v>232</v>
      </c>
      <c r="BM205" s="142" t="s">
        <v>460</v>
      </c>
    </row>
    <row r="206" spans="2:65" s="1" customFormat="1" ht="24.15" customHeight="1">
      <c r="B206" s="31"/>
      <c r="C206" s="131" t="s">
        <v>457</v>
      </c>
      <c r="D206" s="131" t="s">
        <v>227</v>
      </c>
      <c r="E206" s="132" t="s">
        <v>4736</v>
      </c>
      <c r="F206" s="133" t="s">
        <v>4737</v>
      </c>
      <c r="G206" s="134" t="s">
        <v>230</v>
      </c>
      <c r="H206" s="135">
        <v>126</v>
      </c>
      <c r="I206" s="136"/>
      <c r="J206" s="137">
        <f t="shared" si="10"/>
        <v>0</v>
      </c>
      <c r="K206" s="133" t="s">
        <v>1</v>
      </c>
      <c r="L206" s="31"/>
      <c r="M206" s="138" t="s">
        <v>1</v>
      </c>
      <c r="N206" s="139" t="s">
        <v>47</v>
      </c>
      <c r="P206" s="140">
        <f t="shared" si="11"/>
        <v>0</v>
      </c>
      <c r="Q206" s="140">
        <v>0</v>
      </c>
      <c r="R206" s="140">
        <f t="shared" si="12"/>
        <v>0</v>
      </c>
      <c r="S206" s="140">
        <v>0</v>
      </c>
      <c r="T206" s="141">
        <f t="shared" si="13"/>
        <v>0</v>
      </c>
      <c r="AR206" s="142" t="s">
        <v>232</v>
      </c>
      <c r="AT206" s="142" t="s">
        <v>227</v>
      </c>
      <c r="AU206" s="142" t="s">
        <v>90</v>
      </c>
      <c r="AY206" s="16" t="s">
        <v>225</v>
      </c>
      <c r="BE206" s="143">
        <f t="shared" si="14"/>
        <v>0</v>
      </c>
      <c r="BF206" s="143">
        <f t="shared" si="15"/>
        <v>0</v>
      </c>
      <c r="BG206" s="143">
        <f t="shared" si="16"/>
        <v>0</v>
      </c>
      <c r="BH206" s="143">
        <f t="shared" si="17"/>
        <v>0</v>
      </c>
      <c r="BI206" s="143">
        <f t="shared" si="18"/>
        <v>0</v>
      </c>
      <c r="BJ206" s="16" t="s">
        <v>90</v>
      </c>
      <c r="BK206" s="143">
        <f t="shared" si="19"/>
        <v>0</v>
      </c>
      <c r="BL206" s="16" t="s">
        <v>232</v>
      </c>
      <c r="BM206" s="142" t="s">
        <v>464</v>
      </c>
    </row>
    <row r="207" spans="2:65" s="1" customFormat="1" ht="33" customHeight="1">
      <c r="B207" s="31"/>
      <c r="C207" s="131" t="s">
        <v>344</v>
      </c>
      <c r="D207" s="131" t="s">
        <v>227</v>
      </c>
      <c r="E207" s="132" t="s">
        <v>4738</v>
      </c>
      <c r="F207" s="133" t="s">
        <v>4739</v>
      </c>
      <c r="G207" s="134" t="s">
        <v>1732</v>
      </c>
      <c r="H207" s="135">
        <v>14</v>
      </c>
      <c r="I207" s="136"/>
      <c r="J207" s="137">
        <f t="shared" si="10"/>
        <v>0</v>
      </c>
      <c r="K207" s="133" t="s">
        <v>1</v>
      </c>
      <c r="L207" s="31"/>
      <c r="M207" s="138" t="s">
        <v>1</v>
      </c>
      <c r="N207" s="139" t="s">
        <v>47</v>
      </c>
      <c r="P207" s="140">
        <f t="shared" si="11"/>
        <v>0</v>
      </c>
      <c r="Q207" s="140">
        <v>0</v>
      </c>
      <c r="R207" s="140">
        <f t="shared" si="12"/>
        <v>0</v>
      </c>
      <c r="S207" s="140">
        <v>0</v>
      </c>
      <c r="T207" s="141">
        <f t="shared" si="13"/>
        <v>0</v>
      </c>
      <c r="AR207" s="142" t="s">
        <v>232</v>
      </c>
      <c r="AT207" s="142" t="s">
        <v>227</v>
      </c>
      <c r="AU207" s="142" t="s">
        <v>90</v>
      </c>
      <c r="AY207" s="16" t="s">
        <v>225</v>
      </c>
      <c r="BE207" s="143">
        <f t="shared" si="14"/>
        <v>0</v>
      </c>
      <c r="BF207" s="143">
        <f t="shared" si="15"/>
        <v>0</v>
      </c>
      <c r="BG207" s="143">
        <f t="shared" si="16"/>
        <v>0</v>
      </c>
      <c r="BH207" s="143">
        <f t="shared" si="17"/>
        <v>0</v>
      </c>
      <c r="BI207" s="143">
        <f t="shared" si="18"/>
        <v>0</v>
      </c>
      <c r="BJ207" s="16" t="s">
        <v>90</v>
      </c>
      <c r="BK207" s="143">
        <f t="shared" si="19"/>
        <v>0</v>
      </c>
      <c r="BL207" s="16" t="s">
        <v>232</v>
      </c>
      <c r="BM207" s="142" t="s">
        <v>469</v>
      </c>
    </row>
    <row r="208" spans="2:65" s="1" customFormat="1" ht="33" customHeight="1">
      <c r="B208" s="31"/>
      <c r="C208" s="131" t="s">
        <v>466</v>
      </c>
      <c r="D208" s="131" t="s">
        <v>227</v>
      </c>
      <c r="E208" s="132" t="s">
        <v>4740</v>
      </c>
      <c r="F208" s="133" t="s">
        <v>4741</v>
      </c>
      <c r="G208" s="134" t="s">
        <v>1732</v>
      </c>
      <c r="H208" s="135">
        <v>1</v>
      </c>
      <c r="I208" s="136"/>
      <c r="J208" s="137">
        <f t="shared" si="10"/>
        <v>0</v>
      </c>
      <c r="K208" s="133" t="s">
        <v>1</v>
      </c>
      <c r="L208" s="31"/>
      <c r="M208" s="138" t="s">
        <v>1</v>
      </c>
      <c r="N208" s="139" t="s">
        <v>47</v>
      </c>
      <c r="P208" s="140">
        <f t="shared" si="11"/>
        <v>0</v>
      </c>
      <c r="Q208" s="140">
        <v>0</v>
      </c>
      <c r="R208" s="140">
        <f t="shared" si="12"/>
        <v>0</v>
      </c>
      <c r="S208" s="140">
        <v>0</v>
      </c>
      <c r="T208" s="141">
        <f t="shared" si="13"/>
        <v>0</v>
      </c>
      <c r="AR208" s="142" t="s">
        <v>232</v>
      </c>
      <c r="AT208" s="142" t="s">
        <v>227</v>
      </c>
      <c r="AU208" s="142" t="s">
        <v>90</v>
      </c>
      <c r="AY208" s="16" t="s">
        <v>225</v>
      </c>
      <c r="BE208" s="143">
        <f t="shared" si="14"/>
        <v>0</v>
      </c>
      <c r="BF208" s="143">
        <f t="shared" si="15"/>
        <v>0</v>
      </c>
      <c r="BG208" s="143">
        <f t="shared" si="16"/>
        <v>0</v>
      </c>
      <c r="BH208" s="143">
        <f t="shared" si="17"/>
        <v>0</v>
      </c>
      <c r="BI208" s="143">
        <f t="shared" si="18"/>
        <v>0</v>
      </c>
      <c r="BJ208" s="16" t="s">
        <v>90</v>
      </c>
      <c r="BK208" s="143">
        <f t="shared" si="19"/>
        <v>0</v>
      </c>
      <c r="BL208" s="16" t="s">
        <v>232</v>
      </c>
      <c r="BM208" s="142" t="s">
        <v>476</v>
      </c>
    </row>
    <row r="209" spans="2:65" s="1" customFormat="1" ht="33" customHeight="1">
      <c r="B209" s="31"/>
      <c r="C209" s="131" t="s">
        <v>348</v>
      </c>
      <c r="D209" s="131" t="s">
        <v>227</v>
      </c>
      <c r="E209" s="132" t="s">
        <v>4742</v>
      </c>
      <c r="F209" s="133" t="s">
        <v>4743</v>
      </c>
      <c r="G209" s="134" t="s">
        <v>1732</v>
      </c>
      <c r="H209" s="135">
        <v>168</v>
      </c>
      <c r="I209" s="136"/>
      <c r="J209" s="137">
        <f t="shared" si="10"/>
        <v>0</v>
      </c>
      <c r="K209" s="133" t="s">
        <v>1</v>
      </c>
      <c r="L209" s="31"/>
      <c r="M209" s="138" t="s">
        <v>1</v>
      </c>
      <c r="N209" s="139" t="s">
        <v>47</v>
      </c>
      <c r="P209" s="140">
        <f t="shared" si="11"/>
        <v>0</v>
      </c>
      <c r="Q209" s="140">
        <v>0</v>
      </c>
      <c r="R209" s="140">
        <f t="shared" si="12"/>
        <v>0</v>
      </c>
      <c r="S209" s="140">
        <v>0</v>
      </c>
      <c r="T209" s="141">
        <f t="shared" si="13"/>
        <v>0</v>
      </c>
      <c r="AR209" s="142" t="s">
        <v>232</v>
      </c>
      <c r="AT209" s="142" t="s">
        <v>227</v>
      </c>
      <c r="AU209" s="142" t="s">
        <v>90</v>
      </c>
      <c r="AY209" s="16" t="s">
        <v>225</v>
      </c>
      <c r="BE209" s="143">
        <f t="shared" si="14"/>
        <v>0</v>
      </c>
      <c r="BF209" s="143">
        <f t="shared" si="15"/>
        <v>0</v>
      </c>
      <c r="BG209" s="143">
        <f t="shared" si="16"/>
        <v>0</v>
      </c>
      <c r="BH209" s="143">
        <f t="shared" si="17"/>
        <v>0</v>
      </c>
      <c r="BI209" s="143">
        <f t="shared" si="18"/>
        <v>0</v>
      </c>
      <c r="BJ209" s="16" t="s">
        <v>90</v>
      </c>
      <c r="BK209" s="143">
        <f t="shared" si="19"/>
        <v>0</v>
      </c>
      <c r="BL209" s="16" t="s">
        <v>232</v>
      </c>
      <c r="BM209" s="142" t="s">
        <v>481</v>
      </c>
    </row>
    <row r="210" spans="2:65" s="1" customFormat="1" ht="24.15" customHeight="1">
      <c r="B210" s="31"/>
      <c r="C210" s="131" t="s">
        <v>478</v>
      </c>
      <c r="D210" s="131" t="s">
        <v>227</v>
      </c>
      <c r="E210" s="132" t="s">
        <v>4744</v>
      </c>
      <c r="F210" s="133" t="s">
        <v>4745</v>
      </c>
      <c r="G210" s="134" t="s">
        <v>1732</v>
      </c>
      <c r="H210" s="135">
        <v>168</v>
      </c>
      <c r="I210" s="136"/>
      <c r="J210" s="137">
        <f t="shared" si="10"/>
        <v>0</v>
      </c>
      <c r="K210" s="133" t="s">
        <v>1</v>
      </c>
      <c r="L210" s="31"/>
      <c r="M210" s="138" t="s">
        <v>1</v>
      </c>
      <c r="N210" s="139" t="s">
        <v>47</v>
      </c>
      <c r="P210" s="140">
        <f t="shared" si="11"/>
        <v>0</v>
      </c>
      <c r="Q210" s="140">
        <v>0</v>
      </c>
      <c r="R210" s="140">
        <f t="shared" si="12"/>
        <v>0</v>
      </c>
      <c r="S210" s="140">
        <v>0</v>
      </c>
      <c r="T210" s="141">
        <f t="shared" si="13"/>
        <v>0</v>
      </c>
      <c r="AR210" s="142" t="s">
        <v>232</v>
      </c>
      <c r="AT210" s="142" t="s">
        <v>227</v>
      </c>
      <c r="AU210" s="142" t="s">
        <v>90</v>
      </c>
      <c r="AY210" s="16" t="s">
        <v>225</v>
      </c>
      <c r="BE210" s="143">
        <f t="shared" si="14"/>
        <v>0</v>
      </c>
      <c r="BF210" s="143">
        <f t="shared" si="15"/>
        <v>0</v>
      </c>
      <c r="BG210" s="143">
        <f t="shared" si="16"/>
        <v>0</v>
      </c>
      <c r="BH210" s="143">
        <f t="shared" si="17"/>
        <v>0</v>
      </c>
      <c r="BI210" s="143">
        <f t="shared" si="18"/>
        <v>0</v>
      </c>
      <c r="BJ210" s="16" t="s">
        <v>90</v>
      </c>
      <c r="BK210" s="143">
        <f t="shared" si="19"/>
        <v>0</v>
      </c>
      <c r="BL210" s="16" t="s">
        <v>232</v>
      </c>
      <c r="BM210" s="142" t="s">
        <v>485</v>
      </c>
    </row>
    <row r="211" spans="2:65" s="1" customFormat="1" ht="33" customHeight="1">
      <c r="B211" s="31"/>
      <c r="C211" s="131" t="s">
        <v>354</v>
      </c>
      <c r="D211" s="131" t="s">
        <v>227</v>
      </c>
      <c r="E211" s="132" t="s">
        <v>4746</v>
      </c>
      <c r="F211" s="133" t="s">
        <v>4747</v>
      </c>
      <c r="G211" s="134" t="s">
        <v>1732</v>
      </c>
      <c r="H211" s="135">
        <v>14</v>
      </c>
      <c r="I211" s="136"/>
      <c r="J211" s="137">
        <f t="shared" si="10"/>
        <v>0</v>
      </c>
      <c r="K211" s="133" t="s">
        <v>1</v>
      </c>
      <c r="L211" s="31"/>
      <c r="M211" s="138" t="s">
        <v>1</v>
      </c>
      <c r="N211" s="139" t="s">
        <v>47</v>
      </c>
      <c r="P211" s="140">
        <f t="shared" si="11"/>
        <v>0</v>
      </c>
      <c r="Q211" s="140">
        <v>0</v>
      </c>
      <c r="R211" s="140">
        <f t="shared" si="12"/>
        <v>0</v>
      </c>
      <c r="S211" s="140">
        <v>0</v>
      </c>
      <c r="T211" s="141">
        <f t="shared" si="13"/>
        <v>0</v>
      </c>
      <c r="AR211" s="142" t="s">
        <v>232</v>
      </c>
      <c r="AT211" s="142" t="s">
        <v>227</v>
      </c>
      <c r="AU211" s="142" t="s">
        <v>90</v>
      </c>
      <c r="AY211" s="16" t="s">
        <v>225</v>
      </c>
      <c r="BE211" s="143">
        <f t="shared" si="14"/>
        <v>0</v>
      </c>
      <c r="BF211" s="143">
        <f t="shared" si="15"/>
        <v>0</v>
      </c>
      <c r="BG211" s="143">
        <f t="shared" si="16"/>
        <v>0</v>
      </c>
      <c r="BH211" s="143">
        <f t="shared" si="17"/>
        <v>0</v>
      </c>
      <c r="BI211" s="143">
        <f t="shared" si="18"/>
        <v>0</v>
      </c>
      <c r="BJ211" s="16" t="s">
        <v>90</v>
      </c>
      <c r="BK211" s="143">
        <f t="shared" si="19"/>
        <v>0</v>
      </c>
      <c r="BL211" s="16" t="s">
        <v>232</v>
      </c>
      <c r="BM211" s="142" t="s">
        <v>494</v>
      </c>
    </row>
    <row r="212" spans="2:65" s="1" customFormat="1" ht="33" customHeight="1">
      <c r="B212" s="31"/>
      <c r="C212" s="131" t="s">
        <v>491</v>
      </c>
      <c r="D212" s="131" t="s">
        <v>227</v>
      </c>
      <c r="E212" s="132" t="s">
        <v>4748</v>
      </c>
      <c r="F212" s="133" t="s">
        <v>4749</v>
      </c>
      <c r="G212" s="134" t="s">
        <v>1732</v>
      </c>
      <c r="H212" s="135">
        <v>1</v>
      </c>
      <c r="I212" s="136"/>
      <c r="J212" s="137">
        <f t="shared" si="10"/>
        <v>0</v>
      </c>
      <c r="K212" s="133" t="s">
        <v>1</v>
      </c>
      <c r="L212" s="31"/>
      <c r="M212" s="138" t="s">
        <v>1</v>
      </c>
      <c r="N212" s="139" t="s">
        <v>47</v>
      </c>
      <c r="P212" s="140">
        <f t="shared" si="11"/>
        <v>0</v>
      </c>
      <c r="Q212" s="140">
        <v>0</v>
      </c>
      <c r="R212" s="140">
        <f t="shared" si="12"/>
        <v>0</v>
      </c>
      <c r="S212" s="140">
        <v>0</v>
      </c>
      <c r="T212" s="141">
        <f t="shared" si="13"/>
        <v>0</v>
      </c>
      <c r="AR212" s="142" t="s">
        <v>232</v>
      </c>
      <c r="AT212" s="142" t="s">
        <v>227</v>
      </c>
      <c r="AU212" s="142" t="s">
        <v>90</v>
      </c>
      <c r="AY212" s="16" t="s">
        <v>225</v>
      </c>
      <c r="BE212" s="143">
        <f t="shared" si="14"/>
        <v>0</v>
      </c>
      <c r="BF212" s="143">
        <f t="shared" si="15"/>
        <v>0</v>
      </c>
      <c r="BG212" s="143">
        <f t="shared" si="16"/>
        <v>0</v>
      </c>
      <c r="BH212" s="143">
        <f t="shared" si="17"/>
        <v>0</v>
      </c>
      <c r="BI212" s="143">
        <f t="shared" si="18"/>
        <v>0</v>
      </c>
      <c r="BJ212" s="16" t="s">
        <v>90</v>
      </c>
      <c r="BK212" s="143">
        <f t="shared" si="19"/>
        <v>0</v>
      </c>
      <c r="BL212" s="16" t="s">
        <v>232</v>
      </c>
      <c r="BM212" s="142" t="s">
        <v>499</v>
      </c>
    </row>
    <row r="213" spans="2:65" s="1" customFormat="1" ht="24.15" customHeight="1">
      <c r="B213" s="31"/>
      <c r="C213" s="131" t="s">
        <v>358</v>
      </c>
      <c r="D213" s="131" t="s">
        <v>227</v>
      </c>
      <c r="E213" s="132" t="s">
        <v>4750</v>
      </c>
      <c r="F213" s="133" t="s">
        <v>4751</v>
      </c>
      <c r="G213" s="134" t="s">
        <v>1732</v>
      </c>
      <c r="H213" s="135">
        <v>5</v>
      </c>
      <c r="I213" s="136"/>
      <c r="J213" s="137">
        <f t="shared" si="10"/>
        <v>0</v>
      </c>
      <c r="K213" s="133" t="s">
        <v>1</v>
      </c>
      <c r="L213" s="31"/>
      <c r="M213" s="138" t="s">
        <v>1</v>
      </c>
      <c r="N213" s="139" t="s">
        <v>47</v>
      </c>
      <c r="P213" s="140">
        <f t="shared" si="11"/>
        <v>0</v>
      </c>
      <c r="Q213" s="140">
        <v>0</v>
      </c>
      <c r="R213" s="140">
        <f t="shared" si="12"/>
        <v>0</v>
      </c>
      <c r="S213" s="140">
        <v>0</v>
      </c>
      <c r="T213" s="141">
        <f t="shared" si="13"/>
        <v>0</v>
      </c>
      <c r="AR213" s="142" t="s">
        <v>232</v>
      </c>
      <c r="AT213" s="142" t="s">
        <v>227</v>
      </c>
      <c r="AU213" s="142" t="s">
        <v>90</v>
      </c>
      <c r="AY213" s="16" t="s">
        <v>225</v>
      </c>
      <c r="BE213" s="143">
        <f t="shared" si="14"/>
        <v>0</v>
      </c>
      <c r="BF213" s="143">
        <f t="shared" si="15"/>
        <v>0</v>
      </c>
      <c r="BG213" s="143">
        <f t="shared" si="16"/>
        <v>0</v>
      </c>
      <c r="BH213" s="143">
        <f t="shared" si="17"/>
        <v>0</v>
      </c>
      <c r="BI213" s="143">
        <f t="shared" si="18"/>
        <v>0</v>
      </c>
      <c r="BJ213" s="16" t="s">
        <v>90</v>
      </c>
      <c r="BK213" s="143">
        <f t="shared" si="19"/>
        <v>0</v>
      </c>
      <c r="BL213" s="16" t="s">
        <v>232</v>
      </c>
      <c r="BM213" s="142" t="s">
        <v>505</v>
      </c>
    </row>
    <row r="214" spans="2:65" s="1" customFormat="1" ht="24.15" customHeight="1">
      <c r="B214" s="31"/>
      <c r="C214" s="131" t="s">
        <v>502</v>
      </c>
      <c r="D214" s="131" t="s">
        <v>227</v>
      </c>
      <c r="E214" s="132" t="s">
        <v>4752</v>
      </c>
      <c r="F214" s="133" t="s">
        <v>4753</v>
      </c>
      <c r="G214" s="134" t="s">
        <v>1732</v>
      </c>
      <c r="H214" s="135">
        <v>4</v>
      </c>
      <c r="I214" s="136"/>
      <c r="J214" s="137">
        <f t="shared" si="10"/>
        <v>0</v>
      </c>
      <c r="K214" s="133" t="s">
        <v>1</v>
      </c>
      <c r="L214" s="31"/>
      <c r="M214" s="138" t="s">
        <v>1</v>
      </c>
      <c r="N214" s="139" t="s">
        <v>47</v>
      </c>
      <c r="P214" s="140">
        <f t="shared" si="11"/>
        <v>0</v>
      </c>
      <c r="Q214" s="140">
        <v>0</v>
      </c>
      <c r="R214" s="140">
        <f t="shared" si="12"/>
        <v>0</v>
      </c>
      <c r="S214" s="140">
        <v>0</v>
      </c>
      <c r="T214" s="141">
        <f t="shared" si="13"/>
        <v>0</v>
      </c>
      <c r="AR214" s="142" t="s">
        <v>232</v>
      </c>
      <c r="AT214" s="142" t="s">
        <v>227</v>
      </c>
      <c r="AU214" s="142" t="s">
        <v>90</v>
      </c>
      <c r="AY214" s="16" t="s">
        <v>225</v>
      </c>
      <c r="BE214" s="143">
        <f t="shared" si="14"/>
        <v>0</v>
      </c>
      <c r="BF214" s="143">
        <f t="shared" si="15"/>
        <v>0</v>
      </c>
      <c r="BG214" s="143">
        <f t="shared" si="16"/>
        <v>0</v>
      </c>
      <c r="BH214" s="143">
        <f t="shared" si="17"/>
        <v>0</v>
      </c>
      <c r="BI214" s="143">
        <f t="shared" si="18"/>
        <v>0</v>
      </c>
      <c r="BJ214" s="16" t="s">
        <v>90</v>
      </c>
      <c r="BK214" s="143">
        <f t="shared" si="19"/>
        <v>0</v>
      </c>
      <c r="BL214" s="16" t="s">
        <v>232</v>
      </c>
      <c r="BM214" s="142" t="s">
        <v>511</v>
      </c>
    </row>
    <row r="215" spans="2:65" s="1" customFormat="1" ht="24.15" customHeight="1">
      <c r="B215" s="31"/>
      <c r="C215" s="131" t="s">
        <v>364</v>
      </c>
      <c r="D215" s="131" t="s">
        <v>227</v>
      </c>
      <c r="E215" s="132" t="s">
        <v>4754</v>
      </c>
      <c r="F215" s="133" t="s">
        <v>4755</v>
      </c>
      <c r="G215" s="134" t="s">
        <v>230</v>
      </c>
      <c r="H215" s="135">
        <v>4</v>
      </c>
      <c r="I215" s="136"/>
      <c r="J215" s="137">
        <f t="shared" si="10"/>
        <v>0</v>
      </c>
      <c r="K215" s="133" t="s">
        <v>1</v>
      </c>
      <c r="L215" s="31"/>
      <c r="M215" s="138" t="s">
        <v>1</v>
      </c>
      <c r="N215" s="139" t="s">
        <v>47</v>
      </c>
      <c r="P215" s="140">
        <f t="shared" si="11"/>
        <v>0</v>
      </c>
      <c r="Q215" s="140">
        <v>0</v>
      </c>
      <c r="R215" s="140">
        <f t="shared" si="12"/>
        <v>0</v>
      </c>
      <c r="S215" s="140">
        <v>0</v>
      </c>
      <c r="T215" s="141">
        <f t="shared" si="13"/>
        <v>0</v>
      </c>
      <c r="AR215" s="142" t="s">
        <v>232</v>
      </c>
      <c r="AT215" s="142" t="s">
        <v>227</v>
      </c>
      <c r="AU215" s="142" t="s">
        <v>90</v>
      </c>
      <c r="AY215" s="16" t="s">
        <v>225</v>
      </c>
      <c r="BE215" s="143">
        <f t="shared" si="14"/>
        <v>0</v>
      </c>
      <c r="BF215" s="143">
        <f t="shared" si="15"/>
        <v>0</v>
      </c>
      <c r="BG215" s="143">
        <f t="shared" si="16"/>
        <v>0</v>
      </c>
      <c r="BH215" s="143">
        <f t="shared" si="17"/>
        <v>0</v>
      </c>
      <c r="BI215" s="143">
        <f t="shared" si="18"/>
        <v>0</v>
      </c>
      <c r="BJ215" s="16" t="s">
        <v>90</v>
      </c>
      <c r="BK215" s="143">
        <f t="shared" si="19"/>
        <v>0</v>
      </c>
      <c r="BL215" s="16" t="s">
        <v>232</v>
      </c>
      <c r="BM215" s="142" t="s">
        <v>516</v>
      </c>
    </row>
    <row r="216" spans="2:65" s="1" customFormat="1" ht="24.15" customHeight="1">
      <c r="B216" s="31"/>
      <c r="C216" s="131" t="s">
        <v>513</v>
      </c>
      <c r="D216" s="131" t="s">
        <v>227</v>
      </c>
      <c r="E216" s="132" t="s">
        <v>4756</v>
      </c>
      <c r="F216" s="133" t="s">
        <v>4757</v>
      </c>
      <c r="G216" s="134" t="s">
        <v>1732</v>
      </c>
      <c r="H216" s="135">
        <v>1</v>
      </c>
      <c r="I216" s="136"/>
      <c r="J216" s="137">
        <f t="shared" si="10"/>
        <v>0</v>
      </c>
      <c r="K216" s="133" t="s">
        <v>1</v>
      </c>
      <c r="L216" s="31"/>
      <c r="M216" s="138" t="s">
        <v>1</v>
      </c>
      <c r="N216" s="139" t="s">
        <v>47</v>
      </c>
      <c r="P216" s="140">
        <f t="shared" si="11"/>
        <v>0</v>
      </c>
      <c r="Q216" s="140">
        <v>0</v>
      </c>
      <c r="R216" s="140">
        <f t="shared" si="12"/>
        <v>0</v>
      </c>
      <c r="S216" s="140">
        <v>0</v>
      </c>
      <c r="T216" s="141">
        <f t="shared" si="13"/>
        <v>0</v>
      </c>
      <c r="AR216" s="142" t="s">
        <v>232</v>
      </c>
      <c r="AT216" s="142" t="s">
        <v>227</v>
      </c>
      <c r="AU216" s="142" t="s">
        <v>90</v>
      </c>
      <c r="AY216" s="16" t="s">
        <v>225</v>
      </c>
      <c r="BE216" s="143">
        <f t="shared" si="14"/>
        <v>0</v>
      </c>
      <c r="BF216" s="143">
        <f t="shared" si="15"/>
        <v>0</v>
      </c>
      <c r="BG216" s="143">
        <f t="shared" si="16"/>
        <v>0</v>
      </c>
      <c r="BH216" s="143">
        <f t="shared" si="17"/>
        <v>0</v>
      </c>
      <c r="BI216" s="143">
        <f t="shared" si="18"/>
        <v>0</v>
      </c>
      <c r="BJ216" s="16" t="s">
        <v>90</v>
      </c>
      <c r="BK216" s="143">
        <f t="shared" si="19"/>
        <v>0</v>
      </c>
      <c r="BL216" s="16" t="s">
        <v>232</v>
      </c>
      <c r="BM216" s="142" t="s">
        <v>524</v>
      </c>
    </row>
    <row r="217" spans="2:65" s="11" customFormat="1" ht="25.95" customHeight="1">
      <c r="B217" s="119"/>
      <c r="D217" s="120" t="s">
        <v>81</v>
      </c>
      <c r="E217" s="121" t="s">
        <v>4758</v>
      </c>
      <c r="F217" s="121" t="s">
        <v>4759</v>
      </c>
      <c r="I217" s="122"/>
      <c r="J217" s="123">
        <f>BK217</f>
        <v>0</v>
      </c>
      <c r="L217" s="119"/>
      <c r="M217" s="124"/>
      <c r="P217" s="125">
        <f>SUM(P218:P223)</f>
        <v>0</v>
      </c>
      <c r="R217" s="125">
        <f>SUM(R218:R223)</f>
        <v>0</v>
      </c>
      <c r="T217" s="126">
        <f>SUM(T218:T223)</f>
        <v>0</v>
      </c>
      <c r="AR217" s="120" t="s">
        <v>90</v>
      </c>
      <c r="AT217" s="127" t="s">
        <v>81</v>
      </c>
      <c r="AU217" s="127" t="s">
        <v>82</v>
      </c>
      <c r="AY217" s="120" t="s">
        <v>225</v>
      </c>
      <c r="BK217" s="128">
        <f>SUM(BK218:BK223)</f>
        <v>0</v>
      </c>
    </row>
    <row r="218" spans="2:65" s="1" customFormat="1" ht="16.5" customHeight="1">
      <c r="B218" s="31"/>
      <c r="C218" s="131" t="s">
        <v>368</v>
      </c>
      <c r="D218" s="131" t="s">
        <v>227</v>
      </c>
      <c r="E218" s="132" t="s">
        <v>4760</v>
      </c>
      <c r="F218" s="133" t="s">
        <v>4761</v>
      </c>
      <c r="G218" s="134" t="s">
        <v>238</v>
      </c>
      <c r="H218" s="135">
        <v>0.04</v>
      </c>
      <c r="I218" s="136"/>
      <c r="J218" s="137">
        <f t="shared" ref="J218:J223" si="20">ROUND(I218*H218,2)</f>
        <v>0</v>
      </c>
      <c r="K218" s="133" t="s">
        <v>1</v>
      </c>
      <c r="L218" s="31"/>
      <c r="M218" s="138" t="s">
        <v>1</v>
      </c>
      <c r="N218" s="139" t="s">
        <v>47</v>
      </c>
      <c r="P218" s="140">
        <f t="shared" ref="P218:P223" si="21">O218*H218</f>
        <v>0</v>
      </c>
      <c r="Q218" s="140">
        <v>0</v>
      </c>
      <c r="R218" s="140">
        <f t="shared" ref="R218:R223" si="22">Q218*H218</f>
        <v>0</v>
      </c>
      <c r="S218" s="140">
        <v>0</v>
      </c>
      <c r="T218" s="141">
        <f t="shared" ref="T218:T223" si="23">S218*H218</f>
        <v>0</v>
      </c>
      <c r="AR218" s="142" t="s">
        <v>232</v>
      </c>
      <c r="AT218" s="142" t="s">
        <v>227</v>
      </c>
      <c r="AU218" s="142" t="s">
        <v>90</v>
      </c>
      <c r="AY218" s="16" t="s">
        <v>225</v>
      </c>
      <c r="BE218" s="143">
        <f t="shared" ref="BE218:BE223" si="24">IF(N218="základní",J218,0)</f>
        <v>0</v>
      </c>
      <c r="BF218" s="143">
        <f t="shared" ref="BF218:BF223" si="25">IF(N218="snížená",J218,0)</f>
        <v>0</v>
      </c>
      <c r="BG218" s="143">
        <f t="shared" ref="BG218:BG223" si="26">IF(N218="zákl. přenesená",J218,0)</f>
        <v>0</v>
      </c>
      <c r="BH218" s="143">
        <f t="shared" ref="BH218:BH223" si="27">IF(N218="sníž. přenesená",J218,0)</f>
        <v>0</v>
      </c>
      <c r="BI218" s="143">
        <f t="shared" ref="BI218:BI223" si="28">IF(N218="nulová",J218,0)</f>
        <v>0</v>
      </c>
      <c r="BJ218" s="16" t="s">
        <v>90</v>
      </c>
      <c r="BK218" s="143">
        <f t="shared" ref="BK218:BK223" si="29">ROUND(I218*H218,2)</f>
        <v>0</v>
      </c>
      <c r="BL218" s="16" t="s">
        <v>232</v>
      </c>
      <c r="BM218" s="142" t="s">
        <v>532</v>
      </c>
    </row>
    <row r="219" spans="2:65" s="1" customFormat="1" ht="37.799999999999997" customHeight="1">
      <c r="B219" s="31"/>
      <c r="C219" s="159" t="s">
        <v>529</v>
      </c>
      <c r="D219" s="159" t="s">
        <v>292</v>
      </c>
      <c r="E219" s="160" t="s">
        <v>4762</v>
      </c>
      <c r="F219" s="161" t="s">
        <v>4763</v>
      </c>
      <c r="G219" s="162" t="s">
        <v>638</v>
      </c>
      <c r="H219" s="163">
        <v>1</v>
      </c>
      <c r="I219" s="164"/>
      <c r="J219" s="165">
        <f t="shared" si="20"/>
        <v>0</v>
      </c>
      <c r="K219" s="161" t="s">
        <v>1</v>
      </c>
      <c r="L219" s="166"/>
      <c r="M219" s="167" t="s">
        <v>1</v>
      </c>
      <c r="N219" s="168" t="s">
        <v>47</v>
      </c>
      <c r="P219" s="140">
        <f t="shared" si="21"/>
        <v>0</v>
      </c>
      <c r="Q219" s="140">
        <v>0</v>
      </c>
      <c r="R219" s="140">
        <f t="shared" si="22"/>
        <v>0</v>
      </c>
      <c r="S219" s="140">
        <v>0</v>
      </c>
      <c r="T219" s="141">
        <f t="shared" si="23"/>
        <v>0</v>
      </c>
      <c r="AR219" s="142" t="s">
        <v>248</v>
      </c>
      <c r="AT219" s="142" t="s">
        <v>292</v>
      </c>
      <c r="AU219" s="142" t="s">
        <v>90</v>
      </c>
      <c r="AY219" s="16" t="s">
        <v>225</v>
      </c>
      <c r="BE219" s="143">
        <f t="shared" si="24"/>
        <v>0</v>
      </c>
      <c r="BF219" s="143">
        <f t="shared" si="25"/>
        <v>0</v>
      </c>
      <c r="BG219" s="143">
        <f t="shared" si="26"/>
        <v>0</v>
      </c>
      <c r="BH219" s="143">
        <f t="shared" si="27"/>
        <v>0</v>
      </c>
      <c r="BI219" s="143">
        <f t="shared" si="28"/>
        <v>0</v>
      </c>
      <c r="BJ219" s="16" t="s">
        <v>90</v>
      </c>
      <c r="BK219" s="143">
        <f t="shared" si="29"/>
        <v>0</v>
      </c>
      <c r="BL219" s="16" t="s">
        <v>232</v>
      </c>
      <c r="BM219" s="142" t="s">
        <v>538</v>
      </c>
    </row>
    <row r="220" spans="2:65" s="1" customFormat="1" ht="16.5" customHeight="1">
      <c r="B220" s="31"/>
      <c r="C220" s="159" t="s">
        <v>375</v>
      </c>
      <c r="D220" s="159" t="s">
        <v>292</v>
      </c>
      <c r="E220" s="160" t="s">
        <v>4764</v>
      </c>
      <c r="F220" s="161" t="s">
        <v>4765</v>
      </c>
      <c r="G220" s="162" t="s">
        <v>2307</v>
      </c>
      <c r="H220" s="163">
        <v>3</v>
      </c>
      <c r="I220" s="164"/>
      <c r="J220" s="165">
        <f t="shared" si="20"/>
        <v>0</v>
      </c>
      <c r="K220" s="161" t="s">
        <v>1</v>
      </c>
      <c r="L220" s="166"/>
      <c r="M220" s="167" t="s">
        <v>1</v>
      </c>
      <c r="N220" s="168" t="s">
        <v>47</v>
      </c>
      <c r="P220" s="140">
        <f t="shared" si="21"/>
        <v>0</v>
      </c>
      <c r="Q220" s="140">
        <v>0</v>
      </c>
      <c r="R220" s="140">
        <f t="shared" si="22"/>
        <v>0</v>
      </c>
      <c r="S220" s="140">
        <v>0</v>
      </c>
      <c r="T220" s="141">
        <f t="shared" si="23"/>
        <v>0</v>
      </c>
      <c r="AR220" s="142" t="s">
        <v>248</v>
      </c>
      <c r="AT220" s="142" t="s">
        <v>292</v>
      </c>
      <c r="AU220" s="142" t="s">
        <v>90</v>
      </c>
      <c r="AY220" s="16" t="s">
        <v>225</v>
      </c>
      <c r="BE220" s="143">
        <f t="shared" si="24"/>
        <v>0</v>
      </c>
      <c r="BF220" s="143">
        <f t="shared" si="25"/>
        <v>0</v>
      </c>
      <c r="BG220" s="143">
        <f t="shared" si="26"/>
        <v>0</v>
      </c>
      <c r="BH220" s="143">
        <f t="shared" si="27"/>
        <v>0</v>
      </c>
      <c r="BI220" s="143">
        <f t="shared" si="28"/>
        <v>0</v>
      </c>
      <c r="BJ220" s="16" t="s">
        <v>90</v>
      </c>
      <c r="BK220" s="143">
        <f t="shared" si="29"/>
        <v>0</v>
      </c>
      <c r="BL220" s="16" t="s">
        <v>232</v>
      </c>
      <c r="BM220" s="142" t="s">
        <v>543</v>
      </c>
    </row>
    <row r="221" spans="2:65" s="1" customFormat="1" ht="16.5" customHeight="1">
      <c r="B221" s="31"/>
      <c r="C221" s="131" t="s">
        <v>540</v>
      </c>
      <c r="D221" s="131" t="s">
        <v>227</v>
      </c>
      <c r="E221" s="132" t="s">
        <v>4766</v>
      </c>
      <c r="F221" s="133" t="s">
        <v>4767</v>
      </c>
      <c r="G221" s="134" t="s">
        <v>238</v>
      </c>
      <c r="H221" s="135">
        <v>7.0000000000000007E-2</v>
      </c>
      <c r="I221" s="136"/>
      <c r="J221" s="137">
        <f t="shared" si="20"/>
        <v>0</v>
      </c>
      <c r="K221" s="133" t="s">
        <v>1</v>
      </c>
      <c r="L221" s="31"/>
      <c r="M221" s="138" t="s">
        <v>1</v>
      </c>
      <c r="N221" s="139" t="s">
        <v>47</v>
      </c>
      <c r="P221" s="140">
        <f t="shared" si="21"/>
        <v>0</v>
      </c>
      <c r="Q221" s="140">
        <v>0</v>
      </c>
      <c r="R221" s="140">
        <f t="shared" si="22"/>
        <v>0</v>
      </c>
      <c r="S221" s="140">
        <v>0</v>
      </c>
      <c r="T221" s="141">
        <f t="shared" si="23"/>
        <v>0</v>
      </c>
      <c r="AR221" s="142" t="s">
        <v>232</v>
      </c>
      <c r="AT221" s="142" t="s">
        <v>227</v>
      </c>
      <c r="AU221" s="142" t="s">
        <v>90</v>
      </c>
      <c r="AY221" s="16" t="s">
        <v>225</v>
      </c>
      <c r="BE221" s="143">
        <f t="shared" si="24"/>
        <v>0</v>
      </c>
      <c r="BF221" s="143">
        <f t="shared" si="25"/>
        <v>0</v>
      </c>
      <c r="BG221" s="143">
        <f t="shared" si="26"/>
        <v>0</v>
      </c>
      <c r="BH221" s="143">
        <f t="shared" si="27"/>
        <v>0</v>
      </c>
      <c r="BI221" s="143">
        <f t="shared" si="28"/>
        <v>0</v>
      </c>
      <c r="BJ221" s="16" t="s">
        <v>90</v>
      </c>
      <c r="BK221" s="143">
        <f t="shared" si="29"/>
        <v>0</v>
      </c>
      <c r="BL221" s="16" t="s">
        <v>232</v>
      </c>
      <c r="BM221" s="142" t="s">
        <v>547</v>
      </c>
    </row>
    <row r="222" spans="2:65" s="1" customFormat="1" ht="16.5" customHeight="1">
      <c r="B222" s="31"/>
      <c r="C222" s="131" t="s">
        <v>379</v>
      </c>
      <c r="D222" s="131" t="s">
        <v>227</v>
      </c>
      <c r="E222" s="132" t="s">
        <v>4768</v>
      </c>
      <c r="F222" s="133" t="s">
        <v>4769</v>
      </c>
      <c r="G222" s="134" t="s">
        <v>238</v>
      </c>
      <c r="H222" s="135">
        <v>0.5</v>
      </c>
      <c r="I222" s="136"/>
      <c r="J222" s="137">
        <f t="shared" si="20"/>
        <v>0</v>
      </c>
      <c r="K222" s="133" t="s">
        <v>1</v>
      </c>
      <c r="L222" s="31"/>
      <c r="M222" s="138" t="s">
        <v>1</v>
      </c>
      <c r="N222" s="139" t="s">
        <v>47</v>
      </c>
      <c r="P222" s="140">
        <f t="shared" si="21"/>
        <v>0</v>
      </c>
      <c r="Q222" s="140">
        <v>0</v>
      </c>
      <c r="R222" s="140">
        <f t="shared" si="22"/>
        <v>0</v>
      </c>
      <c r="S222" s="140">
        <v>0</v>
      </c>
      <c r="T222" s="141">
        <f t="shared" si="23"/>
        <v>0</v>
      </c>
      <c r="AR222" s="142" t="s">
        <v>232</v>
      </c>
      <c r="AT222" s="142" t="s">
        <v>227</v>
      </c>
      <c r="AU222" s="142" t="s">
        <v>90</v>
      </c>
      <c r="AY222" s="16" t="s">
        <v>225</v>
      </c>
      <c r="BE222" s="143">
        <f t="shared" si="24"/>
        <v>0</v>
      </c>
      <c r="BF222" s="143">
        <f t="shared" si="25"/>
        <v>0</v>
      </c>
      <c r="BG222" s="143">
        <f t="shared" si="26"/>
        <v>0</v>
      </c>
      <c r="BH222" s="143">
        <f t="shared" si="27"/>
        <v>0</v>
      </c>
      <c r="BI222" s="143">
        <f t="shared" si="28"/>
        <v>0</v>
      </c>
      <c r="BJ222" s="16" t="s">
        <v>90</v>
      </c>
      <c r="BK222" s="143">
        <f t="shared" si="29"/>
        <v>0</v>
      </c>
      <c r="BL222" s="16" t="s">
        <v>232</v>
      </c>
      <c r="BM222" s="142" t="s">
        <v>557</v>
      </c>
    </row>
    <row r="223" spans="2:65" s="1" customFormat="1" ht="16.5" customHeight="1">
      <c r="B223" s="31"/>
      <c r="C223" s="131" t="s">
        <v>554</v>
      </c>
      <c r="D223" s="131" t="s">
        <v>227</v>
      </c>
      <c r="E223" s="132" t="s">
        <v>4770</v>
      </c>
      <c r="F223" s="133" t="s">
        <v>4771</v>
      </c>
      <c r="G223" s="134" t="s">
        <v>238</v>
      </c>
      <c r="H223" s="135">
        <v>5</v>
      </c>
      <c r="I223" s="136"/>
      <c r="J223" s="137">
        <f t="shared" si="20"/>
        <v>0</v>
      </c>
      <c r="K223" s="133" t="s">
        <v>1</v>
      </c>
      <c r="L223" s="31"/>
      <c r="M223" s="138" t="s">
        <v>1</v>
      </c>
      <c r="N223" s="139" t="s">
        <v>47</v>
      </c>
      <c r="P223" s="140">
        <f t="shared" si="21"/>
        <v>0</v>
      </c>
      <c r="Q223" s="140">
        <v>0</v>
      </c>
      <c r="R223" s="140">
        <f t="shared" si="22"/>
        <v>0</v>
      </c>
      <c r="S223" s="140">
        <v>0</v>
      </c>
      <c r="T223" s="141">
        <f t="shared" si="23"/>
        <v>0</v>
      </c>
      <c r="AR223" s="142" t="s">
        <v>232</v>
      </c>
      <c r="AT223" s="142" t="s">
        <v>227</v>
      </c>
      <c r="AU223" s="142" t="s">
        <v>90</v>
      </c>
      <c r="AY223" s="16" t="s">
        <v>225</v>
      </c>
      <c r="BE223" s="143">
        <f t="shared" si="24"/>
        <v>0</v>
      </c>
      <c r="BF223" s="143">
        <f t="shared" si="25"/>
        <v>0</v>
      </c>
      <c r="BG223" s="143">
        <f t="shared" si="26"/>
        <v>0</v>
      </c>
      <c r="BH223" s="143">
        <f t="shared" si="27"/>
        <v>0</v>
      </c>
      <c r="BI223" s="143">
        <f t="shared" si="28"/>
        <v>0</v>
      </c>
      <c r="BJ223" s="16" t="s">
        <v>90</v>
      </c>
      <c r="BK223" s="143">
        <f t="shared" si="29"/>
        <v>0</v>
      </c>
      <c r="BL223" s="16" t="s">
        <v>232</v>
      </c>
      <c r="BM223" s="142" t="s">
        <v>563</v>
      </c>
    </row>
    <row r="224" spans="2:65" s="11" customFormat="1" ht="25.95" customHeight="1">
      <c r="B224" s="119"/>
      <c r="D224" s="120" t="s">
        <v>81</v>
      </c>
      <c r="E224" s="121" t="s">
        <v>4772</v>
      </c>
      <c r="F224" s="121" t="s">
        <v>4773</v>
      </c>
      <c r="I224" s="122"/>
      <c r="J224" s="123">
        <f>BK224</f>
        <v>0</v>
      </c>
      <c r="L224" s="119"/>
      <c r="M224" s="124"/>
      <c r="P224" s="125">
        <f>SUM(P225:P226)</f>
        <v>0</v>
      </c>
      <c r="R224" s="125">
        <f>SUM(R225:R226)</f>
        <v>0</v>
      </c>
      <c r="T224" s="126">
        <f>SUM(T225:T226)</f>
        <v>0</v>
      </c>
      <c r="AR224" s="120" t="s">
        <v>90</v>
      </c>
      <c r="AT224" s="127" t="s">
        <v>81</v>
      </c>
      <c r="AU224" s="127" t="s">
        <v>82</v>
      </c>
      <c r="AY224" s="120" t="s">
        <v>225</v>
      </c>
      <c r="BK224" s="128">
        <f>SUM(BK225:BK226)</f>
        <v>0</v>
      </c>
    </row>
    <row r="225" spans="2:65" s="1" customFormat="1" ht="24.15" customHeight="1">
      <c r="B225" s="31"/>
      <c r="C225" s="131" t="s">
        <v>386</v>
      </c>
      <c r="D225" s="131" t="s">
        <v>227</v>
      </c>
      <c r="E225" s="132" t="s">
        <v>4688</v>
      </c>
      <c r="F225" s="133" t="s">
        <v>4689</v>
      </c>
      <c r="G225" s="134" t="s">
        <v>277</v>
      </c>
      <c r="H225" s="135">
        <v>1.5</v>
      </c>
      <c r="I225" s="136"/>
      <c r="J225" s="137">
        <f>ROUND(I225*H225,2)</f>
        <v>0</v>
      </c>
      <c r="K225" s="133" t="s">
        <v>1</v>
      </c>
      <c r="L225" s="31"/>
      <c r="M225" s="138" t="s">
        <v>1</v>
      </c>
      <c r="N225" s="139" t="s">
        <v>47</v>
      </c>
      <c r="P225" s="140">
        <f>O225*H225</f>
        <v>0</v>
      </c>
      <c r="Q225" s="140">
        <v>0</v>
      </c>
      <c r="R225" s="140">
        <f>Q225*H225</f>
        <v>0</v>
      </c>
      <c r="S225" s="140">
        <v>0</v>
      </c>
      <c r="T225" s="141">
        <f>S225*H225</f>
        <v>0</v>
      </c>
      <c r="AR225" s="142" t="s">
        <v>232</v>
      </c>
      <c r="AT225" s="142" t="s">
        <v>227</v>
      </c>
      <c r="AU225" s="142" t="s">
        <v>90</v>
      </c>
      <c r="AY225" s="16" t="s">
        <v>225</v>
      </c>
      <c r="BE225" s="143">
        <f>IF(N225="základní",J225,0)</f>
        <v>0</v>
      </c>
      <c r="BF225" s="143">
        <f>IF(N225="snížená",J225,0)</f>
        <v>0</v>
      </c>
      <c r="BG225" s="143">
        <f>IF(N225="zákl. přenesená",J225,0)</f>
        <v>0</v>
      </c>
      <c r="BH225" s="143">
        <f>IF(N225="sníž. přenesená",J225,0)</f>
        <v>0</v>
      </c>
      <c r="BI225" s="143">
        <f>IF(N225="nulová",J225,0)</f>
        <v>0</v>
      </c>
      <c r="BJ225" s="16" t="s">
        <v>90</v>
      </c>
      <c r="BK225" s="143">
        <f>ROUND(I225*H225,2)</f>
        <v>0</v>
      </c>
      <c r="BL225" s="16" t="s">
        <v>232</v>
      </c>
      <c r="BM225" s="142" t="s">
        <v>570</v>
      </c>
    </row>
    <row r="226" spans="2:65" s="1" customFormat="1" ht="16.5" customHeight="1">
      <c r="B226" s="31"/>
      <c r="C226" s="131" t="s">
        <v>567</v>
      </c>
      <c r="D226" s="131" t="s">
        <v>227</v>
      </c>
      <c r="E226" s="132" t="s">
        <v>4774</v>
      </c>
      <c r="F226" s="133" t="s">
        <v>4775</v>
      </c>
      <c r="G226" s="134" t="s">
        <v>638</v>
      </c>
      <c r="H226" s="135">
        <v>1</v>
      </c>
      <c r="I226" s="136"/>
      <c r="J226" s="137">
        <f>ROUND(I226*H226,2)</f>
        <v>0</v>
      </c>
      <c r="K226" s="133" t="s">
        <v>1</v>
      </c>
      <c r="L226" s="31"/>
      <c r="M226" s="138" t="s">
        <v>1</v>
      </c>
      <c r="N226" s="139" t="s">
        <v>47</v>
      </c>
      <c r="P226" s="140">
        <f>O226*H226</f>
        <v>0</v>
      </c>
      <c r="Q226" s="140">
        <v>0</v>
      </c>
      <c r="R226" s="140">
        <f>Q226*H226</f>
        <v>0</v>
      </c>
      <c r="S226" s="140">
        <v>0</v>
      </c>
      <c r="T226" s="141">
        <f>S226*H226</f>
        <v>0</v>
      </c>
      <c r="AR226" s="142" t="s">
        <v>232</v>
      </c>
      <c r="AT226" s="142" t="s">
        <v>227</v>
      </c>
      <c r="AU226" s="142" t="s">
        <v>90</v>
      </c>
      <c r="AY226" s="16" t="s">
        <v>225</v>
      </c>
      <c r="BE226" s="143">
        <f>IF(N226="základní",J226,0)</f>
        <v>0</v>
      </c>
      <c r="BF226" s="143">
        <f>IF(N226="snížená",J226,0)</f>
        <v>0</v>
      </c>
      <c r="BG226" s="143">
        <f>IF(N226="zákl. přenesená",J226,0)</f>
        <v>0</v>
      </c>
      <c r="BH226" s="143">
        <f>IF(N226="sníž. přenesená",J226,0)</f>
        <v>0</v>
      </c>
      <c r="BI226" s="143">
        <f>IF(N226="nulová",J226,0)</f>
        <v>0</v>
      </c>
      <c r="BJ226" s="16" t="s">
        <v>90</v>
      </c>
      <c r="BK226" s="143">
        <f>ROUND(I226*H226,2)</f>
        <v>0</v>
      </c>
      <c r="BL226" s="16" t="s">
        <v>232</v>
      </c>
      <c r="BM226" s="142" t="s">
        <v>574</v>
      </c>
    </row>
    <row r="227" spans="2:65" s="11" customFormat="1" ht="25.95" customHeight="1">
      <c r="B227" s="119"/>
      <c r="D227" s="120" t="s">
        <v>81</v>
      </c>
      <c r="E227" s="121" t="s">
        <v>4776</v>
      </c>
      <c r="F227" s="121" t="s">
        <v>4777</v>
      </c>
      <c r="I227" s="122"/>
      <c r="J227" s="123">
        <f>BK227</f>
        <v>0</v>
      </c>
      <c r="L227" s="119"/>
      <c r="M227" s="124"/>
      <c r="P227" s="125">
        <f>SUM(P228:P256)</f>
        <v>0</v>
      </c>
      <c r="R227" s="125">
        <f>SUM(R228:R256)</f>
        <v>0</v>
      </c>
      <c r="T227" s="126">
        <f>SUM(T228:T256)</f>
        <v>0</v>
      </c>
      <c r="AR227" s="120" t="s">
        <v>90</v>
      </c>
      <c r="AT227" s="127" t="s">
        <v>81</v>
      </c>
      <c r="AU227" s="127" t="s">
        <v>82</v>
      </c>
      <c r="AY227" s="120" t="s">
        <v>225</v>
      </c>
      <c r="BK227" s="128">
        <f>SUM(BK228:BK256)</f>
        <v>0</v>
      </c>
    </row>
    <row r="228" spans="2:65" s="1" customFormat="1" ht="16.5" customHeight="1">
      <c r="B228" s="31"/>
      <c r="C228" s="131" t="s">
        <v>392</v>
      </c>
      <c r="D228" s="131" t="s">
        <v>227</v>
      </c>
      <c r="E228" s="132" t="s">
        <v>4778</v>
      </c>
      <c r="F228" s="133" t="s">
        <v>4779</v>
      </c>
      <c r="G228" s="134" t="s">
        <v>1732</v>
      </c>
      <c r="H228" s="135">
        <v>1</v>
      </c>
      <c r="I228" s="136"/>
      <c r="J228" s="137">
        <f t="shared" ref="J228:J256" si="30">ROUND(I228*H228,2)</f>
        <v>0</v>
      </c>
      <c r="K228" s="133" t="s">
        <v>1</v>
      </c>
      <c r="L228" s="31"/>
      <c r="M228" s="138" t="s">
        <v>1</v>
      </c>
      <c r="N228" s="139" t="s">
        <v>47</v>
      </c>
      <c r="P228" s="140">
        <f t="shared" ref="P228:P256" si="31">O228*H228</f>
        <v>0</v>
      </c>
      <c r="Q228" s="140">
        <v>0</v>
      </c>
      <c r="R228" s="140">
        <f t="shared" ref="R228:R256" si="32">Q228*H228</f>
        <v>0</v>
      </c>
      <c r="S228" s="140">
        <v>0</v>
      </c>
      <c r="T228" s="141">
        <f t="shared" ref="T228:T256" si="33">S228*H228</f>
        <v>0</v>
      </c>
      <c r="AR228" s="142" t="s">
        <v>232</v>
      </c>
      <c r="AT228" s="142" t="s">
        <v>227</v>
      </c>
      <c r="AU228" s="142" t="s">
        <v>90</v>
      </c>
      <c r="AY228" s="16" t="s">
        <v>225</v>
      </c>
      <c r="BE228" s="143">
        <f t="shared" ref="BE228:BE256" si="34">IF(N228="základní",J228,0)</f>
        <v>0</v>
      </c>
      <c r="BF228" s="143">
        <f t="shared" ref="BF228:BF256" si="35">IF(N228="snížená",J228,0)</f>
        <v>0</v>
      </c>
      <c r="BG228" s="143">
        <f t="shared" ref="BG228:BG256" si="36">IF(N228="zákl. přenesená",J228,0)</f>
        <v>0</v>
      </c>
      <c r="BH228" s="143">
        <f t="shared" ref="BH228:BH256" si="37">IF(N228="sníž. přenesená",J228,0)</f>
        <v>0</v>
      </c>
      <c r="BI228" s="143">
        <f t="shared" ref="BI228:BI256" si="38">IF(N228="nulová",J228,0)</f>
        <v>0</v>
      </c>
      <c r="BJ228" s="16" t="s">
        <v>90</v>
      </c>
      <c r="BK228" s="143">
        <f t="shared" ref="BK228:BK256" si="39">ROUND(I228*H228,2)</f>
        <v>0</v>
      </c>
      <c r="BL228" s="16" t="s">
        <v>232</v>
      </c>
      <c r="BM228" s="142" t="s">
        <v>580</v>
      </c>
    </row>
    <row r="229" spans="2:65" s="1" customFormat="1" ht="16.5" customHeight="1">
      <c r="B229" s="31"/>
      <c r="C229" s="131" t="s">
        <v>577</v>
      </c>
      <c r="D229" s="131" t="s">
        <v>227</v>
      </c>
      <c r="E229" s="132" t="s">
        <v>4780</v>
      </c>
      <c r="F229" s="133" t="s">
        <v>4781</v>
      </c>
      <c r="G229" s="134" t="s">
        <v>1732</v>
      </c>
      <c r="H229" s="135">
        <v>1</v>
      </c>
      <c r="I229" s="136"/>
      <c r="J229" s="137">
        <f t="shared" si="30"/>
        <v>0</v>
      </c>
      <c r="K229" s="133" t="s">
        <v>1</v>
      </c>
      <c r="L229" s="31"/>
      <c r="M229" s="138" t="s">
        <v>1</v>
      </c>
      <c r="N229" s="139" t="s">
        <v>47</v>
      </c>
      <c r="P229" s="140">
        <f t="shared" si="31"/>
        <v>0</v>
      </c>
      <c r="Q229" s="140">
        <v>0</v>
      </c>
      <c r="R229" s="140">
        <f t="shared" si="32"/>
        <v>0</v>
      </c>
      <c r="S229" s="140">
        <v>0</v>
      </c>
      <c r="T229" s="141">
        <f t="shared" si="33"/>
        <v>0</v>
      </c>
      <c r="AR229" s="142" t="s">
        <v>232</v>
      </c>
      <c r="AT229" s="142" t="s">
        <v>227</v>
      </c>
      <c r="AU229" s="142" t="s">
        <v>90</v>
      </c>
      <c r="AY229" s="16" t="s">
        <v>225</v>
      </c>
      <c r="BE229" s="143">
        <f t="shared" si="34"/>
        <v>0</v>
      </c>
      <c r="BF229" s="143">
        <f t="shared" si="35"/>
        <v>0</v>
      </c>
      <c r="BG229" s="143">
        <f t="shared" si="36"/>
        <v>0</v>
      </c>
      <c r="BH229" s="143">
        <f t="shared" si="37"/>
        <v>0</v>
      </c>
      <c r="BI229" s="143">
        <f t="shared" si="38"/>
        <v>0</v>
      </c>
      <c r="BJ229" s="16" t="s">
        <v>90</v>
      </c>
      <c r="BK229" s="143">
        <f t="shared" si="39"/>
        <v>0</v>
      </c>
      <c r="BL229" s="16" t="s">
        <v>232</v>
      </c>
      <c r="BM229" s="142" t="s">
        <v>585</v>
      </c>
    </row>
    <row r="230" spans="2:65" s="1" customFormat="1" ht="24.15" customHeight="1">
      <c r="B230" s="31"/>
      <c r="C230" s="131" t="s">
        <v>399</v>
      </c>
      <c r="D230" s="131" t="s">
        <v>227</v>
      </c>
      <c r="E230" s="132" t="s">
        <v>4782</v>
      </c>
      <c r="F230" s="133" t="s">
        <v>4783</v>
      </c>
      <c r="G230" s="134" t="s">
        <v>1732</v>
      </c>
      <c r="H230" s="135">
        <v>1</v>
      </c>
      <c r="I230" s="136"/>
      <c r="J230" s="137">
        <f t="shared" si="30"/>
        <v>0</v>
      </c>
      <c r="K230" s="133" t="s">
        <v>1</v>
      </c>
      <c r="L230" s="31"/>
      <c r="M230" s="138" t="s">
        <v>1</v>
      </c>
      <c r="N230" s="139" t="s">
        <v>47</v>
      </c>
      <c r="P230" s="140">
        <f t="shared" si="31"/>
        <v>0</v>
      </c>
      <c r="Q230" s="140">
        <v>0</v>
      </c>
      <c r="R230" s="140">
        <f t="shared" si="32"/>
        <v>0</v>
      </c>
      <c r="S230" s="140">
        <v>0</v>
      </c>
      <c r="T230" s="141">
        <f t="shared" si="33"/>
        <v>0</v>
      </c>
      <c r="AR230" s="142" t="s">
        <v>232</v>
      </c>
      <c r="AT230" s="142" t="s">
        <v>227</v>
      </c>
      <c r="AU230" s="142" t="s">
        <v>90</v>
      </c>
      <c r="AY230" s="16" t="s">
        <v>225</v>
      </c>
      <c r="BE230" s="143">
        <f t="shared" si="34"/>
        <v>0</v>
      </c>
      <c r="BF230" s="143">
        <f t="shared" si="35"/>
        <v>0</v>
      </c>
      <c r="BG230" s="143">
        <f t="shared" si="36"/>
        <v>0</v>
      </c>
      <c r="BH230" s="143">
        <f t="shared" si="37"/>
        <v>0</v>
      </c>
      <c r="BI230" s="143">
        <f t="shared" si="38"/>
        <v>0</v>
      </c>
      <c r="BJ230" s="16" t="s">
        <v>90</v>
      </c>
      <c r="BK230" s="143">
        <f t="shared" si="39"/>
        <v>0</v>
      </c>
      <c r="BL230" s="16" t="s">
        <v>232</v>
      </c>
      <c r="BM230" s="142" t="s">
        <v>591</v>
      </c>
    </row>
    <row r="231" spans="2:65" s="1" customFormat="1" ht="16.5" customHeight="1">
      <c r="B231" s="31"/>
      <c r="C231" s="159" t="s">
        <v>588</v>
      </c>
      <c r="D231" s="159" t="s">
        <v>292</v>
      </c>
      <c r="E231" s="160" t="s">
        <v>4784</v>
      </c>
      <c r="F231" s="161" t="s">
        <v>4785</v>
      </c>
      <c r="G231" s="162" t="s">
        <v>1732</v>
      </c>
      <c r="H231" s="163">
        <v>1</v>
      </c>
      <c r="I231" s="164"/>
      <c r="J231" s="165">
        <f t="shared" si="30"/>
        <v>0</v>
      </c>
      <c r="K231" s="161" t="s">
        <v>1</v>
      </c>
      <c r="L231" s="166"/>
      <c r="M231" s="167" t="s">
        <v>1</v>
      </c>
      <c r="N231" s="168" t="s">
        <v>47</v>
      </c>
      <c r="P231" s="140">
        <f t="shared" si="31"/>
        <v>0</v>
      </c>
      <c r="Q231" s="140">
        <v>0</v>
      </c>
      <c r="R231" s="140">
        <f t="shared" si="32"/>
        <v>0</v>
      </c>
      <c r="S231" s="140">
        <v>0</v>
      </c>
      <c r="T231" s="141">
        <f t="shared" si="33"/>
        <v>0</v>
      </c>
      <c r="AR231" s="142" t="s">
        <v>248</v>
      </c>
      <c r="AT231" s="142" t="s">
        <v>292</v>
      </c>
      <c r="AU231" s="142" t="s">
        <v>90</v>
      </c>
      <c r="AY231" s="16" t="s">
        <v>225</v>
      </c>
      <c r="BE231" s="143">
        <f t="shared" si="34"/>
        <v>0</v>
      </c>
      <c r="BF231" s="143">
        <f t="shared" si="35"/>
        <v>0</v>
      </c>
      <c r="BG231" s="143">
        <f t="shared" si="36"/>
        <v>0</v>
      </c>
      <c r="BH231" s="143">
        <f t="shared" si="37"/>
        <v>0</v>
      </c>
      <c r="BI231" s="143">
        <f t="shared" si="38"/>
        <v>0</v>
      </c>
      <c r="BJ231" s="16" t="s">
        <v>90</v>
      </c>
      <c r="BK231" s="143">
        <f t="shared" si="39"/>
        <v>0</v>
      </c>
      <c r="BL231" s="16" t="s">
        <v>232</v>
      </c>
      <c r="BM231" s="142" t="s">
        <v>594</v>
      </c>
    </row>
    <row r="232" spans="2:65" s="1" customFormat="1" ht="16.5" customHeight="1">
      <c r="B232" s="31"/>
      <c r="C232" s="159" t="s">
        <v>403</v>
      </c>
      <c r="D232" s="159" t="s">
        <v>292</v>
      </c>
      <c r="E232" s="160" t="s">
        <v>4786</v>
      </c>
      <c r="F232" s="161" t="s">
        <v>4787</v>
      </c>
      <c r="G232" s="162" t="s">
        <v>1732</v>
      </c>
      <c r="H232" s="163">
        <v>1</v>
      </c>
      <c r="I232" s="164"/>
      <c r="J232" s="165">
        <f t="shared" si="30"/>
        <v>0</v>
      </c>
      <c r="K232" s="161" t="s">
        <v>1</v>
      </c>
      <c r="L232" s="166"/>
      <c r="M232" s="167" t="s">
        <v>1</v>
      </c>
      <c r="N232" s="168" t="s">
        <v>47</v>
      </c>
      <c r="P232" s="140">
        <f t="shared" si="31"/>
        <v>0</v>
      </c>
      <c r="Q232" s="140">
        <v>0</v>
      </c>
      <c r="R232" s="140">
        <f t="shared" si="32"/>
        <v>0</v>
      </c>
      <c r="S232" s="140">
        <v>0</v>
      </c>
      <c r="T232" s="141">
        <f t="shared" si="33"/>
        <v>0</v>
      </c>
      <c r="AR232" s="142" t="s">
        <v>248</v>
      </c>
      <c r="AT232" s="142" t="s">
        <v>292</v>
      </c>
      <c r="AU232" s="142" t="s">
        <v>90</v>
      </c>
      <c r="AY232" s="16" t="s">
        <v>225</v>
      </c>
      <c r="BE232" s="143">
        <f t="shared" si="34"/>
        <v>0</v>
      </c>
      <c r="BF232" s="143">
        <f t="shared" si="35"/>
        <v>0</v>
      </c>
      <c r="BG232" s="143">
        <f t="shared" si="36"/>
        <v>0</v>
      </c>
      <c r="BH232" s="143">
        <f t="shared" si="37"/>
        <v>0</v>
      </c>
      <c r="BI232" s="143">
        <f t="shared" si="38"/>
        <v>0</v>
      </c>
      <c r="BJ232" s="16" t="s">
        <v>90</v>
      </c>
      <c r="BK232" s="143">
        <f t="shared" si="39"/>
        <v>0</v>
      </c>
      <c r="BL232" s="16" t="s">
        <v>232</v>
      </c>
      <c r="BM232" s="142" t="s">
        <v>600</v>
      </c>
    </row>
    <row r="233" spans="2:65" s="1" customFormat="1" ht="24.15" customHeight="1">
      <c r="B233" s="31"/>
      <c r="C233" s="159" t="s">
        <v>597</v>
      </c>
      <c r="D233" s="159" t="s">
        <v>292</v>
      </c>
      <c r="E233" s="160" t="s">
        <v>4788</v>
      </c>
      <c r="F233" s="161" t="s">
        <v>4789</v>
      </c>
      <c r="G233" s="162" t="s">
        <v>1732</v>
      </c>
      <c r="H233" s="163">
        <v>1</v>
      </c>
      <c r="I233" s="164"/>
      <c r="J233" s="165">
        <f t="shared" si="30"/>
        <v>0</v>
      </c>
      <c r="K233" s="161" t="s">
        <v>1</v>
      </c>
      <c r="L233" s="166"/>
      <c r="M233" s="167" t="s">
        <v>1</v>
      </c>
      <c r="N233" s="168" t="s">
        <v>47</v>
      </c>
      <c r="P233" s="140">
        <f t="shared" si="31"/>
        <v>0</v>
      </c>
      <c r="Q233" s="140">
        <v>0</v>
      </c>
      <c r="R233" s="140">
        <f t="shared" si="32"/>
        <v>0</v>
      </c>
      <c r="S233" s="140">
        <v>0</v>
      </c>
      <c r="T233" s="141">
        <f t="shared" si="33"/>
        <v>0</v>
      </c>
      <c r="AR233" s="142" t="s">
        <v>248</v>
      </c>
      <c r="AT233" s="142" t="s">
        <v>292</v>
      </c>
      <c r="AU233" s="142" t="s">
        <v>90</v>
      </c>
      <c r="AY233" s="16" t="s">
        <v>225</v>
      </c>
      <c r="BE233" s="143">
        <f t="shared" si="34"/>
        <v>0</v>
      </c>
      <c r="BF233" s="143">
        <f t="shared" si="35"/>
        <v>0</v>
      </c>
      <c r="BG233" s="143">
        <f t="shared" si="36"/>
        <v>0</v>
      </c>
      <c r="BH233" s="143">
        <f t="shared" si="37"/>
        <v>0</v>
      </c>
      <c r="BI233" s="143">
        <f t="shared" si="38"/>
        <v>0</v>
      </c>
      <c r="BJ233" s="16" t="s">
        <v>90</v>
      </c>
      <c r="BK233" s="143">
        <f t="shared" si="39"/>
        <v>0</v>
      </c>
      <c r="BL233" s="16" t="s">
        <v>232</v>
      </c>
      <c r="BM233" s="142" t="s">
        <v>607</v>
      </c>
    </row>
    <row r="234" spans="2:65" s="1" customFormat="1" ht="16.5" customHeight="1">
      <c r="B234" s="31"/>
      <c r="C234" s="159" t="s">
        <v>409</v>
      </c>
      <c r="D234" s="159" t="s">
        <v>292</v>
      </c>
      <c r="E234" s="160" t="s">
        <v>4790</v>
      </c>
      <c r="F234" s="161" t="s">
        <v>4791</v>
      </c>
      <c r="G234" s="162" t="s">
        <v>1732</v>
      </c>
      <c r="H234" s="163">
        <v>1</v>
      </c>
      <c r="I234" s="164"/>
      <c r="J234" s="165">
        <f t="shared" si="30"/>
        <v>0</v>
      </c>
      <c r="K234" s="161" t="s">
        <v>1</v>
      </c>
      <c r="L234" s="166"/>
      <c r="M234" s="167" t="s">
        <v>1</v>
      </c>
      <c r="N234" s="168" t="s">
        <v>47</v>
      </c>
      <c r="P234" s="140">
        <f t="shared" si="31"/>
        <v>0</v>
      </c>
      <c r="Q234" s="140">
        <v>0</v>
      </c>
      <c r="R234" s="140">
        <f t="shared" si="32"/>
        <v>0</v>
      </c>
      <c r="S234" s="140">
        <v>0</v>
      </c>
      <c r="T234" s="141">
        <f t="shared" si="33"/>
        <v>0</v>
      </c>
      <c r="AR234" s="142" t="s">
        <v>248</v>
      </c>
      <c r="AT234" s="142" t="s">
        <v>292</v>
      </c>
      <c r="AU234" s="142" t="s">
        <v>90</v>
      </c>
      <c r="AY234" s="16" t="s">
        <v>225</v>
      </c>
      <c r="BE234" s="143">
        <f t="shared" si="34"/>
        <v>0</v>
      </c>
      <c r="BF234" s="143">
        <f t="shared" si="35"/>
        <v>0</v>
      </c>
      <c r="BG234" s="143">
        <f t="shared" si="36"/>
        <v>0</v>
      </c>
      <c r="BH234" s="143">
        <f t="shared" si="37"/>
        <v>0</v>
      </c>
      <c r="BI234" s="143">
        <f t="shared" si="38"/>
        <v>0</v>
      </c>
      <c r="BJ234" s="16" t="s">
        <v>90</v>
      </c>
      <c r="BK234" s="143">
        <f t="shared" si="39"/>
        <v>0</v>
      </c>
      <c r="BL234" s="16" t="s">
        <v>232</v>
      </c>
      <c r="BM234" s="142" t="s">
        <v>612</v>
      </c>
    </row>
    <row r="235" spans="2:65" s="1" customFormat="1" ht="16.5" customHeight="1">
      <c r="B235" s="31"/>
      <c r="C235" s="159" t="s">
        <v>609</v>
      </c>
      <c r="D235" s="159" t="s">
        <v>292</v>
      </c>
      <c r="E235" s="160" t="s">
        <v>4792</v>
      </c>
      <c r="F235" s="161" t="s">
        <v>4793</v>
      </c>
      <c r="G235" s="162" t="s">
        <v>1732</v>
      </c>
      <c r="H235" s="163">
        <v>1</v>
      </c>
      <c r="I235" s="164"/>
      <c r="J235" s="165">
        <f t="shared" si="30"/>
        <v>0</v>
      </c>
      <c r="K235" s="161" t="s">
        <v>1</v>
      </c>
      <c r="L235" s="166"/>
      <c r="M235" s="167" t="s">
        <v>1</v>
      </c>
      <c r="N235" s="168" t="s">
        <v>47</v>
      </c>
      <c r="P235" s="140">
        <f t="shared" si="31"/>
        <v>0</v>
      </c>
      <c r="Q235" s="140">
        <v>0</v>
      </c>
      <c r="R235" s="140">
        <f t="shared" si="32"/>
        <v>0</v>
      </c>
      <c r="S235" s="140">
        <v>0</v>
      </c>
      <c r="T235" s="141">
        <f t="shared" si="33"/>
        <v>0</v>
      </c>
      <c r="AR235" s="142" t="s">
        <v>248</v>
      </c>
      <c r="AT235" s="142" t="s">
        <v>292</v>
      </c>
      <c r="AU235" s="142" t="s">
        <v>90</v>
      </c>
      <c r="AY235" s="16" t="s">
        <v>225</v>
      </c>
      <c r="BE235" s="143">
        <f t="shared" si="34"/>
        <v>0</v>
      </c>
      <c r="BF235" s="143">
        <f t="shared" si="35"/>
        <v>0</v>
      </c>
      <c r="BG235" s="143">
        <f t="shared" si="36"/>
        <v>0</v>
      </c>
      <c r="BH235" s="143">
        <f t="shared" si="37"/>
        <v>0</v>
      </c>
      <c r="BI235" s="143">
        <f t="shared" si="38"/>
        <v>0</v>
      </c>
      <c r="BJ235" s="16" t="s">
        <v>90</v>
      </c>
      <c r="BK235" s="143">
        <f t="shared" si="39"/>
        <v>0</v>
      </c>
      <c r="BL235" s="16" t="s">
        <v>232</v>
      </c>
      <c r="BM235" s="142" t="s">
        <v>616</v>
      </c>
    </row>
    <row r="236" spans="2:65" s="1" customFormat="1" ht="16.5" customHeight="1">
      <c r="B236" s="31"/>
      <c r="C236" s="159" t="s">
        <v>415</v>
      </c>
      <c r="D236" s="159" t="s">
        <v>292</v>
      </c>
      <c r="E236" s="160" t="s">
        <v>4794</v>
      </c>
      <c r="F236" s="161" t="s">
        <v>4795</v>
      </c>
      <c r="G236" s="162" t="s">
        <v>1732</v>
      </c>
      <c r="H236" s="163">
        <v>1</v>
      </c>
      <c r="I236" s="164"/>
      <c r="J236" s="165">
        <f t="shared" si="30"/>
        <v>0</v>
      </c>
      <c r="K236" s="161" t="s">
        <v>1</v>
      </c>
      <c r="L236" s="166"/>
      <c r="M236" s="167" t="s">
        <v>1</v>
      </c>
      <c r="N236" s="168" t="s">
        <v>47</v>
      </c>
      <c r="P236" s="140">
        <f t="shared" si="31"/>
        <v>0</v>
      </c>
      <c r="Q236" s="140">
        <v>0</v>
      </c>
      <c r="R236" s="140">
        <f t="shared" si="32"/>
        <v>0</v>
      </c>
      <c r="S236" s="140">
        <v>0</v>
      </c>
      <c r="T236" s="141">
        <f t="shared" si="33"/>
        <v>0</v>
      </c>
      <c r="AR236" s="142" t="s">
        <v>248</v>
      </c>
      <c r="AT236" s="142" t="s">
        <v>292</v>
      </c>
      <c r="AU236" s="142" t="s">
        <v>90</v>
      </c>
      <c r="AY236" s="16" t="s">
        <v>225</v>
      </c>
      <c r="BE236" s="143">
        <f t="shared" si="34"/>
        <v>0</v>
      </c>
      <c r="BF236" s="143">
        <f t="shared" si="35"/>
        <v>0</v>
      </c>
      <c r="BG236" s="143">
        <f t="shared" si="36"/>
        <v>0</v>
      </c>
      <c r="BH236" s="143">
        <f t="shared" si="37"/>
        <v>0</v>
      </c>
      <c r="BI236" s="143">
        <f t="shared" si="38"/>
        <v>0</v>
      </c>
      <c r="BJ236" s="16" t="s">
        <v>90</v>
      </c>
      <c r="BK236" s="143">
        <f t="shared" si="39"/>
        <v>0</v>
      </c>
      <c r="BL236" s="16" t="s">
        <v>232</v>
      </c>
      <c r="BM236" s="142" t="s">
        <v>620</v>
      </c>
    </row>
    <row r="237" spans="2:65" s="1" customFormat="1" ht="21.75" customHeight="1">
      <c r="B237" s="31"/>
      <c r="C237" s="159" t="s">
        <v>617</v>
      </c>
      <c r="D237" s="159" t="s">
        <v>292</v>
      </c>
      <c r="E237" s="160" t="s">
        <v>4796</v>
      </c>
      <c r="F237" s="161" t="s">
        <v>4797</v>
      </c>
      <c r="G237" s="162" t="s">
        <v>4708</v>
      </c>
      <c r="H237" s="163">
        <v>1500</v>
      </c>
      <c r="I237" s="164"/>
      <c r="J237" s="165">
        <f t="shared" si="30"/>
        <v>0</v>
      </c>
      <c r="K237" s="161" t="s">
        <v>1</v>
      </c>
      <c r="L237" s="166"/>
      <c r="M237" s="167" t="s">
        <v>1</v>
      </c>
      <c r="N237" s="168" t="s">
        <v>47</v>
      </c>
      <c r="P237" s="140">
        <f t="shared" si="31"/>
        <v>0</v>
      </c>
      <c r="Q237" s="140">
        <v>0</v>
      </c>
      <c r="R237" s="140">
        <f t="shared" si="32"/>
        <v>0</v>
      </c>
      <c r="S237" s="140">
        <v>0</v>
      </c>
      <c r="T237" s="141">
        <f t="shared" si="33"/>
        <v>0</v>
      </c>
      <c r="AR237" s="142" t="s">
        <v>248</v>
      </c>
      <c r="AT237" s="142" t="s">
        <v>292</v>
      </c>
      <c r="AU237" s="142" t="s">
        <v>90</v>
      </c>
      <c r="AY237" s="16" t="s">
        <v>225</v>
      </c>
      <c r="BE237" s="143">
        <f t="shared" si="34"/>
        <v>0</v>
      </c>
      <c r="BF237" s="143">
        <f t="shared" si="35"/>
        <v>0</v>
      </c>
      <c r="BG237" s="143">
        <f t="shared" si="36"/>
        <v>0</v>
      </c>
      <c r="BH237" s="143">
        <f t="shared" si="37"/>
        <v>0</v>
      </c>
      <c r="BI237" s="143">
        <f t="shared" si="38"/>
        <v>0</v>
      </c>
      <c r="BJ237" s="16" t="s">
        <v>90</v>
      </c>
      <c r="BK237" s="143">
        <f t="shared" si="39"/>
        <v>0</v>
      </c>
      <c r="BL237" s="16" t="s">
        <v>232</v>
      </c>
      <c r="BM237" s="142" t="s">
        <v>624</v>
      </c>
    </row>
    <row r="238" spans="2:65" s="1" customFormat="1" ht="16.5" customHeight="1">
      <c r="B238" s="31"/>
      <c r="C238" s="159" t="s">
        <v>421</v>
      </c>
      <c r="D238" s="159" t="s">
        <v>292</v>
      </c>
      <c r="E238" s="160" t="s">
        <v>4798</v>
      </c>
      <c r="F238" s="161" t="s">
        <v>4799</v>
      </c>
      <c r="G238" s="162" t="s">
        <v>1732</v>
      </c>
      <c r="H238" s="163">
        <v>1</v>
      </c>
      <c r="I238" s="164"/>
      <c r="J238" s="165">
        <f t="shared" si="30"/>
        <v>0</v>
      </c>
      <c r="K238" s="161" t="s">
        <v>1</v>
      </c>
      <c r="L238" s="166"/>
      <c r="M238" s="167" t="s">
        <v>1</v>
      </c>
      <c r="N238" s="168" t="s">
        <v>47</v>
      </c>
      <c r="P238" s="140">
        <f t="shared" si="31"/>
        <v>0</v>
      </c>
      <c r="Q238" s="140">
        <v>0</v>
      </c>
      <c r="R238" s="140">
        <f t="shared" si="32"/>
        <v>0</v>
      </c>
      <c r="S238" s="140">
        <v>0</v>
      </c>
      <c r="T238" s="141">
        <f t="shared" si="33"/>
        <v>0</v>
      </c>
      <c r="AR238" s="142" t="s">
        <v>248</v>
      </c>
      <c r="AT238" s="142" t="s">
        <v>292</v>
      </c>
      <c r="AU238" s="142" t="s">
        <v>90</v>
      </c>
      <c r="AY238" s="16" t="s">
        <v>225</v>
      </c>
      <c r="BE238" s="143">
        <f t="shared" si="34"/>
        <v>0</v>
      </c>
      <c r="BF238" s="143">
        <f t="shared" si="35"/>
        <v>0</v>
      </c>
      <c r="BG238" s="143">
        <f t="shared" si="36"/>
        <v>0</v>
      </c>
      <c r="BH238" s="143">
        <f t="shared" si="37"/>
        <v>0</v>
      </c>
      <c r="BI238" s="143">
        <f t="shared" si="38"/>
        <v>0</v>
      </c>
      <c r="BJ238" s="16" t="s">
        <v>90</v>
      </c>
      <c r="BK238" s="143">
        <f t="shared" si="39"/>
        <v>0</v>
      </c>
      <c r="BL238" s="16" t="s">
        <v>232</v>
      </c>
      <c r="BM238" s="142" t="s">
        <v>628</v>
      </c>
    </row>
    <row r="239" spans="2:65" s="1" customFormat="1" ht="16.5" customHeight="1">
      <c r="B239" s="31"/>
      <c r="C239" s="159" t="s">
        <v>625</v>
      </c>
      <c r="D239" s="159" t="s">
        <v>292</v>
      </c>
      <c r="E239" s="160" t="s">
        <v>4800</v>
      </c>
      <c r="F239" s="161" t="s">
        <v>4801</v>
      </c>
      <c r="G239" s="162" t="s">
        <v>1732</v>
      </c>
      <c r="H239" s="163">
        <v>1</v>
      </c>
      <c r="I239" s="164"/>
      <c r="J239" s="165">
        <f t="shared" si="30"/>
        <v>0</v>
      </c>
      <c r="K239" s="161" t="s">
        <v>1</v>
      </c>
      <c r="L239" s="166"/>
      <c r="M239" s="167" t="s">
        <v>1</v>
      </c>
      <c r="N239" s="168" t="s">
        <v>47</v>
      </c>
      <c r="P239" s="140">
        <f t="shared" si="31"/>
        <v>0</v>
      </c>
      <c r="Q239" s="140">
        <v>0</v>
      </c>
      <c r="R239" s="140">
        <f t="shared" si="32"/>
        <v>0</v>
      </c>
      <c r="S239" s="140">
        <v>0</v>
      </c>
      <c r="T239" s="141">
        <f t="shared" si="33"/>
        <v>0</v>
      </c>
      <c r="AR239" s="142" t="s">
        <v>248</v>
      </c>
      <c r="AT239" s="142" t="s">
        <v>292</v>
      </c>
      <c r="AU239" s="142" t="s">
        <v>90</v>
      </c>
      <c r="AY239" s="16" t="s">
        <v>225</v>
      </c>
      <c r="BE239" s="143">
        <f t="shared" si="34"/>
        <v>0</v>
      </c>
      <c r="BF239" s="143">
        <f t="shared" si="35"/>
        <v>0</v>
      </c>
      <c r="BG239" s="143">
        <f t="shared" si="36"/>
        <v>0</v>
      </c>
      <c r="BH239" s="143">
        <f t="shared" si="37"/>
        <v>0</v>
      </c>
      <c r="BI239" s="143">
        <f t="shared" si="38"/>
        <v>0</v>
      </c>
      <c r="BJ239" s="16" t="s">
        <v>90</v>
      </c>
      <c r="BK239" s="143">
        <f t="shared" si="39"/>
        <v>0</v>
      </c>
      <c r="BL239" s="16" t="s">
        <v>232</v>
      </c>
      <c r="BM239" s="142" t="s">
        <v>633</v>
      </c>
    </row>
    <row r="240" spans="2:65" s="1" customFormat="1" ht="24.15" customHeight="1">
      <c r="B240" s="31"/>
      <c r="C240" s="159" t="s">
        <v>425</v>
      </c>
      <c r="D240" s="159" t="s">
        <v>292</v>
      </c>
      <c r="E240" s="160" t="s">
        <v>4802</v>
      </c>
      <c r="F240" s="161" t="s">
        <v>4803</v>
      </c>
      <c r="G240" s="162" t="s">
        <v>1732</v>
      </c>
      <c r="H240" s="163">
        <v>1</v>
      </c>
      <c r="I240" s="164"/>
      <c r="J240" s="165">
        <f t="shared" si="30"/>
        <v>0</v>
      </c>
      <c r="K240" s="161" t="s">
        <v>1</v>
      </c>
      <c r="L240" s="166"/>
      <c r="M240" s="167" t="s">
        <v>1</v>
      </c>
      <c r="N240" s="168" t="s">
        <v>47</v>
      </c>
      <c r="P240" s="140">
        <f t="shared" si="31"/>
        <v>0</v>
      </c>
      <c r="Q240" s="140">
        <v>0</v>
      </c>
      <c r="R240" s="140">
        <f t="shared" si="32"/>
        <v>0</v>
      </c>
      <c r="S240" s="140">
        <v>0</v>
      </c>
      <c r="T240" s="141">
        <f t="shared" si="33"/>
        <v>0</v>
      </c>
      <c r="AR240" s="142" t="s">
        <v>248</v>
      </c>
      <c r="AT240" s="142" t="s">
        <v>292</v>
      </c>
      <c r="AU240" s="142" t="s">
        <v>90</v>
      </c>
      <c r="AY240" s="16" t="s">
        <v>225</v>
      </c>
      <c r="BE240" s="143">
        <f t="shared" si="34"/>
        <v>0</v>
      </c>
      <c r="BF240" s="143">
        <f t="shared" si="35"/>
        <v>0</v>
      </c>
      <c r="BG240" s="143">
        <f t="shared" si="36"/>
        <v>0</v>
      </c>
      <c r="BH240" s="143">
        <f t="shared" si="37"/>
        <v>0</v>
      </c>
      <c r="BI240" s="143">
        <f t="shared" si="38"/>
        <v>0</v>
      </c>
      <c r="BJ240" s="16" t="s">
        <v>90</v>
      </c>
      <c r="BK240" s="143">
        <f t="shared" si="39"/>
        <v>0</v>
      </c>
      <c r="BL240" s="16" t="s">
        <v>232</v>
      </c>
      <c r="BM240" s="142" t="s">
        <v>639</v>
      </c>
    </row>
    <row r="241" spans="2:65" s="1" customFormat="1" ht="24.15" customHeight="1">
      <c r="B241" s="31"/>
      <c r="C241" s="159" t="s">
        <v>635</v>
      </c>
      <c r="D241" s="159" t="s">
        <v>292</v>
      </c>
      <c r="E241" s="160" t="s">
        <v>4804</v>
      </c>
      <c r="F241" s="161" t="s">
        <v>4805</v>
      </c>
      <c r="G241" s="162" t="s">
        <v>1732</v>
      </c>
      <c r="H241" s="163">
        <v>1</v>
      </c>
      <c r="I241" s="164"/>
      <c r="J241" s="165">
        <f t="shared" si="30"/>
        <v>0</v>
      </c>
      <c r="K241" s="161" t="s">
        <v>1</v>
      </c>
      <c r="L241" s="166"/>
      <c r="M241" s="167" t="s">
        <v>1</v>
      </c>
      <c r="N241" s="168" t="s">
        <v>47</v>
      </c>
      <c r="P241" s="140">
        <f t="shared" si="31"/>
        <v>0</v>
      </c>
      <c r="Q241" s="140">
        <v>0</v>
      </c>
      <c r="R241" s="140">
        <f t="shared" si="32"/>
        <v>0</v>
      </c>
      <c r="S241" s="140">
        <v>0</v>
      </c>
      <c r="T241" s="141">
        <f t="shared" si="33"/>
        <v>0</v>
      </c>
      <c r="AR241" s="142" t="s">
        <v>248</v>
      </c>
      <c r="AT241" s="142" t="s">
        <v>292</v>
      </c>
      <c r="AU241" s="142" t="s">
        <v>90</v>
      </c>
      <c r="AY241" s="16" t="s">
        <v>225</v>
      </c>
      <c r="BE241" s="143">
        <f t="shared" si="34"/>
        <v>0</v>
      </c>
      <c r="BF241" s="143">
        <f t="shared" si="35"/>
        <v>0</v>
      </c>
      <c r="BG241" s="143">
        <f t="shared" si="36"/>
        <v>0</v>
      </c>
      <c r="BH241" s="143">
        <f t="shared" si="37"/>
        <v>0</v>
      </c>
      <c r="BI241" s="143">
        <f t="shared" si="38"/>
        <v>0</v>
      </c>
      <c r="BJ241" s="16" t="s">
        <v>90</v>
      </c>
      <c r="BK241" s="143">
        <f t="shared" si="39"/>
        <v>0</v>
      </c>
      <c r="BL241" s="16" t="s">
        <v>232</v>
      </c>
      <c r="BM241" s="142" t="s">
        <v>642</v>
      </c>
    </row>
    <row r="242" spans="2:65" s="1" customFormat="1" ht="24.15" customHeight="1">
      <c r="B242" s="31"/>
      <c r="C242" s="159" t="s">
        <v>430</v>
      </c>
      <c r="D242" s="159" t="s">
        <v>292</v>
      </c>
      <c r="E242" s="160" t="s">
        <v>4806</v>
      </c>
      <c r="F242" s="161" t="s">
        <v>4807</v>
      </c>
      <c r="G242" s="162" t="s">
        <v>1732</v>
      </c>
      <c r="H242" s="163">
        <v>1</v>
      </c>
      <c r="I242" s="164"/>
      <c r="J242" s="165">
        <f t="shared" si="30"/>
        <v>0</v>
      </c>
      <c r="K242" s="161" t="s">
        <v>1</v>
      </c>
      <c r="L242" s="166"/>
      <c r="M242" s="167" t="s">
        <v>1</v>
      </c>
      <c r="N242" s="168" t="s">
        <v>47</v>
      </c>
      <c r="P242" s="140">
        <f t="shared" si="31"/>
        <v>0</v>
      </c>
      <c r="Q242" s="140">
        <v>0</v>
      </c>
      <c r="R242" s="140">
        <f t="shared" si="32"/>
        <v>0</v>
      </c>
      <c r="S242" s="140">
        <v>0</v>
      </c>
      <c r="T242" s="141">
        <f t="shared" si="33"/>
        <v>0</v>
      </c>
      <c r="AR242" s="142" t="s">
        <v>248</v>
      </c>
      <c r="AT242" s="142" t="s">
        <v>292</v>
      </c>
      <c r="AU242" s="142" t="s">
        <v>90</v>
      </c>
      <c r="AY242" s="16" t="s">
        <v>225</v>
      </c>
      <c r="BE242" s="143">
        <f t="shared" si="34"/>
        <v>0</v>
      </c>
      <c r="BF242" s="143">
        <f t="shared" si="35"/>
        <v>0</v>
      </c>
      <c r="BG242" s="143">
        <f t="shared" si="36"/>
        <v>0</v>
      </c>
      <c r="BH242" s="143">
        <f t="shared" si="37"/>
        <v>0</v>
      </c>
      <c r="BI242" s="143">
        <f t="shared" si="38"/>
        <v>0</v>
      </c>
      <c r="BJ242" s="16" t="s">
        <v>90</v>
      </c>
      <c r="BK242" s="143">
        <f t="shared" si="39"/>
        <v>0</v>
      </c>
      <c r="BL242" s="16" t="s">
        <v>232</v>
      </c>
      <c r="BM242" s="142" t="s">
        <v>647</v>
      </c>
    </row>
    <row r="243" spans="2:65" s="1" customFormat="1" ht="33" customHeight="1">
      <c r="B243" s="31"/>
      <c r="C243" s="159" t="s">
        <v>644</v>
      </c>
      <c r="D243" s="159" t="s">
        <v>292</v>
      </c>
      <c r="E243" s="160" t="s">
        <v>4808</v>
      </c>
      <c r="F243" s="161" t="s">
        <v>4809</v>
      </c>
      <c r="G243" s="162" t="s">
        <v>1732</v>
      </c>
      <c r="H243" s="163">
        <v>1</v>
      </c>
      <c r="I243" s="164"/>
      <c r="J243" s="165">
        <f t="shared" si="30"/>
        <v>0</v>
      </c>
      <c r="K243" s="161" t="s">
        <v>1</v>
      </c>
      <c r="L243" s="166"/>
      <c r="M243" s="167" t="s">
        <v>1</v>
      </c>
      <c r="N243" s="168" t="s">
        <v>47</v>
      </c>
      <c r="P243" s="140">
        <f t="shared" si="31"/>
        <v>0</v>
      </c>
      <c r="Q243" s="140">
        <v>0</v>
      </c>
      <c r="R243" s="140">
        <f t="shared" si="32"/>
        <v>0</v>
      </c>
      <c r="S243" s="140">
        <v>0</v>
      </c>
      <c r="T243" s="141">
        <f t="shared" si="33"/>
        <v>0</v>
      </c>
      <c r="AR243" s="142" t="s">
        <v>248</v>
      </c>
      <c r="AT243" s="142" t="s">
        <v>292</v>
      </c>
      <c r="AU243" s="142" t="s">
        <v>90</v>
      </c>
      <c r="AY243" s="16" t="s">
        <v>225</v>
      </c>
      <c r="BE243" s="143">
        <f t="shared" si="34"/>
        <v>0</v>
      </c>
      <c r="BF243" s="143">
        <f t="shared" si="35"/>
        <v>0</v>
      </c>
      <c r="BG243" s="143">
        <f t="shared" si="36"/>
        <v>0</v>
      </c>
      <c r="BH243" s="143">
        <f t="shared" si="37"/>
        <v>0</v>
      </c>
      <c r="BI243" s="143">
        <f t="shared" si="38"/>
        <v>0</v>
      </c>
      <c r="BJ243" s="16" t="s">
        <v>90</v>
      </c>
      <c r="BK243" s="143">
        <f t="shared" si="39"/>
        <v>0</v>
      </c>
      <c r="BL243" s="16" t="s">
        <v>232</v>
      </c>
      <c r="BM243" s="142" t="s">
        <v>651</v>
      </c>
    </row>
    <row r="244" spans="2:65" s="1" customFormat="1" ht="16.5" customHeight="1">
      <c r="B244" s="31"/>
      <c r="C244" s="159" t="s">
        <v>435</v>
      </c>
      <c r="D244" s="159" t="s">
        <v>292</v>
      </c>
      <c r="E244" s="160" t="s">
        <v>4810</v>
      </c>
      <c r="F244" s="161" t="s">
        <v>4811</v>
      </c>
      <c r="G244" s="162" t="s">
        <v>1732</v>
      </c>
      <c r="H244" s="163">
        <v>1</v>
      </c>
      <c r="I244" s="164"/>
      <c r="J244" s="165">
        <f t="shared" si="30"/>
        <v>0</v>
      </c>
      <c r="K244" s="161" t="s">
        <v>1</v>
      </c>
      <c r="L244" s="166"/>
      <c r="M244" s="167" t="s">
        <v>1</v>
      </c>
      <c r="N244" s="168" t="s">
        <v>47</v>
      </c>
      <c r="P244" s="140">
        <f t="shared" si="31"/>
        <v>0</v>
      </c>
      <c r="Q244" s="140">
        <v>0</v>
      </c>
      <c r="R244" s="140">
        <f t="shared" si="32"/>
        <v>0</v>
      </c>
      <c r="S244" s="140">
        <v>0</v>
      </c>
      <c r="T244" s="141">
        <f t="shared" si="33"/>
        <v>0</v>
      </c>
      <c r="AR244" s="142" t="s">
        <v>248</v>
      </c>
      <c r="AT244" s="142" t="s">
        <v>292</v>
      </c>
      <c r="AU244" s="142" t="s">
        <v>90</v>
      </c>
      <c r="AY244" s="16" t="s">
        <v>225</v>
      </c>
      <c r="BE244" s="143">
        <f t="shared" si="34"/>
        <v>0</v>
      </c>
      <c r="BF244" s="143">
        <f t="shared" si="35"/>
        <v>0</v>
      </c>
      <c r="BG244" s="143">
        <f t="shared" si="36"/>
        <v>0</v>
      </c>
      <c r="BH244" s="143">
        <f t="shared" si="37"/>
        <v>0</v>
      </c>
      <c r="BI244" s="143">
        <f t="shared" si="38"/>
        <v>0</v>
      </c>
      <c r="BJ244" s="16" t="s">
        <v>90</v>
      </c>
      <c r="BK244" s="143">
        <f t="shared" si="39"/>
        <v>0</v>
      </c>
      <c r="BL244" s="16" t="s">
        <v>232</v>
      </c>
      <c r="BM244" s="142" t="s">
        <v>656</v>
      </c>
    </row>
    <row r="245" spans="2:65" s="1" customFormat="1" ht="16.5" customHeight="1">
      <c r="B245" s="31"/>
      <c r="C245" s="159" t="s">
        <v>653</v>
      </c>
      <c r="D245" s="159" t="s">
        <v>292</v>
      </c>
      <c r="E245" s="160" t="s">
        <v>4812</v>
      </c>
      <c r="F245" s="161" t="s">
        <v>4813</v>
      </c>
      <c r="G245" s="162" t="s">
        <v>1732</v>
      </c>
      <c r="H245" s="163">
        <v>1</v>
      </c>
      <c r="I245" s="164"/>
      <c r="J245" s="165">
        <f t="shared" si="30"/>
        <v>0</v>
      </c>
      <c r="K245" s="161" t="s">
        <v>1</v>
      </c>
      <c r="L245" s="166"/>
      <c r="M245" s="167" t="s">
        <v>1</v>
      </c>
      <c r="N245" s="168" t="s">
        <v>47</v>
      </c>
      <c r="P245" s="140">
        <f t="shared" si="31"/>
        <v>0</v>
      </c>
      <c r="Q245" s="140">
        <v>0</v>
      </c>
      <c r="R245" s="140">
        <f t="shared" si="32"/>
        <v>0</v>
      </c>
      <c r="S245" s="140">
        <v>0</v>
      </c>
      <c r="T245" s="141">
        <f t="shared" si="33"/>
        <v>0</v>
      </c>
      <c r="AR245" s="142" t="s">
        <v>248</v>
      </c>
      <c r="AT245" s="142" t="s">
        <v>292</v>
      </c>
      <c r="AU245" s="142" t="s">
        <v>90</v>
      </c>
      <c r="AY245" s="16" t="s">
        <v>225</v>
      </c>
      <c r="BE245" s="143">
        <f t="shared" si="34"/>
        <v>0</v>
      </c>
      <c r="BF245" s="143">
        <f t="shared" si="35"/>
        <v>0</v>
      </c>
      <c r="BG245" s="143">
        <f t="shared" si="36"/>
        <v>0</v>
      </c>
      <c r="BH245" s="143">
        <f t="shared" si="37"/>
        <v>0</v>
      </c>
      <c r="BI245" s="143">
        <f t="shared" si="38"/>
        <v>0</v>
      </c>
      <c r="BJ245" s="16" t="s">
        <v>90</v>
      </c>
      <c r="BK245" s="143">
        <f t="shared" si="39"/>
        <v>0</v>
      </c>
      <c r="BL245" s="16" t="s">
        <v>232</v>
      </c>
      <c r="BM245" s="142" t="s">
        <v>665</v>
      </c>
    </row>
    <row r="246" spans="2:65" s="1" customFormat="1" ht="16.5" customHeight="1">
      <c r="B246" s="31"/>
      <c r="C246" s="159" t="s">
        <v>442</v>
      </c>
      <c r="D246" s="159" t="s">
        <v>292</v>
      </c>
      <c r="E246" s="160" t="s">
        <v>4814</v>
      </c>
      <c r="F246" s="161" t="s">
        <v>4815</v>
      </c>
      <c r="G246" s="162" t="s">
        <v>1732</v>
      </c>
      <c r="H246" s="163">
        <v>1</v>
      </c>
      <c r="I246" s="164"/>
      <c r="J246" s="165">
        <f t="shared" si="30"/>
        <v>0</v>
      </c>
      <c r="K246" s="161" t="s">
        <v>1</v>
      </c>
      <c r="L246" s="166"/>
      <c r="M246" s="167" t="s">
        <v>1</v>
      </c>
      <c r="N246" s="168" t="s">
        <v>47</v>
      </c>
      <c r="P246" s="140">
        <f t="shared" si="31"/>
        <v>0</v>
      </c>
      <c r="Q246" s="140">
        <v>0</v>
      </c>
      <c r="R246" s="140">
        <f t="shared" si="32"/>
        <v>0</v>
      </c>
      <c r="S246" s="140">
        <v>0</v>
      </c>
      <c r="T246" s="141">
        <f t="shared" si="33"/>
        <v>0</v>
      </c>
      <c r="AR246" s="142" t="s">
        <v>248</v>
      </c>
      <c r="AT246" s="142" t="s">
        <v>292</v>
      </c>
      <c r="AU246" s="142" t="s">
        <v>90</v>
      </c>
      <c r="AY246" s="16" t="s">
        <v>225</v>
      </c>
      <c r="BE246" s="143">
        <f t="shared" si="34"/>
        <v>0</v>
      </c>
      <c r="BF246" s="143">
        <f t="shared" si="35"/>
        <v>0</v>
      </c>
      <c r="BG246" s="143">
        <f t="shared" si="36"/>
        <v>0</v>
      </c>
      <c r="BH246" s="143">
        <f t="shared" si="37"/>
        <v>0</v>
      </c>
      <c r="BI246" s="143">
        <f t="shared" si="38"/>
        <v>0</v>
      </c>
      <c r="BJ246" s="16" t="s">
        <v>90</v>
      </c>
      <c r="BK246" s="143">
        <f t="shared" si="39"/>
        <v>0</v>
      </c>
      <c r="BL246" s="16" t="s">
        <v>232</v>
      </c>
      <c r="BM246" s="142" t="s">
        <v>671</v>
      </c>
    </row>
    <row r="247" spans="2:65" s="1" customFormat="1" ht="24.15" customHeight="1">
      <c r="B247" s="31"/>
      <c r="C247" s="159" t="s">
        <v>668</v>
      </c>
      <c r="D247" s="159" t="s">
        <v>292</v>
      </c>
      <c r="E247" s="160" t="s">
        <v>4816</v>
      </c>
      <c r="F247" s="161" t="s">
        <v>4817</v>
      </c>
      <c r="G247" s="162" t="s">
        <v>1732</v>
      </c>
      <c r="H247" s="163">
        <v>1</v>
      </c>
      <c r="I247" s="164"/>
      <c r="J247" s="165">
        <f t="shared" si="30"/>
        <v>0</v>
      </c>
      <c r="K247" s="161" t="s">
        <v>1</v>
      </c>
      <c r="L247" s="166"/>
      <c r="M247" s="167" t="s">
        <v>1</v>
      </c>
      <c r="N247" s="168" t="s">
        <v>47</v>
      </c>
      <c r="P247" s="140">
        <f t="shared" si="31"/>
        <v>0</v>
      </c>
      <c r="Q247" s="140">
        <v>0</v>
      </c>
      <c r="R247" s="140">
        <f t="shared" si="32"/>
        <v>0</v>
      </c>
      <c r="S247" s="140">
        <v>0</v>
      </c>
      <c r="T247" s="141">
        <f t="shared" si="33"/>
        <v>0</v>
      </c>
      <c r="AR247" s="142" t="s">
        <v>248</v>
      </c>
      <c r="AT247" s="142" t="s">
        <v>292</v>
      </c>
      <c r="AU247" s="142" t="s">
        <v>90</v>
      </c>
      <c r="AY247" s="16" t="s">
        <v>225</v>
      </c>
      <c r="BE247" s="143">
        <f t="shared" si="34"/>
        <v>0</v>
      </c>
      <c r="BF247" s="143">
        <f t="shared" si="35"/>
        <v>0</v>
      </c>
      <c r="BG247" s="143">
        <f t="shared" si="36"/>
        <v>0</v>
      </c>
      <c r="BH247" s="143">
        <f t="shared" si="37"/>
        <v>0</v>
      </c>
      <c r="BI247" s="143">
        <f t="shared" si="38"/>
        <v>0</v>
      </c>
      <c r="BJ247" s="16" t="s">
        <v>90</v>
      </c>
      <c r="BK247" s="143">
        <f t="shared" si="39"/>
        <v>0</v>
      </c>
      <c r="BL247" s="16" t="s">
        <v>232</v>
      </c>
      <c r="BM247" s="142" t="s">
        <v>674</v>
      </c>
    </row>
    <row r="248" spans="2:65" s="1" customFormat="1" ht="16.5" customHeight="1">
      <c r="B248" s="31"/>
      <c r="C248" s="159" t="s">
        <v>446</v>
      </c>
      <c r="D248" s="159" t="s">
        <v>292</v>
      </c>
      <c r="E248" s="160" t="s">
        <v>4818</v>
      </c>
      <c r="F248" s="161" t="s">
        <v>4819</v>
      </c>
      <c r="G248" s="162" t="s">
        <v>1732</v>
      </c>
      <c r="H248" s="163">
        <v>1</v>
      </c>
      <c r="I248" s="164"/>
      <c r="J248" s="165">
        <f t="shared" si="30"/>
        <v>0</v>
      </c>
      <c r="K248" s="161" t="s">
        <v>1</v>
      </c>
      <c r="L248" s="166"/>
      <c r="M248" s="167" t="s">
        <v>1</v>
      </c>
      <c r="N248" s="168" t="s">
        <v>47</v>
      </c>
      <c r="P248" s="140">
        <f t="shared" si="31"/>
        <v>0</v>
      </c>
      <c r="Q248" s="140">
        <v>0</v>
      </c>
      <c r="R248" s="140">
        <f t="shared" si="32"/>
        <v>0</v>
      </c>
      <c r="S248" s="140">
        <v>0</v>
      </c>
      <c r="T248" s="141">
        <f t="shared" si="33"/>
        <v>0</v>
      </c>
      <c r="AR248" s="142" t="s">
        <v>248</v>
      </c>
      <c r="AT248" s="142" t="s">
        <v>292</v>
      </c>
      <c r="AU248" s="142" t="s">
        <v>90</v>
      </c>
      <c r="AY248" s="16" t="s">
        <v>225</v>
      </c>
      <c r="BE248" s="143">
        <f t="shared" si="34"/>
        <v>0</v>
      </c>
      <c r="BF248" s="143">
        <f t="shared" si="35"/>
        <v>0</v>
      </c>
      <c r="BG248" s="143">
        <f t="shared" si="36"/>
        <v>0</v>
      </c>
      <c r="BH248" s="143">
        <f t="shared" si="37"/>
        <v>0</v>
      </c>
      <c r="BI248" s="143">
        <f t="shared" si="38"/>
        <v>0</v>
      </c>
      <c r="BJ248" s="16" t="s">
        <v>90</v>
      </c>
      <c r="BK248" s="143">
        <f t="shared" si="39"/>
        <v>0</v>
      </c>
      <c r="BL248" s="16" t="s">
        <v>232</v>
      </c>
      <c r="BM248" s="142" t="s">
        <v>690</v>
      </c>
    </row>
    <row r="249" spans="2:65" s="1" customFormat="1" ht="24.15" customHeight="1">
      <c r="B249" s="31"/>
      <c r="C249" s="159" t="s">
        <v>687</v>
      </c>
      <c r="D249" s="159" t="s">
        <v>292</v>
      </c>
      <c r="E249" s="160" t="s">
        <v>4820</v>
      </c>
      <c r="F249" s="161" t="s">
        <v>4821</v>
      </c>
      <c r="G249" s="162" t="s">
        <v>1732</v>
      </c>
      <c r="H249" s="163">
        <v>1</v>
      </c>
      <c r="I249" s="164"/>
      <c r="J249" s="165">
        <f t="shared" si="30"/>
        <v>0</v>
      </c>
      <c r="K249" s="161" t="s">
        <v>1</v>
      </c>
      <c r="L249" s="166"/>
      <c r="M249" s="167" t="s">
        <v>1</v>
      </c>
      <c r="N249" s="168" t="s">
        <v>47</v>
      </c>
      <c r="P249" s="140">
        <f t="shared" si="31"/>
        <v>0</v>
      </c>
      <c r="Q249" s="140">
        <v>0</v>
      </c>
      <c r="R249" s="140">
        <f t="shared" si="32"/>
        <v>0</v>
      </c>
      <c r="S249" s="140">
        <v>0</v>
      </c>
      <c r="T249" s="141">
        <f t="shared" si="33"/>
        <v>0</v>
      </c>
      <c r="AR249" s="142" t="s">
        <v>248</v>
      </c>
      <c r="AT249" s="142" t="s">
        <v>292</v>
      </c>
      <c r="AU249" s="142" t="s">
        <v>90</v>
      </c>
      <c r="AY249" s="16" t="s">
        <v>225</v>
      </c>
      <c r="BE249" s="143">
        <f t="shared" si="34"/>
        <v>0</v>
      </c>
      <c r="BF249" s="143">
        <f t="shared" si="35"/>
        <v>0</v>
      </c>
      <c r="BG249" s="143">
        <f t="shared" si="36"/>
        <v>0</v>
      </c>
      <c r="BH249" s="143">
        <f t="shared" si="37"/>
        <v>0</v>
      </c>
      <c r="BI249" s="143">
        <f t="shared" si="38"/>
        <v>0</v>
      </c>
      <c r="BJ249" s="16" t="s">
        <v>90</v>
      </c>
      <c r="BK249" s="143">
        <f t="shared" si="39"/>
        <v>0</v>
      </c>
      <c r="BL249" s="16" t="s">
        <v>232</v>
      </c>
      <c r="BM249" s="142" t="s">
        <v>694</v>
      </c>
    </row>
    <row r="250" spans="2:65" s="1" customFormat="1" ht="16.5" customHeight="1">
      <c r="B250" s="31"/>
      <c r="C250" s="159" t="s">
        <v>452</v>
      </c>
      <c r="D250" s="159" t="s">
        <v>292</v>
      </c>
      <c r="E250" s="160" t="s">
        <v>4822</v>
      </c>
      <c r="F250" s="161" t="s">
        <v>4823</v>
      </c>
      <c r="G250" s="162" t="s">
        <v>1732</v>
      </c>
      <c r="H250" s="163">
        <v>1</v>
      </c>
      <c r="I250" s="164"/>
      <c r="J250" s="165">
        <f t="shared" si="30"/>
        <v>0</v>
      </c>
      <c r="K250" s="161" t="s">
        <v>1</v>
      </c>
      <c r="L250" s="166"/>
      <c r="M250" s="167" t="s">
        <v>1</v>
      </c>
      <c r="N250" s="168" t="s">
        <v>47</v>
      </c>
      <c r="P250" s="140">
        <f t="shared" si="31"/>
        <v>0</v>
      </c>
      <c r="Q250" s="140">
        <v>0</v>
      </c>
      <c r="R250" s="140">
        <f t="shared" si="32"/>
        <v>0</v>
      </c>
      <c r="S250" s="140">
        <v>0</v>
      </c>
      <c r="T250" s="141">
        <f t="shared" si="33"/>
        <v>0</v>
      </c>
      <c r="AR250" s="142" t="s">
        <v>248</v>
      </c>
      <c r="AT250" s="142" t="s">
        <v>292</v>
      </c>
      <c r="AU250" s="142" t="s">
        <v>90</v>
      </c>
      <c r="AY250" s="16" t="s">
        <v>225</v>
      </c>
      <c r="BE250" s="143">
        <f t="shared" si="34"/>
        <v>0</v>
      </c>
      <c r="BF250" s="143">
        <f t="shared" si="35"/>
        <v>0</v>
      </c>
      <c r="BG250" s="143">
        <f t="shared" si="36"/>
        <v>0</v>
      </c>
      <c r="BH250" s="143">
        <f t="shared" si="37"/>
        <v>0</v>
      </c>
      <c r="BI250" s="143">
        <f t="shared" si="38"/>
        <v>0</v>
      </c>
      <c r="BJ250" s="16" t="s">
        <v>90</v>
      </c>
      <c r="BK250" s="143">
        <f t="shared" si="39"/>
        <v>0</v>
      </c>
      <c r="BL250" s="16" t="s">
        <v>232</v>
      </c>
      <c r="BM250" s="142" t="s">
        <v>698</v>
      </c>
    </row>
    <row r="251" spans="2:65" s="1" customFormat="1" ht="24.15" customHeight="1">
      <c r="B251" s="31"/>
      <c r="C251" s="159" t="s">
        <v>695</v>
      </c>
      <c r="D251" s="159" t="s">
        <v>292</v>
      </c>
      <c r="E251" s="160" t="s">
        <v>4824</v>
      </c>
      <c r="F251" s="161" t="s">
        <v>4825</v>
      </c>
      <c r="G251" s="162" t="s">
        <v>1732</v>
      </c>
      <c r="H251" s="163">
        <v>3</v>
      </c>
      <c r="I251" s="164"/>
      <c r="J251" s="165">
        <f t="shared" si="30"/>
        <v>0</v>
      </c>
      <c r="K251" s="161" t="s">
        <v>1</v>
      </c>
      <c r="L251" s="166"/>
      <c r="M251" s="167" t="s">
        <v>1</v>
      </c>
      <c r="N251" s="168" t="s">
        <v>47</v>
      </c>
      <c r="P251" s="140">
        <f t="shared" si="31"/>
        <v>0</v>
      </c>
      <c r="Q251" s="140">
        <v>0</v>
      </c>
      <c r="R251" s="140">
        <f t="shared" si="32"/>
        <v>0</v>
      </c>
      <c r="S251" s="140">
        <v>0</v>
      </c>
      <c r="T251" s="141">
        <f t="shared" si="33"/>
        <v>0</v>
      </c>
      <c r="AR251" s="142" t="s">
        <v>248</v>
      </c>
      <c r="AT251" s="142" t="s">
        <v>292</v>
      </c>
      <c r="AU251" s="142" t="s">
        <v>90</v>
      </c>
      <c r="AY251" s="16" t="s">
        <v>225</v>
      </c>
      <c r="BE251" s="143">
        <f t="shared" si="34"/>
        <v>0</v>
      </c>
      <c r="BF251" s="143">
        <f t="shared" si="35"/>
        <v>0</v>
      </c>
      <c r="BG251" s="143">
        <f t="shared" si="36"/>
        <v>0</v>
      </c>
      <c r="BH251" s="143">
        <f t="shared" si="37"/>
        <v>0</v>
      </c>
      <c r="BI251" s="143">
        <f t="shared" si="38"/>
        <v>0</v>
      </c>
      <c r="BJ251" s="16" t="s">
        <v>90</v>
      </c>
      <c r="BK251" s="143">
        <f t="shared" si="39"/>
        <v>0</v>
      </c>
      <c r="BL251" s="16" t="s">
        <v>232</v>
      </c>
      <c r="BM251" s="142" t="s">
        <v>701</v>
      </c>
    </row>
    <row r="252" spans="2:65" s="1" customFormat="1" ht="16.5" customHeight="1">
      <c r="B252" s="31"/>
      <c r="C252" s="159" t="s">
        <v>456</v>
      </c>
      <c r="D252" s="159" t="s">
        <v>292</v>
      </c>
      <c r="E252" s="160" t="s">
        <v>4826</v>
      </c>
      <c r="F252" s="161" t="s">
        <v>4827</v>
      </c>
      <c r="G252" s="162" t="s">
        <v>1732</v>
      </c>
      <c r="H252" s="163">
        <v>3</v>
      </c>
      <c r="I252" s="164"/>
      <c r="J252" s="165">
        <f t="shared" si="30"/>
        <v>0</v>
      </c>
      <c r="K252" s="161" t="s">
        <v>1</v>
      </c>
      <c r="L252" s="166"/>
      <c r="M252" s="167" t="s">
        <v>1</v>
      </c>
      <c r="N252" s="168" t="s">
        <v>47</v>
      </c>
      <c r="P252" s="140">
        <f t="shared" si="31"/>
        <v>0</v>
      </c>
      <c r="Q252" s="140">
        <v>0</v>
      </c>
      <c r="R252" s="140">
        <f t="shared" si="32"/>
        <v>0</v>
      </c>
      <c r="S252" s="140">
        <v>0</v>
      </c>
      <c r="T252" s="141">
        <f t="shared" si="33"/>
        <v>0</v>
      </c>
      <c r="AR252" s="142" t="s">
        <v>248</v>
      </c>
      <c r="AT252" s="142" t="s">
        <v>292</v>
      </c>
      <c r="AU252" s="142" t="s">
        <v>90</v>
      </c>
      <c r="AY252" s="16" t="s">
        <v>225</v>
      </c>
      <c r="BE252" s="143">
        <f t="shared" si="34"/>
        <v>0</v>
      </c>
      <c r="BF252" s="143">
        <f t="shared" si="35"/>
        <v>0</v>
      </c>
      <c r="BG252" s="143">
        <f t="shared" si="36"/>
        <v>0</v>
      </c>
      <c r="BH252" s="143">
        <f t="shared" si="37"/>
        <v>0</v>
      </c>
      <c r="BI252" s="143">
        <f t="shared" si="38"/>
        <v>0</v>
      </c>
      <c r="BJ252" s="16" t="s">
        <v>90</v>
      </c>
      <c r="BK252" s="143">
        <f t="shared" si="39"/>
        <v>0</v>
      </c>
      <c r="BL252" s="16" t="s">
        <v>232</v>
      </c>
      <c r="BM252" s="142" t="s">
        <v>706</v>
      </c>
    </row>
    <row r="253" spans="2:65" s="1" customFormat="1" ht="37.799999999999997" customHeight="1">
      <c r="B253" s="31"/>
      <c r="C253" s="159" t="s">
        <v>703</v>
      </c>
      <c r="D253" s="159" t="s">
        <v>292</v>
      </c>
      <c r="E253" s="160" t="s">
        <v>4828</v>
      </c>
      <c r="F253" s="161" t="s">
        <v>4829</v>
      </c>
      <c r="G253" s="162" t="s">
        <v>1732</v>
      </c>
      <c r="H253" s="163">
        <v>2</v>
      </c>
      <c r="I253" s="164"/>
      <c r="J253" s="165">
        <f t="shared" si="30"/>
        <v>0</v>
      </c>
      <c r="K253" s="161" t="s">
        <v>1</v>
      </c>
      <c r="L253" s="166"/>
      <c r="M253" s="167" t="s">
        <v>1</v>
      </c>
      <c r="N253" s="168" t="s">
        <v>47</v>
      </c>
      <c r="P253" s="140">
        <f t="shared" si="31"/>
        <v>0</v>
      </c>
      <c r="Q253" s="140">
        <v>0</v>
      </c>
      <c r="R253" s="140">
        <f t="shared" si="32"/>
        <v>0</v>
      </c>
      <c r="S253" s="140">
        <v>0</v>
      </c>
      <c r="T253" s="141">
        <f t="shared" si="33"/>
        <v>0</v>
      </c>
      <c r="AR253" s="142" t="s">
        <v>248</v>
      </c>
      <c r="AT253" s="142" t="s">
        <v>292</v>
      </c>
      <c r="AU253" s="142" t="s">
        <v>90</v>
      </c>
      <c r="AY253" s="16" t="s">
        <v>225</v>
      </c>
      <c r="BE253" s="143">
        <f t="shared" si="34"/>
        <v>0</v>
      </c>
      <c r="BF253" s="143">
        <f t="shared" si="35"/>
        <v>0</v>
      </c>
      <c r="BG253" s="143">
        <f t="shared" si="36"/>
        <v>0</v>
      </c>
      <c r="BH253" s="143">
        <f t="shared" si="37"/>
        <v>0</v>
      </c>
      <c r="BI253" s="143">
        <f t="shared" si="38"/>
        <v>0</v>
      </c>
      <c r="BJ253" s="16" t="s">
        <v>90</v>
      </c>
      <c r="BK253" s="143">
        <f t="shared" si="39"/>
        <v>0</v>
      </c>
      <c r="BL253" s="16" t="s">
        <v>232</v>
      </c>
      <c r="BM253" s="142" t="s">
        <v>710</v>
      </c>
    </row>
    <row r="254" spans="2:65" s="1" customFormat="1" ht="16.5" customHeight="1">
      <c r="B254" s="31"/>
      <c r="C254" s="159" t="s">
        <v>460</v>
      </c>
      <c r="D254" s="159" t="s">
        <v>292</v>
      </c>
      <c r="E254" s="160" t="s">
        <v>4830</v>
      </c>
      <c r="F254" s="161" t="s">
        <v>4831</v>
      </c>
      <c r="G254" s="162" t="s">
        <v>1732</v>
      </c>
      <c r="H254" s="163">
        <v>2</v>
      </c>
      <c r="I254" s="164"/>
      <c r="J254" s="165">
        <f t="shared" si="30"/>
        <v>0</v>
      </c>
      <c r="K254" s="161" t="s">
        <v>1</v>
      </c>
      <c r="L254" s="166"/>
      <c r="M254" s="167" t="s">
        <v>1</v>
      </c>
      <c r="N254" s="168" t="s">
        <v>47</v>
      </c>
      <c r="P254" s="140">
        <f t="shared" si="31"/>
        <v>0</v>
      </c>
      <c r="Q254" s="140">
        <v>0</v>
      </c>
      <c r="R254" s="140">
        <f t="shared" si="32"/>
        <v>0</v>
      </c>
      <c r="S254" s="140">
        <v>0</v>
      </c>
      <c r="T254" s="141">
        <f t="shared" si="33"/>
        <v>0</v>
      </c>
      <c r="AR254" s="142" t="s">
        <v>248</v>
      </c>
      <c r="AT254" s="142" t="s">
        <v>292</v>
      </c>
      <c r="AU254" s="142" t="s">
        <v>90</v>
      </c>
      <c r="AY254" s="16" t="s">
        <v>225</v>
      </c>
      <c r="BE254" s="143">
        <f t="shared" si="34"/>
        <v>0</v>
      </c>
      <c r="BF254" s="143">
        <f t="shared" si="35"/>
        <v>0</v>
      </c>
      <c r="BG254" s="143">
        <f t="shared" si="36"/>
        <v>0</v>
      </c>
      <c r="BH254" s="143">
        <f t="shared" si="37"/>
        <v>0</v>
      </c>
      <c r="BI254" s="143">
        <f t="shared" si="38"/>
        <v>0</v>
      </c>
      <c r="BJ254" s="16" t="s">
        <v>90</v>
      </c>
      <c r="BK254" s="143">
        <f t="shared" si="39"/>
        <v>0</v>
      </c>
      <c r="BL254" s="16" t="s">
        <v>232</v>
      </c>
      <c r="BM254" s="142" t="s">
        <v>715</v>
      </c>
    </row>
    <row r="255" spans="2:65" s="1" customFormat="1" ht="16.5" customHeight="1">
      <c r="B255" s="31"/>
      <c r="C255" s="159" t="s">
        <v>712</v>
      </c>
      <c r="D255" s="159" t="s">
        <v>292</v>
      </c>
      <c r="E255" s="160" t="s">
        <v>4832</v>
      </c>
      <c r="F255" s="161" t="s">
        <v>4833</v>
      </c>
      <c r="G255" s="162" t="s">
        <v>1732</v>
      </c>
      <c r="H255" s="163">
        <v>1</v>
      </c>
      <c r="I255" s="164"/>
      <c r="J255" s="165">
        <f t="shared" si="30"/>
        <v>0</v>
      </c>
      <c r="K255" s="161" t="s">
        <v>1</v>
      </c>
      <c r="L255" s="166"/>
      <c r="M255" s="167" t="s">
        <v>1</v>
      </c>
      <c r="N255" s="168" t="s">
        <v>47</v>
      </c>
      <c r="P255" s="140">
        <f t="shared" si="31"/>
        <v>0</v>
      </c>
      <c r="Q255" s="140">
        <v>0</v>
      </c>
      <c r="R255" s="140">
        <f t="shared" si="32"/>
        <v>0</v>
      </c>
      <c r="S255" s="140">
        <v>0</v>
      </c>
      <c r="T255" s="141">
        <f t="shared" si="33"/>
        <v>0</v>
      </c>
      <c r="AR255" s="142" t="s">
        <v>248</v>
      </c>
      <c r="AT255" s="142" t="s">
        <v>292</v>
      </c>
      <c r="AU255" s="142" t="s">
        <v>90</v>
      </c>
      <c r="AY255" s="16" t="s">
        <v>225</v>
      </c>
      <c r="BE255" s="143">
        <f t="shared" si="34"/>
        <v>0</v>
      </c>
      <c r="BF255" s="143">
        <f t="shared" si="35"/>
        <v>0</v>
      </c>
      <c r="BG255" s="143">
        <f t="shared" si="36"/>
        <v>0</v>
      </c>
      <c r="BH255" s="143">
        <f t="shared" si="37"/>
        <v>0</v>
      </c>
      <c r="BI255" s="143">
        <f t="shared" si="38"/>
        <v>0</v>
      </c>
      <c r="BJ255" s="16" t="s">
        <v>90</v>
      </c>
      <c r="BK255" s="143">
        <f t="shared" si="39"/>
        <v>0</v>
      </c>
      <c r="BL255" s="16" t="s">
        <v>232</v>
      </c>
      <c r="BM255" s="142" t="s">
        <v>720</v>
      </c>
    </row>
    <row r="256" spans="2:65" s="1" customFormat="1" ht="16.5" customHeight="1">
      <c r="B256" s="31"/>
      <c r="C256" s="159" t="s">
        <v>464</v>
      </c>
      <c r="D256" s="159" t="s">
        <v>292</v>
      </c>
      <c r="E256" s="160" t="s">
        <v>4834</v>
      </c>
      <c r="F256" s="161" t="s">
        <v>4835</v>
      </c>
      <c r="G256" s="162" t="s">
        <v>1732</v>
      </c>
      <c r="H256" s="163">
        <v>1</v>
      </c>
      <c r="I256" s="164"/>
      <c r="J256" s="165">
        <f t="shared" si="30"/>
        <v>0</v>
      </c>
      <c r="K256" s="161" t="s">
        <v>1</v>
      </c>
      <c r="L256" s="166"/>
      <c r="M256" s="167" t="s">
        <v>1</v>
      </c>
      <c r="N256" s="168" t="s">
        <v>47</v>
      </c>
      <c r="P256" s="140">
        <f t="shared" si="31"/>
        <v>0</v>
      </c>
      <c r="Q256" s="140">
        <v>0</v>
      </c>
      <c r="R256" s="140">
        <f t="shared" si="32"/>
        <v>0</v>
      </c>
      <c r="S256" s="140">
        <v>0</v>
      </c>
      <c r="T256" s="141">
        <f t="shared" si="33"/>
        <v>0</v>
      </c>
      <c r="AR256" s="142" t="s">
        <v>248</v>
      </c>
      <c r="AT256" s="142" t="s">
        <v>292</v>
      </c>
      <c r="AU256" s="142" t="s">
        <v>90</v>
      </c>
      <c r="AY256" s="16" t="s">
        <v>225</v>
      </c>
      <c r="BE256" s="143">
        <f t="shared" si="34"/>
        <v>0</v>
      </c>
      <c r="BF256" s="143">
        <f t="shared" si="35"/>
        <v>0</v>
      </c>
      <c r="BG256" s="143">
        <f t="shared" si="36"/>
        <v>0</v>
      </c>
      <c r="BH256" s="143">
        <f t="shared" si="37"/>
        <v>0</v>
      </c>
      <c r="BI256" s="143">
        <f t="shared" si="38"/>
        <v>0</v>
      </c>
      <c r="BJ256" s="16" t="s">
        <v>90</v>
      </c>
      <c r="BK256" s="143">
        <f t="shared" si="39"/>
        <v>0</v>
      </c>
      <c r="BL256" s="16" t="s">
        <v>232</v>
      </c>
      <c r="BM256" s="142" t="s">
        <v>726</v>
      </c>
    </row>
    <row r="257" spans="2:65" s="11" customFormat="1" ht="25.95" customHeight="1">
      <c r="B257" s="119"/>
      <c r="D257" s="120" t="s">
        <v>81</v>
      </c>
      <c r="E257" s="121" t="s">
        <v>4836</v>
      </c>
      <c r="F257" s="121" t="s">
        <v>4837</v>
      </c>
      <c r="I257" s="122"/>
      <c r="J257" s="123">
        <f>BK257</f>
        <v>0</v>
      </c>
      <c r="L257" s="119"/>
      <c r="M257" s="124"/>
      <c r="P257" s="125">
        <f>SUM(P258:P259)</f>
        <v>0</v>
      </c>
      <c r="R257" s="125">
        <f>SUM(R258:R259)</f>
        <v>0</v>
      </c>
      <c r="T257" s="126">
        <f>SUM(T258:T259)</f>
        <v>0</v>
      </c>
      <c r="AR257" s="120" t="s">
        <v>90</v>
      </c>
      <c r="AT257" s="127" t="s">
        <v>81</v>
      </c>
      <c r="AU257" s="127" t="s">
        <v>82</v>
      </c>
      <c r="AY257" s="120" t="s">
        <v>225</v>
      </c>
      <c r="BK257" s="128">
        <f>SUM(BK258:BK259)</f>
        <v>0</v>
      </c>
    </row>
    <row r="258" spans="2:65" s="1" customFormat="1" ht="16.5" customHeight="1">
      <c r="B258" s="31"/>
      <c r="C258" s="159" t="s">
        <v>723</v>
      </c>
      <c r="D258" s="159" t="s">
        <v>292</v>
      </c>
      <c r="E258" s="160" t="s">
        <v>4838</v>
      </c>
      <c r="F258" s="161" t="s">
        <v>4839</v>
      </c>
      <c r="G258" s="162" t="s">
        <v>1732</v>
      </c>
      <c r="H258" s="163">
        <v>1</v>
      </c>
      <c r="I258" s="164"/>
      <c r="J258" s="165">
        <f>ROUND(I258*H258,2)</f>
        <v>0</v>
      </c>
      <c r="K258" s="161" t="s">
        <v>1</v>
      </c>
      <c r="L258" s="166"/>
      <c r="M258" s="167" t="s">
        <v>1</v>
      </c>
      <c r="N258" s="168" t="s">
        <v>47</v>
      </c>
      <c r="P258" s="140">
        <f>O258*H258</f>
        <v>0</v>
      </c>
      <c r="Q258" s="140">
        <v>0</v>
      </c>
      <c r="R258" s="140">
        <f>Q258*H258</f>
        <v>0</v>
      </c>
      <c r="S258" s="140">
        <v>0</v>
      </c>
      <c r="T258" s="141">
        <f>S258*H258</f>
        <v>0</v>
      </c>
      <c r="AR258" s="142" t="s">
        <v>248</v>
      </c>
      <c r="AT258" s="142" t="s">
        <v>292</v>
      </c>
      <c r="AU258" s="142" t="s">
        <v>90</v>
      </c>
      <c r="AY258" s="16" t="s">
        <v>225</v>
      </c>
      <c r="BE258" s="143">
        <f>IF(N258="základní",J258,0)</f>
        <v>0</v>
      </c>
      <c r="BF258" s="143">
        <f>IF(N258="snížená",J258,0)</f>
        <v>0</v>
      </c>
      <c r="BG258" s="143">
        <f>IF(N258="zákl. přenesená",J258,0)</f>
        <v>0</v>
      </c>
      <c r="BH258" s="143">
        <f>IF(N258="sníž. přenesená",J258,0)</f>
        <v>0</v>
      </c>
      <c r="BI258" s="143">
        <f>IF(N258="nulová",J258,0)</f>
        <v>0</v>
      </c>
      <c r="BJ258" s="16" t="s">
        <v>90</v>
      </c>
      <c r="BK258" s="143">
        <f>ROUND(I258*H258,2)</f>
        <v>0</v>
      </c>
      <c r="BL258" s="16" t="s">
        <v>232</v>
      </c>
      <c r="BM258" s="142" t="s">
        <v>730</v>
      </c>
    </row>
    <row r="259" spans="2:65" s="1" customFormat="1" ht="33" customHeight="1">
      <c r="B259" s="31"/>
      <c r="C259" s="159" t="s">
        <v>469</v>
      </c>
      <c r="D259" s="159" t="s">
        <v>292</v>
      </c>
      <c r="E259" s="160" t="s">
        <v>4840</v>
      </c>
      <c r="F259" s="161" t="s">
        <v>4841</v>
      </c>
      <c r="G259" s="162" t="s">
        <v>1732</v>
      </c>
      <c r="H259" s="163">
        <v>24</v>
      </c>
      <c r="I259" s="164"/>
      <c r="J259" s="165">
        <f>ROUND(I259*H259,2)</f>
        <v>0</v>
      </c>
      <c r="K259" s="161" t="s">
        <v>1</v>
      </c>
      <c r="L259" s="166"/>
      <c r="M259" s="167" t="s">
        <v>1</v>
      </c>
      <c r="N259" s="168" t="s">
        <v>47</v>
      </c>
      <c r="P259" s="140">
        <f>O259*H259</f>
        <v>0</v>
      </c>
      <c r="Q259" s="140">
        <v>0</v>
      </c>
      <c r="R259" s="140">
        <f>Q259*H259</f>
        <v>0</v>
      </c>
      <c r="S259" s="140">
        <v>0</v>
      </c>
      <c r="T259" s="141">
        <f>S259*H259</f>
        <v>0</v>
      </c>
      <c r="AR259" s="142" t="s">
        <v>248</v>
      </c>
      <c r="AT259" s="142" t="s">
        <v>292</v>
      </c>
      <c r="AU259" s="142" t="s">
        <v>90</v>
      </c>
      <c r="AY259" s="16" t="s">
        <v>225</v>
      </c>
      <c r="BE259" s="143">
        <f>IF(N259="základní",J259,0)</f>
        <v>0</v>
      </c>
      <c r="BF259" s="143">
        <f>IF(N259="snížená",J259,0)</f>
        <v>0</v>
      </c>
      <c r="BG259" s="143">
        <f>IF(N259="zákl. přenesená",J259,0)</f>
        <v>0</v>
      </c>
      <c r="BH259" s="143">
        <f>IF(N259="sníž. přenesená",J259,0)</f>
        <v>0</v>
      </c>
      <c r="BI259" s="143">
        <f>IF(N259="nulová",J259,0)</f>
        <v>0</v>
      </c>
      <c r="BJ259" s="16" t="s">
        <v>90</v>
      </c>
      <c r="BK259" s="143">
        <f>ROUND(I259*H259,2)</f>
        <v>0</v>
      </c>
      <c r="BL259" s="16" t="s">
        <v>232</v>
      </c>
      <c r="BM259" s="142" t="s">
        <v>735</v>
      </c>
    </row>
    <row r="260" spans="2:65" s="11" customFormat="1" ht="25.95" customHeight="1">
      <c r="B260" s="119"/>
      <c r="D260" s="120" t="s">
        <v>81</v>
      </c>
      <c r="E260" s="121" t="s">
        <v>223</v>
      </c>
      <c r="F260" s="121" t="s">
        <v>224</v>
      </c>
      <c r="I260" s="122"/>
      <c r="J260" s="123">
        <f>BK260</f>
        <v>0</v>
      </c>
      <c r="L260" s="119"/>
      <c r="M260" s="124"/>
      <c r="P260" s="125">
        <f>P261</f>
        <v>0</v>
      </c>
      <c r="R260" s="125">
        <f>R261</f>
        <v>0</v>
      </c>
      <c r="T260" s="126">
        <f>T261</f>
        <v>0</v>
      </c>
      <c r="AR260" s="120" t="s">
        <v>90</v>
      </c>
      <c r="AT260" s="127" t="s">
        <v>81</v>
      </c>
      <c r="AU260" s="127" t="s">
        <v>82</v>
      </c>
      <c r="AY260" s="120" t="s">
        <v>225</v>
      </c>
      <c r="BK260" s="128">
        <f>BK261</f>
        <v>0</v>
      </c>
    </row>
    <row r="261" spans="2:65" s="11" customFormat="1" ht="22.8" customHeight="1">
      <c r="B261" s="119"/>
      <c r="D261" s="120" t="s">
        <v>81</v>
      </c>
      <c r="E261" s="129" t="s">
        <v>90</v>
      </c>
      <c r="F261" s="129" t="s">
        <v>226</v>
      </c>
      <c r="I261" s="122"/>
      <c r="J261" s="130">
        <f>BK261</f>
        <v>0</v>
      </c>
      <c r="L261" s="119"/>
      <c r="M261" s="124"/>
      <c r="P261" s="125">
        <f>SUM(P262:P282)</f>
        <v>0</v>
      </c>
      <c r="R261" s="125">
        <f>SUM(R262:R282)</f>
        <v>0</v>
      </c>
      <c r="T261" s="126">
        <f>SUM(T262:T282)</f>
        <v>0</v>
      </c>
      <c r="AR261" s="120" t="s">
        <v>90</v>
      </c>
      <c r="AT261" s="127" t="s">
        <v>81</v>
      </c>
      <c r="AU261" s="127" t="s">
        <v>90</v>
      </c>
      <c r="AY261" s="120" t="s">
        <v>225</v>
      </c>
      <c r="BK261" s="128">
        <f>SUM(BK262:BK282)</f>
        <v>0</v>
      </c>
    </row>
    <row r="262" spans="2:65" s="1" customFormat="1" ht="44.25" customHeight="1">
      <c r="B262" s="31"/>
      <c r="C262" s="131" t="s">
        <v>732</v>
      </c>
      <c r="D262" s="131" t="s">
        <v>227</v>
      </c>
      <c r="E262" s="132" t="s">
        <v>4489</v>
      </c>
      <c r="F262" s="133" t="s">
        <v>4490</v>
      </c>
      <c r="G262" s="134" t="s">
        <v>230</v>
      </c>
      <c r="H262" s="135">
        <v>90</v>
      </c>
      <c r="I262" s="136"/>
      <c r="J262" s="137">
        <f t="shared" ref="J262:J269" si="40">ROUND(I262*H262,2)</f>
        <v>0</v>
      </c>
      <c r="K262" s="133" t="s">
        <v>347</v>
      </c>
      <c r="L262" s="31"/>
      <c r="M262" s="138" t="s">
        <v>1</v>
      </c>
      <c r="N262" s="139" t="s">
        <v>47</v>
      </c>
      <c r="P262" s="140">
        <f t="shared" ref="P262:P269" si="41">O262*H262</f>
        <v>0</v>
      </c>
      <c r="Q262" s="140">
        <v>0</v>
      </c>
      <c r="R262" s="140">
        <f t="shared" ref="R262:R269" si="42">Q262*H262</f>
        <v>0</v>
      </c>
      <c r="S262" s="140">
        <v>0</v>
      </c>
      <c r="T262" s="141">
        <f t="shared" ref="T262:T269" si="43">S262*H262</f>
        <v>0</v>
      </c>
      <c r="AR262" s="142" t="s">
        <v>232</v>
      </c>
      <c r="AT262" s="142" t="s">
        <v>227</v>
      </c>
      <c r="AU262" s="142" t="s">
        <v>92</v>
      </c>
      <c r="AY262" s="16" t="s">
        <v>225</v>
      </c>
      <c r="BE262" s="143">
        <f t="shared" ref="BE262:BE269" si="44">IF(N262="základní",J262,0)</f>
        <v>0</v>
      </c>
      <c r="BF262" s="143">
        <f t="shared" ref="BF262:BF269" si="45">IF(N262="snížená",J262,0)</f>
        <v>0</v>
      </c>
      <c r="BG262" s="143">
        <f t="shared" ref="BG262:BG269" si="46">IF(N262="zákl. přenesená",J262,0)</f>
        <v>0</v>
      </c>
      <c r="BH262" s="143">
        <f t="shared" ref="BH262:BH269" si="47">IF(N262="sníž. přenesená",J262,0)</f>
        <v>0</v>
      </c>
      <c r="BI262" s="143">
        <f t="shared" ref="BI262:BI269" si="48">IF(N262="nulová",J262,0)</f>
        <v>0</v>
      </c>
      <c r="BJ262" s="16" t="s">
        <v>90</v>
      </c>
      <c r="BK262" s="143">
        <f t="shared" ref="BK262:BK269" si="49">ROUND(I262*H262,2)</f>
        <v>0</v>
      </c>
      <c r="BL262" s="16" t="s">
        <v>232</v>
      </c>
      <c r="BM262" s="142" t="s">
        <v>739</v>
      </c>
    </row>
    <row r="263" spans="2:65" s="1" customFormat="1" ht="33" customHeight="1">
      <c r="B263" s="31"/>
      <c r="C263" s="131" t="s">
        <v>476</v>
      </c>
      <c r="D263" s="131" t="s">
        <v>227</v>
      </c>
      <c r="E263" s="132" t="s">
        <v>4842</v>
      </c>
      <c r="F263" s="133" t="s">
        <v>4843</v>
      </c>
      <c r="G263" s="134" t="s">
        <v>414</v>
      </c>
      <c r="H263" s="135">
        <v>5</v>
      </c>
      <c r="I263" s="136"/>
      <c r="J263" s="137">
        <f t="shared" si="40"/>
        <v>0</v>
      </c>
      <c r="K263" s="133" t="s">
        <v>347</v>
      </c>
      <c r="L263" s="31"/>
      <c r="M263" s="138" t="s">
        <v>1</v>
      </c>
      <c r="N263" s="139" t="s">
        <v>47</v>
      </c>
      <c r="P263" s="140">
        <f t="shared" si="41"/>
        <v>0</v>
      </c>
      <c r="Q263" s="140">
        <v>0</v>
      </c>
      <c r="R263" s="140">
        <f t="shared" si="42"/>
        <v>0</v>
      </c>
      <c r="S263" s="140">
        <v>0</v>
      </c>
      <c r="T263" s="141">
        <f t="shared" si="43"/>
        <v>0</v>
      </c>
      <c r="AR263" s="142" t="s">
        <v>232</v>
      </c>
      <c r="AT263" s="142" t="s">
        <v>227</v>
      </c>
      <c r="AU263" s="142" t="s">
        <v>92</v>
      </c>
      <c r="AY263" s="16" t="s">
        <v>225</v>
      </c>
      <c r="BE263" s="143">
        <f t="shared" si="44"/>
        <v>0</v>
      </c>
      <c r="BF263" s="143">
        <f t="shared" si="45"/>
        <v>0</v>
      </c>
      <c r="BG263" s="143">
        <f t="shared" si="46"/>
        <v>0</v>
      </c>
      <c r="BH263" s="143">
        <f t="shared" si="47"/>
        <v>0</v>
      </c>
      <c r="BI263" s="143">
        <f t="shared" si="48"/>
        <v>0</v>
      </c>
      <c r="BJ263" s="16" t="s">
        <v>90</v>
      </c>
      <c r="BK263" s="143">
        <f t="shared" si="49"/>
        <v>0</v>
      </c>
      <c r="BL263" s="16" t="s">
        <v>232</v>
      </c>
      <c r="BM263" s="142" t="s">
        <v>744</v>
      </c>
    </row>
    <row r="264" spans="2:65" s="1" customFormat="1" ht="37.799999999999997" customHeight="1">
      <c r="B264" s="31"/>
      <c r="C264" s="131" t="s">
        <v>741</v>
      </c>
      <c r="D264" s="131" t="s">
        <v>227</v>
      </c>
      <c r="E264" s="132" t="s">
        <v>4844</v>
      </c>
      <c r="F264" s="133" t="s">
        <v>4845</v>
      </c>
      <c r="G264" s="134" t="s">
        <v>414</v>
      </c>
      <c r="H264" s="135">
        <v>1</v>
      </c>
      <c r="I264" s="136"/>
      <c r="J264" s="137">
        <f t="shared" si="40"/>
        <v>0</v>
      </c>
      <c r="K264" s="133" t="s">
        <v>347</v>
      </c>
      <c r="L264" s="31"/>
      <c r="M264" s="138" t="s">
        <v>1</v>
      </c>
      <c r="N264" s="139" t="s">
        <v>47</v>
      </c>
      <c r="P264" s="140">
        <f t="shared" si="41"/>
        <v>0</v>
      </c>
      <c r="Q264" s="140">
        <v>0</v>
      </c>
      <c r="R264" s="140">
        <f t="shared" si="42"/>
        <v>0</v>
      </c>
      <c r="S264" s="140">
        <v>0</v>
      </c>
      <c r="T264" s="141">
        <f t="shared" si="43"/>
        <v>0</v>
      </c>
      <c r="AR264" s="142" t="s">
        <v>232</v>
      </c>
      <c r="AT264" s="142" t="s">
        <v>227</v>
      </c>
      <c r="AU264" s="142" t="s">
        <v>92</v>
      </c>
      <c r="AY264" s="16" t="s">
        <v>225</v>
      </c>
      <c r="BE264" s="143">
        <f t="shared" si="44"/>
        <v>0</v>
      </c>
      <c r="BF264" s="143">
        <f t="shared" si="45"/>
        <v>0</v>
      </c>
      <c r="BG264" s="143">
        <f t="shared" si="46"/>
        <v>0</v>
      </c>
      <c r="BH264" s="143">
        <f t="shared" si="47"/>
        <v>0</v>
      </c>
      <c r="BI264" s="143">
        <f t="shared" si="48"/>
        <v>0</v>
      </c>
      <c r="BJ264" s="16" t="s">
        <v>90</v>
      </c>
      <c r="BK264" s="143">
        <f t="shared" si="49"/>
        <v>0</v>
      </c>
      <c r="BL264" s="16" t="s">
        <v>232</v>
      </c>
      <c r="BM264" s="142" t="s">
        <v>751</v>
      </c>
    </row>
    <row r="265" spans="2:65" s="1" customFormat="1" ht="33" customHeight="1">
      <c r="B265" s="31"/>
      <c r="C265" s="131" t="s">
        <v>481</v>
      </c>
      <c r="D265" s="131" t="s">
        <v>227</v>
      </c>
      <c r="E265" s="132" t="s">
        <v>4846</v>
      </c>
      <c r="F265" s="133" t="s">
        <v>4847</v>
      </c>
      <c r="G265" s="134" t="s">
        <v>414</v>
      </c>
      <c r="H265" s="135">
        <v>1</v>
      </c>
      <c r="I265" s="136"/>
      <c r="J265" s="137">
        <f t="shared" si="40"/>
        <v>0</v>
      </c>
      <c r="K265" s="133" t="s">
        <v>1</v>
      </c>
      <c r="L265" s="31"/>
      <c r="M265" s="138" t="s">
        <v>1</v>
      </c>
      <c r="N265" s="139" t="s">
        <v>47</v>
      </c>
      <c r="P265" s="140">
        <f t="shared" si="41"/>
        <v>0</v>
      </c>
      <c r="Q265" s="140">
        <v>0</v>
      </c>
      <c r="R265" s="140">
        <f t="shared" si="42"/>
        <v>0</v>
      </c>
      <c r="S265" s="140">
        <v>0</v>
      </c>
      <c r="T265" s="141">
        <f t="shared" si="43"/>
        <v>0</v>
      </c>
      <c r="AR265" s="142" t="s">
        <v>232</v>
      </c>
      <c r="AT265" s="142" t="s">
        <v>227</v>
      </c>
      <c r="AU265" s="142" t="s">
        <v>92</v>
      </c>
      <c r="AY265" s="16" t="s">
        <v>225</v>
      </c>
      <c r="BE265" s="143">
        <f t="shared" si="44"/>
        <v>0</v>
      </c>
      <c r="BF265" s="143">
        <f t="shared" si="45"/>
        <v>0</v>
      </c>
      <c r="BG265" s="143">
        <f t="shared" si="46"/>
        <v>0</v>
      </c>
      <c r="BH265" s="143">
        <f t="shared" si="47"/>
        <v>0</v>
      </c>
      <c r="BI265" s="143">
        <f t="shared" si="48"/>
        <v>0</v>
      </c>
      <c r="BJ265" s="16" t="s">
        <v>90</v>
      </c>
      <c r="BK265" s="143">
        <f t="shared" si="49"/>
        <v>0</v>
      </c>
      <c r="BL265" s="16" t="s">
        <v>232</v>
      </c>
      <c r="BM265" s="142" t="s">
        <v>755</v>
      </c>
    </row>
    <row r="266" spans="2:65" s="1" customFormat="1" ht="33" customHeight="1">
      <c r="B266" s="31"/>
      <c r="C266" s="131" t="s">
        <v>752</v>
      </c>
      <c r="D266" s="131" t="s">
        <v>227</v>
      </c>
      <c r="E266" s="132" t="s">
        <v>4848</v>
      </c>
      <c r="F266" s="133" t="s">
        <v>4849</v>
      </c>
      <c r="G266" s="134" t="s">
        <v>414</v>
      </c>
      <c r="H266" s="135">
        <v>5</v>
      </c>
      <c r="I266" s="136"/>
      <c r="J266" s="137">
        <f t="shared" si="40"/>
        <v>0</v>
      </c>
      <c r="K266" s="133" t="s">
        <v>347</v>
      </c>
      <c r="L266" s="31"/>
      <c r="M266" s="138" t="s">
        <v>1</v>
      </c>
      <c r="N266" s="139" t="s">
        <v>47</v>
      </c>
      <c r="P266" s="140">
        <f t="shared" si="41"/>
        <v>0</v>
      </c>
      <c r="Q266" s="140">
        <v>0</v>
      </c>
      <c r="R266" s="140">
        <f t="shared" si="42"/>
        <v>0</v>
      </c>
      <c r="S266" s="140">
        <v>0</v>
      </c>
      <c r="T266" s="141">
        <f t="shared" si="43"/>
        <v>0</v>
      </c>
      <c r="AR266" s="142" t="s">
        <v>232</v>
      </c>
      <c r="AT266" s="142" t="s">
        <v>227</v>
      </c>
      <c r="AU266" s="142" t="s">
        <v>92</v>
      </c>
      <c r="AY266" s="16" t="s">
        <v>225</v>
      </c>
      <c r="BE266" s="143">
        <f t="shared" si="44"/>
        <v>0</v>
      </c>
      <c r="BF266" s="143">
        <f t="shared" si="45"/>
        <v>0</v>
      </c>
      <c r="BG266" s="143">
        <f t="shared" si="46"/>
        <v>0</v>
      </c>
      <c r="BH266" s="143">
        <f t="shared" si="47"/>
        <v>0</v>
      </c>
      <c r="BI266" s="143">
        <f t="shared" si="48"/>
        <v>0</v>
      </c>
      <c r="BJ266" s="16" t="s">
        <v>90</v>
      </c>
      <c r="BK266" s="143">
        <f t="shared" si="49"/>
        <v>0</v>
      </c>
      <c r="BL266" s="16" t="s">
        <v>232</v>
      </c>
      <c r="BM266" s="142" t="s">
        <v>759</v>
      </c>
    </row>
    <row r="267" spans="2:65" s="1" customFormat="1" ht="33" customHeight="1">
      <c r="B267" s="31"/>
      <c r="C267" s="131" t="s">
        <v>485</v>
      </c>
      <c r="D267" s="131" t="s">
        <v>227</v>
      </c>
      <c r="E267" s="132" t="s">
        <v>4850</v>
      </c>
      <c r="F267" s="133" t="s">
        <v>4851</v>
      </c>
      <c r="G267" s="134" t="s">
        <v>414</v>
      </c>
      <c r="H267" s="135">
        <v>1</v>
      </c>
      <c r="I267" s="136"/>
      <c r="J267" s="137">
        <f t="shared" si="40"/>
        <v>0</v>
      </c>
      <c r="K267" s="133" t="s">
        <v>347</v>
      </c>
      <c r="L267" s="31"/>
      <c r="M267" s="138" t="s">
        <v>1</v>
      </c>
      <c r="N267" s="139" t="s">
        <v>47</v>
      </c>
      <c r="P267" s="140">
        <f t="shared" si="41"/>
        <v>0</v>
      </c>
      <c r="Q267" s="140">
        <v>0</v>
      </c>
      <c r="R267" s="140">
        <f t="shared" si="42"/>
        <v>0</v>
      </c>
      <c r="S267" s="140">
        <v>0</v>
      </c>
      <c r="T267" s="141">
        <f t="shared" si="43"/>
        <v>0</v>
      </c>
      <c r="AR267" s="142" t="s">
        <v>232</v>
      </c>
      <c r="AT267" s="142" t="s">
        <v>227</v>
      </c>
      <c r="AU267" s="142" t="s">
        <v>92</v>
      </c>
      <c r="AY267" s="16" t="s">
        <v>225</v>
      </c>
      <c r="BE267" s="143">
        <f t="shared" si="44"/>
        <v>0</v>
      </c>
      <c r="BF267" s="143">
        <f t="shared" si="45"/>
        <v>0</v>
      </c>
      <c r="BG267" s="143">
        <f t="shared" si="46"/>
        <v>0</v>
      </c>
      <c r="BH267" s="143">
        <f t="shared" si="47"/>
        <v>0</v>
      </c>
      <c r="BI267" s="143">
        <f t="shared" si="48"/>
        <v>0</v>
      </c>
      <c r="BJ267" s="16" t="s">
        <v>90</v>
      </c>
      <c r="BK267" s="143">
        <f t="shared" si="49"/>
        <v>0</v>
      </c>
      <c r="BL267" s="16" t="s">
        <v>232</v>
      </c>
      <c r="BM267" s="142" t="s">
        <v>764</v>
      </c>
    </row>
    <row r="268" spans="2:65" s="1" customFormat="1" ht="24.15" customHeight="1">
      <c r="B268" s="31"/>
      <c r="C268" s="131" t="s">
        <v>761</v>
      </c>
      <c r="D268" s="131" t="s">
        <v>227</v>
      </c>
      <c r="E268" s="132" t="s">
        <v>4432</v>
      </c>
      <c r="F268" s="133" t="s">
        <v>4433</v>
      </c>
      <c r="G268" s="134" t="s">
        <v>230</v>
      </c>
      <c r="H268" s="135">
        <v>213</v>
      </c>
      <c r="I268" s="136"/>
      <c r="J268" s="137">
        <f t="shared" si="40"/>
        <v>0</v>
      </c>
      <c r="K268" s="133" t="s">
        <v>347</v>
      </c>
      <c r="L268" s="31"/>
      <c r="M268" s="138" t="s">
        <v>1</v>
      </c>
      <c r="N268" s="139" t="s">
        <v>47</v>
      </c>
      <c r="P268" s="140">
        <f t="shared" si="41"/>
        <v>0</v>
      </c>
      <c r="Q268" s="140">
        <v>0</v>
      </c>
      <c r="R268" s="140">
        <f t="shared" si="42"/>
        <v>0</v>
      </c>
      <c r="S268" s="140">
        <v>0</v>
      </c>
      <c r="T268" s="141">
        <f t="shared" si="43"/>
        <v>0</v>
      </c>
      <c r="AR268" s="142" t="s">
        <v>232</v>
      </c>
      <c r="AT268" s="142" t="s">
        <v>227</v>
      </c>
      <c r="AU268" s="142" t="s">
        <v>92</v>
      </c>
      <c r="AY268" s="16" t="s">
        <v>225</v>
      </c>
      <c r="BE268" s="143">
        <f t="shared" si="44"/>
        <v>0</v>
      </c>
      <c r="BF268" s="143">
        <f t="shared" si="45"/>
        <v>0</v>
      </c>
      <c r="BG268" s="143">
        <f t="shared" si="46"/>
        <v>0</v>
      </c>
      <c r="BH268" s="143">
        <f t="shared" si="47"/>
        <v>0</v>
      </c>
      <c r="BI268" s="143">
        <f t="shared" si="48"/>
        <v>0</v>
      </c>
      <c r="BJ268" s="16" t="s">
        <v>90</v>
      </c>
      <c r="BK268" s="143">
        <f t="shared" si="49"/>
        <v>0</v>
      </c>
      <c r="BL268" s="16" t="s">
        <v>232</v>
      </c>
      <c r="BM268" s="142" t="s">
        <v>768</v>
      </c>
    </row>
    <row r="269" spans="2:65" s="1" customFormat="1" ht="55.5" customHeight="1">
      <c r="B269" s="31"/>
      <c r="C269" s="131" t="s">
        <v>494</v>
      </c>
      <c r="D269" s="131" t="s">
        <v>227</v>
      </c>
      <c r="E269" s="132" t="s">
        <v>255</v>
      </c>
      <c r="F269" s="133" t="s">
        <v>256</v>
      </c>
      <c r="G269" s="134" t="s">
        <v>238</v>
      </c>
      <c r="H269" s="135">
        <v>31.95</v>
      </c>
      <c r="I269" s="136"/>
      <c r="J269" s="137">
        <f t="shared" si="40"/>
        <v>0</v>
      </c>
      <c r="K269" s="133" t="s">
        <v>231</v>
      </c>
      <c r="L269" s="31"/>
      <c r="M269" s="138" t="s">
        <v>1</v>
      </c>
      <c r="N269" s="139" t="s">
        <v>47</v>
      </c>
      <c r="P269" s="140">
        <f t="shared" si="41"/>
        <v>0</v>
      </c>
      <c r="Q269" s="140">
        <v>0</v>
      </c>
      <c r="R269" s="140">
        <f t="shared" si="42"/>
        <v>0</v>
      </c>
      <c r="S269" s="140">
        <v>0</v>
      </c>
      <c r="T269" s="141">
        <f t="shared" si="43"/>
        <v>0</v>
      </c>
      <c r="AR269" s="142" t="s">
        <v>232</v>
      </c>
      <c r="AT269" s="142" t="s">
        <v>227</v>
      </c>
      <c r="AU269" s="142" t="s">
        <v>92</v>
      </c>
      <c r="AY269" s="16" t="s">
        <v>225</v>
      </c>
      <c r="BE269" s="143">
        <f t="shared" si="44"/>
        <v>0</v>
      </c>
      <c r="BF269" s="143">
        <f t="shared" si="45"/>
        <v>0</v>
      </c>
      <c r="BG269" s="143">
        <f t="shared" si="46"/>
        <v>0</v>
      </c>
      <c r="BH269" s="143">
        <f t="shared" si="47"/>
        <v>0</v>
      </c>
      <c r="BI269" s="143">
        <f t="shared" si="48"/>
        <v>0</v>
      </c>
      <c r="BJ269" s="16" t="s">
        <v>90</v>
      </c>
      <c r="BK269" s="143">
        <f t="shared" si="49"/>
        <v>0</v>
      </c>
      <c r="BL269" s="16" t="s">
        <v>232</v>
      </c>
      <c r="BM269" s="142" t="s">
        <v>775</v>
      </c>
    </row>
    <row r="270" spans="2:65" s="12" customFormat="1" ht="10.199999999999999">
      <c r="B270" s="144"/>
      <c r="D270" s="145" t="s">
        <v>233</v>
      </c>
      <c r="E270" s="146" t="s">
        <v>1</v>
      </c>
      <c r="F270" s="147" t="s">
        <v>4852</v>
      </c>
      <c r="H270" s="148">
        <v>31.95</v>
      </c>
      <c r="I270" s="149"/>
      <c r="L270" s="144"/>
      <c r="M270" s="150"/>
      <c r="T270" s="151"/>
      <c r="AT270" s="146" t="s">
        <v>233</v>
      </c>
      <c r="AU270" s="146" t="s">
        <v>92</v>
      </c>
      <c r="AV270" s="12" t="s">
        <v>92</v>
      </c>
      <c r="AW270" s="12" t="s">
        <v>31</v>
      </c>
      <c r="AX270" s="12" t="s">
        <v>82</v>
      </c>
      <c r="AY270" s="146" t="s">
        <v>225</v>
      </c>
    </row>
    <row r="271" spans="2:65" s="13" customFormat="1" ht="10.199999999999999">
      <c r="B271" s="152"/>
      <c r="D271" s="145" t="s">
        <v>233</v>
      </c>
      <c r="E271" s="153" t="s">
        <v>1</v>
      </c>
      <c r="F271" s="154" t="s">
        <v>235</v>
      </c>
      <c r="H271" s="155">
        <v>31.95</v>
      </c>
      <c r="I271" s="156"/>
      <c r="L271" s="152"/>
      <c r="M271" s="157"/>
      <c r="T271" s="158"/>
      <c r="AT271" s="153" t="s">
        <v>233</v>
      </c>
      <c r="AU271" s="153" t="s">
        <v>92</v>
      </c>
      <c r="AV271" s="13" t="s">
        <v>232</v>
      </c>
      <c r="AW271" s="13" t="s">
        <v>31</v>
      </c>
      <c r="AX271" s="13" t="s">
        <v>90</v>
      </c>
      <c r="AY271" s="153" t="s">
        <v>225</v>
      </c>
    </row>
    <row r="272" spans="2:65" s="1" customFormat="1" ht="62.7" customHeight="1">
      <c r="B272" s="31"/>
      <c r="C272" s="131" t="s">
        <v>772</v>
      </c>
      <c r="D272" s="131" t="s">
        <v>227</v>
      </c>
      <c r="E272" s="132" t="s">
        <v>259</v>
      </c>
      <c r="F272" s="133" t="s">
        <v>260</v>
      </c>
      <c r="G272" s="134" t="s">
        <v>238</v>
      </c>
      <c r="H272" s="135">
        <v>63.9</v>
      </c>
      <c r="I272" s="136"/>
      <c r="J272" s="137">
        <f>ROUND(I272*H272,2)</f>
        <v>0</v>
      </c>
      <c r="K272" s="133" t="s">
        <v>231</v>
      </c>
      <c r="L272" s="31"/>
      <c r="M272" s="138" t="s">
        <v>1</v>
      </c>
      <c r="N272" s="139" t="s">
        <v>47</v>
      </c>
      <c r="P272" s="140">
        <f>O272*H272</f>
        <v>0</v>
      </c>
      <c r="Q272" s="140">
        <v>0</v>
      </c>
      <c r="R272" s="140">
        <f>Q272*H272</f>
        <v>0</v>
      </c>
      <c r="S272" s="140">
        <v>0</v>
      </c>
      <c r="T272" s="141">
        <f>S272*H272</f>
        <v>0</v>
      </c>
      <c r="AR272" s="142" t="s">
        <v>232</v>
      </c>
      <c r="AT272" s="142" t="s">
        <v>227</v>
      </c>
      <c r="AU272" s="142" t="s">
        <v>92</v>
      </c>
      <c r="AY272" s="16" t="s">
        <v>225</v>
      </c>
      <c r="BE272" s="143">
        <f>IF(N272="základní",J272,0)</f>
        <v>0</v>
      </c>
      <c r="BF272" s="143">
        <f>IF(N272="snížená",J272,0)</f>
        <v>0</v>
      </c>
      <c r="BG272" s="143">
        <f>IF(N272="zákl. přenesená",J272,0)</f>
        <v>0</v>
      </c>
      <c r="BH272" s="143">
        <f>IF(N272="sníž. přenesená",J272,0)</f>
        <v>0</v>
      </c>
      <c r="BI272" s="143">
        <f>IF(N272="nulová",J272,0)</f>
        <v>0</v>
      </c>
      <c r="BJ272" s="16" t="s">
        <v>90</v>
      </c>
      <c r="BK272" s="143">
        <f>ROUND(I272*H272,2)</f>
        <v>0</v>
      </c>
      <c r="BL272" s="16" t="s">
        <v>232</v>
      </c>
      <c r="BM272" s="142" t="s">
        <v>779</v>
      </c>
    </row>
    <row r="273" spans="2:65" s="12" customFormat="1" ht="10.199999999999999">
      <c r="B273" s="144"/>
      <c r="D273" s="145" t="s">
        <v>233</v>
      </c>
      <c r="E273" s="146" t="s">
        <v>1</v>
      </c>
      <c r="F273" s="147" t="s">
        <v>4853</v>
      </c>
      <c r="H273" s="148">
        <v>63.9</v>
      </c>
      <c r="I273" s="149"/>
      <c r="L273" s="144"/>
      <c r="M273" s="150"/>
      <c r="T273" s="151"/>
      <c r="AT273" s="146" t="s">
        <v>233</v>
      </c>
      <c r="AU273" s="146" t="s">
        <v>92</v>
      </c>
      <c r="AV273" s="12" t="s">
        <v>92</v>
      </c>
      <c r="AW273" s="12" t="s">
        <v>31</v>
      </c>
      <c r="AX273" s="12" t="s">
        <v>82</v>
      </c>
      <c r="AY273" s="146" t="s">
        <v>225</v>
      </c>
    </row>
    <row r="274" spans="2:65" s="13" customFormat="1" ht="10.199999999999999">
      <c r="B274" s="152"/>
      <c r="D274" s="145" t="s">
        <v>233</v>
      </c>
      <c r="E274" s="153" t="s">
        <v>1</v>
      </c>
      <c r="F274" s="154" t="s">
        <v>235</v>
      </c>
      <c r="H274" s="155">
        <v>63.9</v>
      </c>
      <c r="I274" s="156"/>
      <c r="L274" s="152"/>
      <c r="M274" s="157"/>
      <c r="T274" s="158"/>
      <c r="AT274" s="153" t="s">
        <v>233</v>
      </c>
      <c r="AU274" s="153" t="s">
        <v>92</v>
      </c>
      <c r="AV274" s="13" t="s">
        <v>232</v>
      </c>
      <c r="AW274" s="13" t="s">
        <v>31</v>
      </c>
      <c r="AX274" s="13" t="s">
        <v>90</v>
      </c>
      <c r="AY274" s="153" t="s">
        <v>225</v>
      </c>
    </row>
    <row r="275" spans="2:65" s="1" customFormat="1" ht="62.7" customHeight="1">
      <c r="B275" s="31"/>
      <c r="C275" s="131" t="s">
        <v>499</v>
      </c>
      <c r="D275" s="131" t="s">
        <v>227</v>
      </c>
      <c r="E275" s="132" t="s">
        <v>263</v>
      </c>
      <c r="F275" s="133" t="s">
        <v>264</v>
      </c>
      <c r="G275" s="134" t="s">
        <v>238</v>
      </c>
      <c r="H275" s="135">
        <v>31.95</v>
      </c>
      <c r="I275" s="136"/>
      <c r="J275" s="137">
        <f>ROUND(I275*H275,2)</f>
        <v>0</v>
      </c>
      <c r="K275" s="133" t="s">
        <v>231</v>
      </c>
      <c r="L275" s="31"/>
      <c r="M275" s="138" t="s">
        <v>1</v>
      </c>
      <c r="N275" s="139" t="s">
        <v>47</v>
      </c>
      <c r="P275" s="140">
        <f>O275*H275</f>
        <v>0</v>
      </c>
      <c r="Q275" s="140">
        <v>0</v>
      </c>
      <c r="R275" s="140">
        <f>Q275*H275</f>
        <v>0</v>
      </c>
      <c r="S275" s="140">
        <v>0</v>
      </c>
      <c r="T275" s="141">
        <f>S275*H275</f>
        <v>0</v>
      </c>
      <c r="AR275" s="142" t="s">
        <v>232</v>
      </c>
      <c r="AT275" s="142" t="s">
        <v>227</v>
      </c>
      <c r="AU275" s="142" t="s">
        <v>92</v>
      </c>
      <c r="AY275" s="16" t="s">
        <v>225</v>
      </c>
      <c r="BE275" s="143">
        <f>IF(N275="základní",J275,0)</f>
        <v>0</v>
      </c>
      <c r="BF275" s="143">
        <f>IF(N275="snížená",J275,0)</f>
        <v>0</v>
      </c>
      <c r="BG275" s="143">
        <f>IF(N275="zákl. přenesená",J275,0)</f>
        <v>0</v>
      </c>
      <c r="BH275" s="143">
        <f>IF(N275="sníž. přenesená",J275,0)</f>
        <v>0</v>
      </c>
      <c r="BI275" s="143">
        <f>IF(N275="nulová",J275,0)</f>
        <v>0</v>
      </c>
      <c r="BJ275" s="16" t="s">
        <v>90</v>
      </c>
      <c r="BK275" s="143">
        <f>ROUND(I275*H275,2)</f>
        <v>0</v>
      </c>
      <c r="BL275" s="16" t="s">
        <v>232</v>
      </c>
      <c r="BM275" s="142" t="s">
        <v>784</v>
      </c>
    </row>
    <row r="276" spans="2:65" s="1" customFormat="1" ht="66.75" customHeight="1">
      <c r="B276" s="31"/>
      <c r="C276" s="131" t="s">
        <v>781</v>
      </c>
      <c r="D276" s="131" t="s">
        <v>227</v>
      </c>
      <c r="E276" s="132" t="s">
        <v>267</v>
      </c>
      <c r="F276" s="133" t="s">
        <v>268</v>
      </c>
      <c r="G276" s="134" t="s">
        <v>238</v>
      </c>
      <c r="H276" s="135">
        <v>319.5</v>
      </c>
      <c r="I276" s="136"/>
      <c r="J276" s="137">
        <f>ROUND(I276*H276,2)</f>
        <v>0</v>
      </c>
      <c r="K276" s="133" t="s">
        <v>231</v>
      </c>
      <c r="L276" s="31"/>
      <c r="M276" s="138" t="s">
        <v>1</v>
      </c>
      <c r="N276" s="139" t="s">
        <v>47</v>
      </c>
      <c r="P276" s="140">
        <f>O276*H276</f>
        <v>0</v>
      </c>
      <c r="Q276" s="140">
        <v>0</v>
      </c>
      <c r="R276" s="140">
        <f>Q276*H276</f>
        <v>0</v>
      </c>
      <c r="S276" s="140">
        <v>0</v>
      </c>
      <c r="T276" s="141">
        <f>S276*H276</f>
        <v>0</v>
      </c>
      <c r="AR276" s="142" t="s">
        <v>232</v>
      </c>
      <c r="AT276" s="142" t="s">
        <v>227</v>
      </c>
      <c r="AU276" s="142" t="s">
        <v>92</v>
      </c>
      <c r="AY276" s="16" t="s">
        <v>225</v>
      </c>
      <c r="BE276" s="143">
        <f>IF(N276="základní",J276,0)</f>
        <v>0</v>
      </c>
      <c r="BF276" s="143">
        <f>IF(N276="snížená",J276,0)</f>
        <v>0</v>
      </c>
      <c r="BG276" s="143">
        <f>IF(N276="zákl. přenesená",J276,0)</f>
        <v>0</v>
      </c>
      <c r="BH276" s="143">
        <f>IF(N276="sníž. přenesená",J276,0)</f>
        <v>0</v>
      </c>
      <c r="BI276" s="143">
        <f>IF(N276="nulová",J276,0)</f>
        <v>0</v>
      </c>
      <c r="BJ276" s="16" t="s">
        <v>90</v>
      </c>
      <c r="BK276" s="143">
        <f>ROUND(I276*H276,2)</f>
        <v>0</v>
      </c>
      <c r="BL276" s="16" t="s">
        <v>232</v>
      </c>
      <c r="BM276" s="142" t="s">
        <v>788</v>
      </c>
    </row>
    <row r="277" spans="2:65" s="12" customFormat="1" ht="10.199999999999999">
      <c r="B277" s="144"/>
      <c r="D277" s="145" t="s">
        <v>233</v>
      </c>
      <c r="E277" s="146" t="s">
        <v>1</v>
      </c>
      <c r="F277" s="147" t="s">
        <v>4854</v>
      </c>
      <c r="H277" s="148">
        <v>319.5</v>
      </c>
      <c r="I277" s="149"/>
      <c r="L277" s="144"/>
      <c r="M277" s="150"/>
      <c r="T277" s="151"/>
      <c r="AT277" s="146" t="s">
        <v>233</v>
      </c>
      <c r="AU277" s="146" t="s">
        <v>92</v>
      </c>
      <c r="AV277" s="12" t="s">
        <v>92</v>
      </c>
      <c r="AW277" s="12" t="s">
        <v>31</v>
      </c>
      <c r="AX277" s="12" t="s">
        <v>82</v>
      </c>
      <c r="AY277" s="146" t="s">
        <v>225</v>
      </c>
    </row>
    <row r="278" spans="2:65" s="13" customFormat="1" ht="10.199999999999999">
      <c r="B278" s="152"/>
      <c r="D278" s="145" t="s">
        <v>233</v>
      </c>
      <c r="E278" s="153" t="s">
        <v>1</v>
      </c>
      <c r="F278" s="154" t="s">
        <v>235</v>
      </c>
      <c r="H278" s="155">
        <v>319.5</v>
      </c>
      <c r="I278" s="156"/>
      <c r="L278" s="152"/>
      <c r="M278" s="157"/>
      <c r="T278" s="158"/>
      <c r="AT278" s="153" t="s">
        <v>233</v>
      </c>
      <c r="AU278" s="153" t="s">
        <v>92</v>
      </c>
      <c r="AV278" s="13" t="s">
        <v>232</v>
      </c>
      <c r="AW278" s="13" t="s">
        <v>31</v>
      </c>
      <c r="AX278" s="13" t="s">
        <v>90</v>
      </c>
      <c r="AY278" s="153" t="s">
        <v>225</v>
      </c>
    </row>
    <row r="279" spans="2:65" s="1" customFormat="1" ht="44.25" customHeight="1">
      <c r="B279" s="31"/>
      <c r="C279" s="131" t="s">
        <v>505</v>
      </c>
      <c r="D279" s="131" t="s">
        <v>227</v>
      </c>
      <c r="E279" s="132" t="s">
        <v>271</v>
      </c>
      <c r="F279" s="133" t="s">
        <v>272</v>
      </c>
      <c r="G279" s="134" t="s">
        <v>238</v>
      </c>
      <c r="H279" s="135">
        <v>31.95</v>
      </c>
      <c r="I279" s="136"/>
      <c r="J279" s="137">
        <f>ROUND(I279*H279,2)</f>
        <v>0</v>
      </c>
      <c r="K279" s="133" t="s">
        <v>231</v>
      </c>
      <c r="L279" s="31"/>
      <c r="M279" s="138" t="s">
        <v>1</v>
      </c>
      <c r="N279" s="139" t="s">
        <v>47</v>
      </c>
      <c r="P279" s="140">
        <f>O279*H279</f>
        <v>0</v>
      </c>
      <c r="Q279" s="140">
        <v>0</v>
      </c>
      <c r="R279" s="140">
        <f>Q279*H279</f>
        <v>0</v>
      </c>
      <c r="S279" s="140">
        <v>0</v>
      </c>
      <c r="T279" s="141">
        <f>S279*H279</f>
        <v>0</v>
      </c>
      <c r="AR279" s="142" t="s">
        <v>232</v>
      </c>
      <c r="AT279" s="142" t="s">
        <v>227</v>
      </c>
      <c r="AU279" s="142" t="s">
        <v>92</v>
      </c>
      <c r="AY279" s="16" t="s">
        <v>225</v>
      </c>
      <c r="BE279" s="143">
        <f>IF(N279="základní",J279,0)</f>
        <v>0</v>
      </c>
      <c r="BF279" s="143">
        <f>IF(N279="snížená",J279,0)</f>
        <v>0</v>
      </c>
      <c r="BG279" s="143">
        <f>IF(N279="zákl. přenesená",J279,0)</f>
        <v>0</v>
      </c>
      <c r="BH279" s="143">
        <f>IF(N279="sníž. přenesená",J279,0)</f>
        <v>0</v>
      </c>
      <c r="BI279" s="143">
        <f>IF(N279="nulová",J279,0)</f>
        <v>0</v>
      </c>
      <c r="BJ279" s="16" t="s">
        <v>90</v>
      </c>
      <c r="BK279" s="143">
        <f>ROUND(I279*H279,2)</f>
        <v>0</v>
      </c>
      <c r="BL279" s="16" t="s">
        <v>232</v>
      </c>
      <c r="BM279" s="142" t="s">
        <v>792</v>
      </c>
    </row>
    <row r="280" spans="2:65" s="1" customFormat="1" ht="44.25" customHeight="1">
      <c r="B280" s="31"/>
      <c r="C280" s="131" t="s">
        <v>789</v>
      </c>
      <c r="D280" s="131" t="s">
        <v>227</v>
      </c>
      <c r="E280" s="132" t="s">
        <v>275</v>
      </c>
      <c r="F280" s="133" t="s">
        <v>276</v>
      </c>
      <c r="G280" s="134" t="s">
        <v>277</v>
      </c>
      <c r="H280" s="135">
        <v>47.924999999999997</v>
      </c>
      <c r="I280" s="136"/>
      <c r="J280" s="137">
        <f>ROUND(I280*H280,2)</f>
        <v>0</v>
      </c>
      <c r="K280" s="133" t="s">
        <v>231</v>
      </c>
      <c r="L280" s="31"/>
      <c r="M280" s="138" t="s">
        <v>1</v>
      </c>
      <c r="N280" s="139" t="s">
        <v>47</v>
      </c>
      <c r="P280" s="140">
        <f>O280*H280</f>
        <v>0</v>
      </c>
      <c r="Q280" s="140">
        <v>0</v>
      </c>
      <c r="R280" s="140">
        <f>Q280*H280</f>
        <v>0</v>
      </c>
      <c r="S280" s="140">
        <v>0</v>
      </c>
      <c r="T280" s="141">
        <f>S280*H280</f>
        <v>0</v>
      </c>
      <c r="AR280" s="142" t="s">
        <v>232</v>
      </c>
      <c r="AT280" s="142" t="s">
        <v>227</v>
      </c>
      <c r="AU280" s="142" t="s">
        <v>92</v>
      </c>
      <c r="AY280" s="16" t="s">
        <v>225</v>
      </c>
      <c r="BE280" s="143">
        <f>IF(N280="základní",J280,0)</f>
        <v>0</v>
      </c>
      <c r="BF280" s="143">
        <f>IF(N280="snížená",J280,0)</f>
        <v>0</v>
      </c>
      <c r="BG280" s="143">
        <f>IF(N280="zákl. přenesená",J280,0)</f>
        <v>0</v>
      </c>
      <c r="BH280" s="143">
        <f>IF(N280="sníž. přenesená",J280,0)</f>
        <v>0</v>
      </c>
      <c r="BI280" s="143">
        <f>IF(N280="nulová",J280,0)</f>
        <v>0</v>
      </c>
      <c r="BJ280" s="16" t="s">
        <v>90</v>
      </c>
      <c r="BK280" s="143">
        <f>ROUND(I280*H280,2)</f>
        <v>0</v>
      </c>
      <c r="BL280" s="16" t="s">
        <v>232</v>
      </c>
      <c r="BM280" s="142" t="s">
        <v>795</v>
      </c>
    </row>
    <row r="281" spans="2:65" s="12" customFormat="1" ht="10.199999999999999">
      <c r="B281" s="144"/>
      <c r="D281" s="145" t="s">
        <v>233</v>
      </c>
      <c r="E281" s="146" t="s">
        <v>1</v>
      </c>
      <c r="F281" s="147" t="s">
        <v>4855</v>
      </c>
      <c r="H281" s="148">
        <v>47.924999999999997</v>
      </c>
      <c r="I281" s="149"/>
      <c r="L281" s="144"/>
      <c r="M281" s="150"/>
      <c r="T281" s="151"/>
      <c r="AT281" s="146" t="s">
        <v>233</v>
      </c>
      <c r="AU281" s="146" t="s">
        <v>92</v>
      </c>
      <c r="AV281" s="12" t="s">
        <v>92</v>
      </c>
      <c r="AW281" s="12" t="s">
        <v>31</v>
      </c>
      <c r="AX281" s="12" t="s">
        <v>82</v>
      </c>
      <c r="AY281" s="146" t="s">
        <v>225</v>
      </c>
    </row>
    <row r="282" spans="2:65" s="13" customFormat="1" ht="10.199999999999999">
      <c r="B282" s="152"/>
      <c r="D282" s="145" t="s">
        <v>233</v>
      </c>
      <c r="E282" s="153" t="s">
        <v>1</v>
      </c>
      <c r="F282" s="154" t="s">
        <v>235</v>
      </c>
      <c r="H282" s="155">
        <v>47.924999999999997</v>
      </c>
      <c r="I282" s="156"/>
      <c r="L282" s="152"/>
      <c r="M282" s="157"/>
      <c r="T282" s="158"/>
      <c r="AT282" s="153" t="s">
        <v>233</v>
      </c>
      <c r="AU282" s="153" t="s">
        <v>92</v>
      </c>
      <c r="AV282" s="13" t="s">
        <v>232</v>
      </c>
      <c r="AW282" s="13" t="s">
        <v>31</v>
      </c>
      <c r="AX282" s="13" t="s">
        <v>90</v>
      </c>
      <c r="AY282" s="153" t="s">
        <v>225</v>
      </c>
    </row>
    <row r="283" spans="2:65" s="11" customFormat="1" ht="25.95" customHeight="1">
      <c r="B283" s="119"/>
      <c r="D283" s="120" t="s">
        <v>81</v>
      </c>
      <c r="E283" s="121" t="s">
        <v>1882</v>
      </c>
      <c r="F283" s="121" t="s">
        <v>1883</v>
      </c>
      <c r="I283" s="122"/>
      <c r="J283" s="123">
        <f>BK283</f>
        <v>0</v>
      </c>
      <c r="L283" s="119"/>
      <c r="M283" s="124"/>
      <c r="P283" s="125">
        <f>P284+P287</f>
        <v>0</v>
      </c>
      <c r="R283" s="125">
        <f>R284+R287</f>
        <v>0</v>
      </c>
      <c r="T283" s="126">
        <f>T284+T287</f>
        <v>0</v>
      </c>
      <c r="AR283" s="120" t="s">
        <v>250</v>
      </c>
      <c r="AT283" s="127" t="s">
        <v>81</v>
      </c>
      <c r="AU283" s="127" t="s">
        <v>82</v>
      </c>
      <c r="AY283" s="120" t="s">
        <v>225</v>
      </c>
      <c r="BK283" s="128">
        <f>BK284+BK287</f>
        <v>0</v>
      </c>
    </row>
    <row r="284" spans="2:65" s="11" customFormat="1" ht="22.8" customHeight="1">
      <c r="B284" s="119"/>
      <c r="D284" s="120" t="s">
        <v>81</v>
      </c>
      <c r="E284" s="129" t="s">
        <v>4329</v>
      </c>
      <c r="F284" s="129" t="s">
        <v>4330</v>
      </c>
      <c r="I284" s="122"/>
      <c r="J284" s="130">
        <f>BK284</f>
        <v>0</v>
      </c>
      <c r="L284" s="119"/>
      <c r="M284" s="124"/>
      <c r="P284" s="125">
        <f>SUM(P285:P286)</f>
        <v>0</v>
      </c>
      <c r="R284" s="125">
        <f>SUM(R285:R286)</f>
        <v>0</v>
      </c>
      <c r="T284" s="126">
        <f>SUM(T285:T286)</f>
        <v>0</v>
      </c>
      <c r="AR284" s="120" t="s">
        <v>250</v>
      </c>
      <c r="AT284" s="127" t="s">
        <v>81</v>
      </c>
      <c r="AU284" s="127" t="s">
        <v>90</v>
      </c>
      <c r="AY284" s="120" t="s">
        <v>225</v>
      </c>
      <c r="BK284" s="128">
        <f>SUM(BK285:BK286)</f>
        <v>0</v>
      </c>
    </row>
    <row r="285" spans="2:65" s="1" customFormat="1" ht="16.5" customHeight="1">
      <c r="B285" s="31"/>
      <c r="C285" s="131" t="s">
        <v>511</v>
      </c>
      <c r="D285" s="131" t="s">
        <v>227</v>
      </c>
      <c r="E285" s="132" t="s">
        <v>4332</v>
      </c>
      <c r="F285" s="133" t="s">
        <v>4330</v>
      </c>
      <c r="G285" s="134" t="s">
        <v>1846</v>
      </c>
      <c r="H285" s="178"/>
      <c r="I285" s="136"/>
      <c r="J285" s="137">
        <f>ROUND(I285*H285,2)</f>
        <v>0</v>
      </c>
      <c r="K285" s="133" t="s">
        <v>231</v>
      </c>
      <c r="L285" s="31"/>
      <c r="M285" s="138" t="s">
        <v>1</v>
      </c>
      <c r="N285" s="139" t="s">
        <v>47</v>
      </c>
      <c r="P285" s="140">
        <f>O285*H285</f>
        <v>0</v>
      </c>
      <c r="Q285" s="140">
        <v>0</v>
      </c>
      <c r="R285" s="140">
        <f>Q285*H285</f>
        <v>0</v>
      </c>
      <c r="S285" s="140">
        <v>0</v>
      </c>
      <c r="T285" s="141">
        <f>S285*H285</f>
        <v>0</v>
      </c>
      <c r="AR285" s="142" t="s">
        <v>232</v>
      </c>
      <c r="AT285" s="142" t="s">
        <v>227</v>
      </c>
      <c r="AU285" s="142" t="s">
        <v>92</v>
      </c>
      <c r="AY285" s="16" t="s">
        <v>225</v>
      </c>
      <c r="BE285" s="143">
        <f>IF(N285="základní",J285,0)</f>
        <v>0</v>
      </c>
      <c r="BF285" s="143">
        <f>IF(N285="snížená",J285,0)</f>
        <v>0</v>
      </c>
      <c r="BG285" s="143">
        <f>IF(N285="zákl. přenesená",J285,0)</f>
        <v>0</v>
      </c>
      <c r="BH285" s="143">
        <f>IF(N285="sníž. přenesená",J285,0)</f>
        <v>0</v>
      </c>
      <c r="BI285" s="143">
        <f>IF(N285="nulová",J285,0)</f>
        <v>0</v>
      </c>
      <c r="BJ285" s="16" t="s">
        <v>90</v>
      </c>
      <c r="BK285" s="143">
        <f>ROUND(I285*H285,2)</f>
        <v>0</v>
      </c>
      <c r="BL285" s="16" t="s">
        <v>232</v>
      </c>
      <c r="BM285" s="142" t="s">
        <v>800</v>
      </c>
    </row>
    <row r="286" spans="2:65" s="1" customFormat="1" ht="16.5" customHeight="1">
      <c r="B286" s="31"/>
      <c r="C286" s="131" t="s">
        <v>797</v>
      </c>
      <c r="D286" s="131" t="s">
        <v>227</v>
      </c>
      <c r="E286" s="132" t="s">
        <v>4334</v>
      </c>
      <c r="F286" s="133" t="s">
        <v>4335</v>
      </c>
      <c r="G286" s="134" t="s">
        <v>638</v>
      </c>
      <c r="H286" s="135">
        <v>1</v>
      </c>
      <c r="I286" s="136"/>
      <c r="J286" s="137">
        <f>ROUND(I286*H286,2)</f>
        <v>0</v>
      </c>
      <c r="K286" s="133" t="s">
        <v>231</v>
      </c>
      <c r="L286" s="31"/>
      <c r="M286" s="138" t="s">
        <v>1</v>
      </c>
      <c r="N286" s="139" t="s">
        <v>47</v>
      </c>
      <c r="P286" s="140">
        <f>O286*H286</f>
        <v>0</v>
      </c>
      <c r="Q286" s="140">
        <v>0</v>
      </c>
      <c r="R286" s="140">
        <f>Q286*H286</f>
        <v>0</v>
      </c>
      <c r="S286" s="140">
        <v>0</v>
      </c>
      <c r="T286" s="141">
        <f>S286*H286</f>
        <v>0</v>
      </c>
      <c r="AR286" s="142" t="s">
        <v>232</v>
      </c>
      <c r="AT286" s="142" t="s">
        <v>227</v>
      </c>
      <c r="AU286" s="142" t="s">
        <v>92</v>
      </c>
      <c r="AY286" s="16" t="s">
        <v>225</v>
      </c>
      <c r="BE286" s="143">
        <f>IF(N286="základní",J286,0)</f>
        <v>0</v>
      </c>
      <c r="BF286" s="143">
        <f>IF(N286="snížená",J286,0)</f>
        <v>0</v>
      </c>
      <c r="BG286" s="143">
        <f>IF(N286="zákl. přenesená",J286,0)</f>
        <v>0</v>
      </c>
      <c r="BH286" s="143">
        <f>IF(N286="sníž. přenesená",J286,0)</f>
        <v>0</v>
      </c>
      <c r="BI286" s="143">
        <f>IF(N286="nulová",J286,0)</f>
        <v>0</v>
      </c>
      <c r="BJ286" s="16" t="s">
        <v>90</v>
      </c>
      <c r="BK286" s="143">
        <f>ROUND(I286*H286,2)</f>
        <v>0</v>
      </c>
      <c r="BL286" s="16" t="s">
        <v>232</v>
      </c>
      <c r="BM286" s="142" t="s">
        <v>804</v>
      </c>
    </row>
    <row r="287" spans="2:65" s="11" customFormat="1" ht="22.8" customHeight="1">
      <c r="B287" s="119"/>
      <c r="D287" s="120" t="s">
        <v>81</v>
      </c>
      <c r="E287" s="129" t="s">
        <v>4336</v>
      </c>
      <c r="F287" s="129" t="s">
        <v>4337</v>
      </c>
      <c r="I287" s="122"/>
      <c r="J287" s="130">
        <f>BK287</f>
        <v>0</v>
      </c>
      <c r="L287" s="119"/>
      <c r="M287" s="124"/>
      <c r="P287" s="125">
        <f>SUM(P288:P289)</f>
        <v>0</v>
      </c>
      <c r="R287" s="125">
        <f>SUM(R288:R289)</f>
        <v>0</v>
      </c>
      <c r="T287" s="126">
        <f>SUM(T288:T289)</f>
        <v>0</v>
      </c>
      <c r="AR287" s="120" t="s">
        <v>250</v>
      </c>
      <c r="AT287" s="127" t="s">
        <v>81</v>
      </c>
      <c r="AU287" s="127" t="s">
        <v>90</v>
      </c>
      <c r="AY287" s="120" t="s">
        <v>225</v>
      </c>
      <c r="BK287" s="128">
        <f>SUM(BK288:BK289)</f>
        <v>0</v>
      </c>
    </row>
    <row r="288" spans="2:65" s="1" customFormat="1" ht="16.5" customHeight="1">
      <c r="B288" s="31"/>
      <c r="C288" s="131" t="s">
        <v>516</v>
      </c>
      <c r="D288" s="131" t="s">
        <v>227</v>
      </c>
      <c r="E288" s="132" t="s">
        <v>4345</v>
      </c>
      <c r="F288" s="133" t="s">
        <v>4346</v>
      </c>
      <c r="G288" s="134" t="s">
        <v>1846</v>
      </c>
      <c r="H288" s="178"/>
      <c r="I288" s="136"/>
      <c r="J288" s="137">
        <f>ROUND(I288*H288,2)</f>
        <v>0</v>
      </c>
      <c r="K288" s="133" t="s">
        <v>231</v>
      </c>
      <c r="L288" s="31"/>
      <c r="M288" s="138" t="s">
        <v>1</v>
      </c>
      <c r="N288" s="139" t="s">
        <v>47</v>
      </c>
      <c r="P288" s="140">
        <f>O288*H288</f>
        <v>0</v>
      </c>
      <c r="Q288" s="140">
        <v>0</v>
      </c>
      <c r="R288" s="140">
        <f>Q288*H288</f>
        <v>0</v>
      </c>
      <c r="S288" s="140">
        <v>0</v>
      </c>
      <c r="T288" s="141">
        <f>S288*H288</f>
        <v>0</v>
      </c>
      <c r="AR288" s="142" t="s">
        <v>232</v>
      </c>
      <c r="AT288" s="142" t="s">
        <v>227</v>
      </c>
      <c r="AU288" s="142" t="s">
        <v>92</v>
      </c>
      <c r="AY288" s="16" t="s">
        <v>225</v>
      </c>
      <c r="BE288" s="143">
        <f>IF(N288="základní",J288,0)</f>
        <v>0</v>
      </c>
      <c r="BF288" s="143">
        <f>IF(N288="snížená",J288,0)</f>
        <v>0</v>
      </c>
      <c r="BG288" s="143">
        <f>IF(N288="zákl. přenesená",J288,0)</f>
        <v>0</v>
      </c>
      <c r="BH288" s="143">
        <f>IF(N288="sníž. přenesená",J288,0)</f>
        <v>0</v>
      </c>
      <c r="BI288" s="143">
        <f>IF(N288="nulová",J288,0)</f>
        <v>0</v>
      </c>
      <c r="BJ288" s="16" t="s">
        <v>90</v>
      </c>
      <c r="BK288" s="143">
        <f>ROUND(I288*H288,2)</f>
        <v>0</v>
      </c>
      <c r="BL288" s="16" t="s">
        <v>232</v>
      </c>
      <c r="BM288" s="142" t="s">
        <v>821</v>
      </c>
    </row>
    <row r="289" spans="2:65" s="1" customFormat="1" ht="16.5" customHeight="1">
      <c r="B289" s="31"/>
      <c r="C289" s="131" t="s">
        <v>818</v>
      </c>
      <c r="D289" s="131" t="s">
        <v>227</v>
      </c>
      <c r="E289" s="132" t="s">
        <v>4348</v>
      </c>
      <c r="F289" s="133" t="s">
        <v>4349</v>
      </c>
      <c r="G289" s="134" t="s">
        <v>1846</v>
      </c>
      <c r="H289" s="178"/>
      <c r="I289" s="136"/>
      <c r="J289" s="137">
        <f>ROUND(I289*H289,2)</f>
        <v>0</v>
      </c>
      <c r="K289" s="133" t="s">
        <v>231</v>
      </c>
      <c r="L289" s="31"/>
      <c r="M289" s="179" t="s">
        <v>1</v>
      </c>
      <c r="N289" s="180" t="s">
        <v>47</v>
      </c>
      <c r="O289" s="181"/>
      <c r="P289" s="182">
        <f>O289*H289</f>
        <v>0</v>
      </c>
      <c r="Q289" s="182">
        <v>0</v>
      </c>
      <c r="R289" s="182">
        <f>Q289*H289</f>
        <v>0</v>
      </c>
      <c r="S289" s="182">
        <v>0</v>
      </c>
      <c r="T289" s="183">
        <f>S289*H289</f>
        <v>0</v>
      </c>
      <c r="AR289" s="142" t="s">
        <v>232</v>
      </c>
      <c r="AT289" s="142" t="s">
        <v>227</v>
      </c>
      <c r="AU289" s="142" t="s">
        <v>92</v>
      </c>
      <c r="AY289" s="16" t="s">
        <v>225</v>
      </c>
      <c r="BE289" s="143">
        <f>IF(N289="základní",J289,0)</f>
        <v>0</v>
      </c>
      <c r="BF289" s="143">
        <f>IF(N289="snížená",J289,0)</f>
        <v>0</v>
      </c>
      <c r="BG289" s="143">
        <f>IF(N289="zákl. přenesená",J289,0)</f>
        <v>0</v>
      </c>
      <c r="BH289" s="143">
        <f>IF(N289="sníž. přenesená",J289,0)</f>
        <v>0</v>
      </c>
      <c r="BI289" s="143">
        <f>IF(N289="nulová",J289,0)</f>
        <v>0</v>
      </c>
      <c r="BJ289" s="16" t="s">
        <v>90</v>
      </c>
      <c r="BK289" s="143">
        <f>ROUND(I289*H289,2)</f>
        <v>0</v>
      </c>
      <c r="BL289" s="16" t="s">
        <v>232</v>
      </c>
      <c r="BM289" s="142" t="s">
        <v>830</v>
      </c>
    </row>
    <row r="290" spans="2:65" s="1" customFormat="1" ht="6.9" customHeight="1">
      <c r="B290" s="43"/>
      <c r="C290" s="44"/>
      <c r="D290" s="44"/>
      <c r="E290" s="44"/>
      <c r="F290" s="44"/>
      <c r="G290" s="44"/>
      <c r="H290" s="44"/>
      <c r="I290" s="44"/>
      <c r="J290" s="44"/>
      <c r="K290" s="44"/>
      <c r="L290" s="31"/>
    </row>
  </sheetData>
  <sheetProtection algorithmName="SHA-512" hashValue="u37JSTn4E1cEFvxUl8wU/YCXmgCUl84+vO0NBVsfVhdgHiYg32UZ3gOd6n7KThSTvVpOJsqlmFdrOxLR6h49ig==" saltValue="ov/iLXMP2lAqt3TbTm1gruJ7odjPOFLGDVj7ThSWK+ThUooS/f7Ppd3cDN0lSgteo2dPwbc3JIrVFe6RE0w08w==" spinCount="100000" sheet="1" objects="1" scenarios="1" formatColumns="0" formatRows="0" autoFilter="0"/>
  <autoFilter ref="C131:K289" xr:uid="{00000000-0009-0000-0000-000007000000}"/>
  <mergeCells count="9">
    <mergeCell ref="E87:H87"/>
    <mergeCell ref="E122:H122"/>
    <mergeCell ref="E124:H124"/>
    <mergeCell ref="L2:V2"/>
    <mergeCell ref="E7:H7"/>
    <mergeCell ref="E9:H9"/>
    <mergeCell ref="E18:H18"/>
    <mergeCell ref="E27:H27"/>
    <mergeCell ref="E85:H85"/>
  </mergeCells>
  <printOptions horizontalCentered="1"/>
  <pageMargins left="0.7" right="0.7" top="0.75" bottom="0.75" header="0.3" footer="0.3"/>
  <pageSetup paperSize="9" scale="70" fitToHeight="100" orientation="portrait"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65"/>
  <sheetViews>
    <sheetView showGridLines="0" workbookViewId="0">
      <selection activeCell="AN7" sqref="AN7"/>
    </sheetView>
  </sheetViews>
  <sheetFormatPr defaultRowHeight="13.8"/>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8"/>
      <c r="M2" s="198"/>
      <c r="N2" s="198"/>
      <c r="O2" s="198"/>
      <c r="P2" s="198"/>
      <c r="Q2" s="198"/>
      <c r="R2" s="198"/>
      <c r="S2" s="198"/>
      <c r="T2" s="198"/>
      <c r="U2" s="198"/>
      <c r="V2" s="198"/>
      <c r="AT2" s="16" t="s">
        <v>113</v>
      </c>
    </row>
    <row r="3" spans="2:46" ht="6.9" customHeight="1">
      <c r="B3" s="17"/>
      <c r="C3" s="18"/>
      <c r="D3" s="18"/>
      <c r="E3" s="18"/>
      <c r="F3" s="18"/>
      <c r="G3" s="18"/>
      <c r="H3" s="18"/>
      <c r="I3" s="18"/>
      <c r="J3" s="18"/>
      <c r="K3" s="18"/>
      <c r="L3" s="19"/>
      <c r="AT3" s="16" t="s">
        <v>92</v>
      </c>
    </row>
    <row r="4" spans="2:46" ht="24.9" customHeight="1">
      <c r="B4" s="19"/>
      <c r="D4" s="20" t="s">
        <v>120</v>
      </c>
      <c r="L4" s="19"/>
      <c r="M4" s="87" t="s">
        <v>10</v>
      </c>
      <c r="AT4" s="16" t="s">
        <v>4</v>
      </c>
    </row>
    <row r="5" spans="2:46" ht="6.9" customHeight="1">
      <c r="B5" s="19"/>
      <c r="L5" s="19"/>
    </row>
    <row r="6" spans="2:46" ht="12" customHeight="1">
      <c r="B6" s="19"/>
      <c r="D6" s="26" t="s">
        <v>16</v>
      </c>
      <c r="L6" s="19"/>
    </row>
    <row r="7" spans="2:46" ht="26.25" customHeight="1">
      <c r="B7" s="19"/>
      <c r="E7" s="225" t="str">
        <f>'Rekapitulace stavby'!K6</f>
        <v>REKONSTRUKCE KMOCHOVA DOMU, KUTNOHORSKÁ ULICE ČP. 50 - KOMPLET S ROZPOČTY PROFESÍ</v>
      </c>
      <c r="F7" s="226"/>
      <c r="G7" s="226"/>
      <c r="H7" s="226"/>
      <c r="L7" s="19"/>
    </row>
    <row r="8" spans="2:46" s="1" customFormat="1" ht="12" customHeight="1">
      <c r="B8" s="31"/>
      <c r="D8" s="26" t="s">
        <v>121</v>
      </c>
      <c r="L8" s="31"/>
    </row>
    <row r="9" spans="2:46" s="1" customFormat="1" ht="16.5" customHeight="1">
      <c r="B9" s="31"/>
      <c r="E9" s="191" t="s">
        <v>4856</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Vyplň údaj</v>
      </c>
      <c r="L12" s="31"/>
    </row>
    <row r="13" spans="2:46" s="1" customFormat="1" ht="10.8" customHeight="1">
      <c r="B13" s="31"/>
      <c r="L13" s="31"/>
    </row>
    <row r="14" spans="2:46" s="1" customFormat="1" ht="12" customHeight="1">
      <c r="B14" s="31"/>
      <c r="D14" s="26" t="s">
        <v>23</v>
      </c>
      <c r="I14" s="26" t="s">
        <v>24</v>
      </c>
      <c r="J14" s="24" t="s">
        <v>25</v>
      </c>
      <c r="L14" s="31"/>
    </row>
    <row r="15" spans="2:46" s="1" customFormat="1" ht="18" customHeight="1">
      <c r="B15" s="31"/>
      <c r="E15" s="24" t="s">
        <v>26</v>
      </c>
      <c r="I15" s="26" t="s">
        <v>27</v>
      </c>
      <c r="J15" s="24" t="s">
        <v>28</v>
      </c>
      <c r="L15" s="31"/>
    </row>
    <row r="16" spans="2:46" s="1" customFormat="1" ht="6.9" customHeight="1">
      <c r="B16" s="31"/>
      <c r="L16" s="31"/>
    </row>
    <row r="17" spans="2:12" s="1" customFormat="1" ht="12" customHeight="1">
      <c r="B17" s="31"/>
      <c r="D17" s="26" t="s">
        <v>29</v>
      </c>
      <c r="I17" s="26" t="s">
        <v>24</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6.9" customHeight="1">
      <c r="B19" s="31"/>
      <c r="L19" s="31"/>
    </row>
    <row r="20" spans="2:12" s="1" customFormat="1" ht="12" customHeight="1">
      <c r="B20" s="31"/>
      <c r="D20" s="26" t="s">
        <v>32</v>
      </c>
      <c r="I20" s="26" t="s">
        <v>24</v>
      </c>
      <c r="J20" s="24" t="s">
        <v>33</v>
      </c>
      <c r="L20" s="31"/>
    </row>
    <row r="21" spans="2:12" s="1" customFormat="1" ht="18" customHeight="1">
      <c r="B21" s="31"/>
      <c r="E21" s="24" t="s">
        <v>34</v>
      </c>
      <c r="I21" s="26" t="s">
        <v>27</v>
      </c>
      <c r="J21" s="24" t="s">
        <v>35</v>
      </c>
      <c r="L21" s="31"/>
    </row>
    <row r="22" spans="2:12" s="1" customFormat="1" ht="6.9" customHeight="1">
      <c r="B22" s="31"/>
      <c r="L22" s="31"/>
    </row>
    <row r="23" spans="2:12" s="1" customFormat="1" ht="12" customHeight="1">
      <c r="B23" s="31"/>
      <c r="D23" s="26" t="s">
        <v>36</v>
      </c>
      <c r="I23" s="26" t="s">
        <v>24</v>
      </c>
      <c r="J23" s="24" t="s">
        <v>37</v>
      </c>
      <c r="L23" s="31"/>
    </row>
    <row r="24" spans="2:12" s="1" customFormat="1" ht="18" customHeight="1">
      <c r="B24" s="31"/>
      <c r="E24" s="24" t="s">
        <v>38</v>
      </c>
      <c r="I24" s="26" t="s">
        <v>27</v>
      </c>
      <c r="J24" s="24" t="s">
        <v>39</v>
      </c>
      <c r="L24" s="31"/>
    </row>
    <row r="25" spans="2:12" s="1" customFormat="1" ht="6.9" customHeight="1">
      <c r="B25" s="31"/>
      <c r="L25" s="31"/>
    </row>
    <row r="26" spans="2:12" s="1" customFormat="1" ht="12" customHeight="1">
      <c r="B26" s="31"/>
      <c r="D26" s="26" t="s">
        <v>40</v>
      </c>
      <c r="L26" s="31"/>
    </row>
    <row r="27" spans="2:12" s="7" customFormat="1" ht="71.25" customHeight="1">
      <c r="B27" s="88"/>
      <c r="E27" s="202" t="s">
        <v>41</v>
      </c>
      <c r="F27" s="202"/>
      <c r="G27" s="202"/>
      <c r="H27" s="202"/>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42</v>
      </c>
      <c r="J30" s="65">
        <f>ROUND(J122, 2)</f>
        <v>0</v>
      </c>
      <c r="L30" s="31"/>
    </row>
    <row r="31" spans="2:12" s="1" customFormat="1" ht="6.9" customHeight="1">
      <c r="B31" s="31"/>
      <c r="D31" s="52"/>
      <c r="E31" s="52"/>
      <c r="F31" s="52"/>
      <c r="G31" s="52"/>
      <c r="H31" s="52"/>
      <c r="I31" s="52"/>
      <c r="J31" s="52"/>
      <c r="K31" s="52"/>
      <c r="L31" s="31"/>
    </row>
    <row r="32" spans="2:12" s="1" customFormat="1" ht="14.4" customHeight="1">
      <c r="B32" s="31"/>
      <c r="F32" s="34" t="s">
        <v>44</v>
      </c>
      <c r="I32" s="34" t="s">
        <v>43</v>
      </c>
      <c r="J32" s="34" t="s">
        <v>45</v>
      </c>
      <c r="L32" s="31"/>
    </row>
    <row r="33" spans="2:12" s="1" customFormat="1" ht="14.4" customHeight="1">
      <c r="B33" s="31"/>
      <c r="D33" s="54" t="s">
        <v>46</v>
      </c>
      <c r="E33" s="26" t="s">
        <v>47</v>
      </c>
      <c r="F33" s="90">
        <f>ROUND((SUM(BE122:BE164)),  2)</f>
        <v>0</v>
      </c>
      <c r="I33" s="91">
        <v>0.21</v>
      </c>
      <c r="J33" s="90">
        <f>ROUND(((SUM(BE122:BE164))*I33),  2)</f>
        <v>0</v>
      </c>
      <c r="L33" s="31"/>
    </row>
    <row r="34" spans="2:12" s="1" customFormat="1" ht="14.4" customHeight="1">
      <c r="B34" s="31"/>
      <c r="E34" s="26" t="s">
        <v>48</v>
      </c>
      <c r="F34" s="90">
        <f>ROUND((SUM(BF122:BF164)),  2)</f>
        <v>0</v>
      </c>
      <c r="I34" s="91">
        <v>0.12</v>
      </c>
      <c r="J34" s="90">
        <f>ROUND(((SUM(BF122:BF164))*I34),  2)</f>
        <v>0</v>
      </c>
      <c r="L34" s="31"/>
    </row>
    <row r="35" spans="2:12" s="1" customFormat="1" ht="14.4" hidden="1" customHeight="1">
      <c r="B35" s="31"/>
      <c r="E35" s="26" t="s">
        <v>49</v>
      </c>
      <c r="F35" s="90">
        <f>ROUND((SUM(BG122:BG164)),  2)</f>
        <v>0</v>
      </c>
      <c r="I35" s="91">
        <v>0.21</v>
      </c>
      <c r="J35" s="90">
        <f>0</f>
        <v>0</v>
      </c>
      <c r="L35" s="31"/>
    </row>
    <row r="36" spans="2:12" s="1" customFormat="1" ht="14.4" hidden="1" customHeight="1">
      <c r="B36" s="31"/>
      <c r="E36" s="26" t="s">
        <v>50</v>
      </c>
      <c r="F36" s="90">
        <f>ROUND((SUM(BH122:BH164)),  2)</f>
        <v>0</v>
      </c>
      <c r="I36" s="91">
        <v>0.12</v>
      </c>
      <c r="J36" s="90">
        <f>0</f>
        <v>0</v>
      </c>
      <c r="L36" s="31"/>
    </row>
    <row r="37" spans="2:12" s="1" customFormat="1" ht="14.4" hidden="1" customHeight="1">
      <c r="B37" s="31"/>
      <c r="E37" s="26" t="s">
        <v>51</v>
      </c>
      <c r="F37" s="90">
        <f>ROUND((SUM(BI122:BI164)),  2)</f>
        <v>0</v>
      </c>
      <c r="I37" s="91">
        <v>0</v>
      </c>
      <c r="J37" s="90">
        <f>0</f>
        <v>0</v>
      </c>
      <c r="L37" s="31"/>
    </row>
    <row r="38" spans="2:12" s="1" customFormat="1" ht="6.9" customHeight="1">
      <c r="B38" s="31"/>
      <c r="L38" s="31"/>
    </row>
    <row r="39" spans="2:12" s="1" customFormat="1" ht="25.35" customHeight="1">
      <c r="B39" s="31"/>
      <c r="C39" s="92"/>
      <c r="D39" s="93" t="s">
        <v>52</v>
      </c>
      <c r="E39" s="56"/>
      <c r="F39" s="56"/>
      <c r="G39" s="94" t="s">
        <v>53</v>
      </c>
      <c r="H39" s="95" t="s">
        <v>54</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55</v>
      </c>
      <c r="E50" s="41"/>
      <c r="F50" s="41"/>
      <c r="G50" s="40" t="s">
        <v>56</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57</v>
      </c>
      <c r="E61" s="33"/>
      <c r="F61" s="98" t="s">
        <v>58</v>
      </c>
      <c r="G61" s="42" t="s">
        <v>57</v>
      </c>
      <c r="H61" s="33"/>
      <c r="I61" s="33"/>
      <c r="J61" s="99" t="s">
        <v>58</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59</v>
      </c>
      <c r="E65" s="41"/>
      <c r="F65" s="41"/>
      <c r="G65" s="40" t="s">
        <v>60</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57</v>
      </c>
      <c r="E76" s="33"/>
      <c r="F76" s="98" t="s">
        <v>58</v>
      </c>
      <c r="G76" s="42" t="s">
        <v>57</v>
      </c>
      <c r="H76" s="33"/>
      <c r="I76" s="33"/>
      <c r="J76" s="99" t="s">
        <v>58</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123</v>
      </c>
      <c r="L82" s="31"/>
    </row>
    <row r="83" spans="2:47" s="1" customFormat="1" ht="6.9" customHeight="1">
      <c r="B83" s="31"/>
      <c r="L83" s="31"/>
    </row>
    <row r="84" spans="2:47" s="1" customFormat="1" ht="12" customHeight="1">
      <c r="B84" s="31"/>
      <c r="C84" s="26" t="s">
        <v>16</v>
      </c>
      <c r="L84" s="31"/>
    </row>
    <row r="85" spans="2:47" s="1" customFormat="1" ht="26.25" customHeight="1">
      <c r="B85" s="31"/>
      <c r="E85" s="225" t="str">
        <f>E7</f>
        <v>REKONSTRUKCE KMOCHOVA DOMU, KUTNOHORSKÁ ULICE ČP. 50 - KOMPLET S ROZPOČTY PROFESÍ</v>
      </c>
      <c r="F85" s="226"/>
      <c r="G85" s="226"/>
      <c r="H85" s="226"/>
      <c r="L85" s="31"/>
    </row>
    <row r="86" spans="2:47" s="1" customFormat="1" ht="12" customHeight="1">
      <c r="B86" s="31"/>
      <c r="C86" s="26" t="s">
        <v>121</v>
      </c>
      <c r="L86" s="31"/>
    </row>
    <row r="87" spans="2:47" s="1" customFormat="1" ht="16.5" customHeight="1">
      <c r="B87" s="31"/>
      <c r="E87" s="191" t="str">
        <f>E9</f>
        <v>24039h - IO - 01 Areálová dešťová kanalizace</v>
      </c>
      <c r="F87" s="227"/>
      <c r="G87" s="227"/>
      <c r="H87" s="227"/>
      <c r="L87" s="31"/>
    </row>
    <row r="88" spans="2:47" s="1" customFormat="1" ht="6.9" customHeight="1">
      <c r="B88" s="31"/>
      <c r="L88" s="31"/>
    </row>
    <row r="89" spans="2:47" s="1" customFormat="1" ht="12" customHeight="1">
      <c r="B89" s="31"/>
      <c r="C89" s="26" t="s">
        <v>20</v>
      </c>
      <c r="F89" s="24" t="str">
        <f>F12</f>
        <v>Kolín IV, Kutnohorská 50</v>
      </c>
      <c r="I89" s="26" t="s">
        <v>22</v>
      </c>
      <c r="J89" s="51" t="str">
        <f>IF(J12="","",J12)</f>
        <v>Vyplň údaj</v>
      </c>
      <c r="L89" s="31"/>
    </row>
    <row r="90" spans="2:47" s="1" customFormat="1" ht="6.9" customHeight="1">
      <c r="B90" s="31"/>
      <c r="L90" s="31"/>
    </row>
    <row r="91" spans="2:47" s="1" customFormat="1" ht="40.049999999999997" customHeight="1">
      <c r="B91" s="31"/>
      <c r="C91" s="26" t="s">
        <v>23</v>
      </c>
      <c r="F91" s="24" t="str">
        <f>E15</f>
        <v>Město Kolín, Karlovo nám. 78, Kolín I</v>
      </c>
      <c r="I91" s="26" t="s">
        <v>32</v>
      </c>
      <c r="J91" s="29" t="str">
        <f>E21</f>
        <v>AZ PROJECT spol. s r.o., Plynárenská 830, Kolín IV</v>
      </c>
      <c r="L91" s="31"/>
    </row>
    <row r="92" spans="2:47" s="1" customFormat="1" ht="15.15" customHeight="1">
      <c r="B92" s="31"/>
      <c r="C92" s="26" t="s">
        <v>29</v>
      </c>
      <c r="F92" s="24" t="str">
        <f>IF(E18="","",E18)</f>
        <v>Vyplň údaj</v>
      </c>
      <c r="I92" s="26" t="s">
        <v>36</v>
      </c>
      <c r="J92" s="29" t="str">
        <f>E24</f>
        <v>Ing. Luboš Michalec</v>
      </c>
      <c r="L92" s="31"/>
    </row>
    <row r="93" spans="2:47" s="1" customFormat="1" ht="10.35" customHeight="1">
      <c r="B93" s="31"/>
      <c r="L93" s="31"/>
    </row>
    <row r="94" spans="2:47" s="1" customFormat="1" ht="29.25" customHeight="1">
      <c r="B94" s="31"/>
      <c r="C94" s="100" t="s">
        <v>124</v>
      </c>
      <c r="D94" s="92"/>
      <c r="E94" s="92"/>
      <c r="F94" s="92"/>
      <c r="G94" s="92"/>
      <c r="H94" s="92"/>
      <c r="I94" s="92"/>
      <c r="J94" s="101" t="s">
        <v>125</v>
      </c>
      <c r="K94" s="92"/>
      <c r="L94" s="31"/>
    </row>
    <row r="95" spans="2:47" s="1" customFormat="1" ht="10.35" customHeight="1">
      <c r="B95" s="31"/>
      <c r="L95" s="31"/>
    </row>
    <row r="96" spans="2:47" s="1" customFormat="1" ht="22.8" customHeight="1">
      <c r="B96" s="31"/>
      <c r="C96" s="102" t="s">
        <v>126</v>
      </c>
      <c r="J96" s="65">
        <f>J122</f>
        <v>0</v>
      </c>
      <c r="L96" s="31"/>
      <c r="AU96" s="16" t="s">
        <v>127</v>
      </c>
    </row>
    <row r="97" spans="2:12" s="8" customFormat="1" ht="24.9" customHeight="1">
      <c r="B97" s="103"/>
      <c r="D97" s="104" t="s">
        <v>128</v>
      </c>
      <c r="E97" s="105"/>
      <c r="F97" s="105"/>
      <c r="G97" s="105"/>
      <c r="H97" s="105"/>
      <c r="I97" s="105"/>
      <c r="J97" s="106">
        <f>J123</f>
        <v>0</v>
      </c>
      <c r="L97" s="103"/>
    </row>
    <row r="98" spans="2:12" s="9" customFormat="1" ht="19.95" customHeight="1">
      <c r="B98" s="107"/>
      <c r="D98" s="108" t="s">
        <v>129</v>
      </c>
      <c r="E98" s="109"/>
      <c r="F98" s="109"/>
      <c r="G98" s="109"/>
      <c r="H98" s="109"/>
      <c r="I98" s="109"/>
      <c r="J98" s="110">
        <f>J124</f>
        <v>0</v>
      </c>
      <c r="L98" s="107"/>
    </row>
    <row r="99" spans="2:12" s="9" customFormat="1" ht="19.95" customHeight="1">
      <c r="B99" s="107"/>
      <c r="D99" s="108" t="s">
        <v>4857</v>
      </c>
      <c r="E99" s="109"/>
      <c r="F99" s="109"/>
      <c r="G99" s="109"/>
      <c r="H99" s="109"/>
      <c r="I99" s="109"/>
      <c r="J99" s="110">
        <f>J145</f>
        <v>0</v>
      </c>
      <c r="L99" s="107"/>
    </row>
    <row r="100" spans="2:12" s="8" customFormat="1" ht="24.9" customHeight="1">
      <c r="B100" s="103"/>
      <c r="D100" s="104" t="s">
        <v>207</v>
      </c>
      <c r="E100" s="105"/>
      <c r="F100" s="105"/>
      <c r="G100" s="105"/>
      <c r="H100" s="105"/>
      <c r="I100" s="105"/>
      <c r="J100" s="106">
        <f>J158</f>
        <v>0</v>
      </c>
      <c r="L100" s="103"/>
    </row>
    <row r="101" spans="2:12" s="9" customFormat="1" ht="19.95" customHeight="1">
      <c r="B101" s="107"/>
      <c r="D101" s="108" t="s">
        <v>208</v>
      </c>
      <c r="E101" s="109"/>
      <c r="F101" s="109"/>
      <c r="G101" s="109"/>
      <c r="H101" s="109"/>
      <c r="I101" s="109"/>
      <c r="J101" s="110">
        <f>J159</f>
        <v>0</v>
      </c>
      <c r="L101" s="107"/>
    </row>
    <row r="102" spans="2:12" s="9" customFormat="1" ht="19.95" customHeight="1">
      <c r="B102" s="107"/>
      <c r="D102" s="108" t="s">
        <v>209</v>
      </c>
      <c r="E102" s="109"/>
      <c r="F102" s="109"/>
      <c r="G102" s="109"/>
      <c r="H102" s="109"/>
      <c r="I102" s="109"/>
      <c r="J102" s="110">
        <f>J162</f>
        <v>0</v>
      </c>
      <c r="L102" s="107"/>
    </row>
    <row r="103" spans="2:12" s="1" customFormat="1" ht="21.75" customHeight="1">
      <c r="B103" s="31"/>
      <c r="L103" s="31"/>
    </row>
    <row r="104" spans="2:12" s="1" customFormat="1" ht="6.9" customHeight="1">
      <c r="B104" s="43"/>
      <c r="C104" s="44"/>
      <c r="D104" s="44"/>
      <c r="E104" s="44"/>
      <c r="F104" s="44"/>
      <c r="G104" s="44"/>
      <c r="H104" s="44"/>
      <c r="I104" s="44"/>
      <c r="J104" s="44"/>
      <c r="K104" s="44"/>
      <c r="L104" s="31"/>
    </row>
    <row r="108" spans="2:12" s="1" customFormat="1" ht="6.9" customHeight="1">
      <c r="B108" s="45"/>
      <c r="C108" s="46"/>
      <c r="D108" s="46"/>
      <c r="E108" s="46"/>
      <c r="F108" s="46"/>
      <c r="G108" s="46"/>
      <c r="H108" s="46"/>
      <c r="I108" s="46"/>
      <c r="J108" s="46"/>
      <c r="K108" s="46"/>
      <c r="L108" s="31"/>
    </row>
    <row r="109" spans="2:12" s="1" customFormat="1" ht="24.9" customHeight="1">
      <c r="B109" s="31"/>
      <c r="C109" s="20" t="s">
        <v>210</v>
      </c>
      <c r="L109" s="31"/>
    </row>
    <row r="110" spans="2:12" s="1" customFormat="1" ht="6.9" customHeight="1">
      <c r="B110" s="31"/>
      <c r="L110" s="31"/>
    </row>
    <row r="111" spans="2:12" s="1" customFormat="1" ht="12" customHeight="1">
      <c r="B111" s="31"/>
      <c r="C111" s="26" t="s">
        <v>16</v>
      </c>
      <c r="L111" s="31"/>
    </row>
    <row r="112" spans="2:12" s="1" customFormat="1" ht="26.25" customHeight="1">
      <c r="B112" s="31"/>
      <c r="E112" s="225" t="str">
        <f>E7</f>
        <v>REKONSTRUKCE KMOCHOVA DOMU, KUTNOHORSKÁ ULICE ČP. 50 - KOMPLET S ROZPOČTY PROFESÍ</v>
      </c>
      <c r="F112" s="226"/>
      <c r="G112" s="226"/>
      <c r="H112" s="226"/>
      <c r="L112" s="31"/>
    </row>
    <row r="113" spans="2:65" s="1" customFormat="1" ht="12" customHeight="1">
      <c r="B113" s="31"/>
      <c r="C113" s="26" t="s">
        <v>121</v>
      </c>
      <c r="L113" s="31"/>
    </row>
    <row r="114" spans="2:65" s="1" customFormat="1" ht="16.5" customHeight="1">
      <c r="B114" s="31"/>
      <c r="E114" s="191" t="str">
        <f>E9</f>
        <v>24039h - IO - 01 Areálová dešťová kanalizace</v>
      </c>
      <c r="F114" s="227"/>
      <c r="G114" s="227"/>
      <c r="H114" s="227"/>
      <c r="L114" s="31"/>
    </row>
    <row r="115" spans="2:65" s="1" customFormat="1" ht="6.9" customHeight="1">
      <c r="B115" s="31"/>
      <c r="L115" s="31"/>
    </row>
    <row r="116" spans="2:65" s="1" customFormat="1" ht="12" customHeight="1">
      <c r="B116" s="31"/>
      <c r="C116" s="26" t="s">
        <v>20</v>
      </c>
      <c r="F116" s="24" t="str">
        <f>F12</f>
        <v>Kolín IV, Kutnohorská 50</v>
      </c>
      <c r="I116" s="26" t="s">
        <v>22</v>
      </c>
      <c r="J116" s="51" t="str">
        <f>IF(J12="","",J12)</f>
        <v>Vyplň údaj</v>
      </c>
      <c r="L116" s="31"/>
    </row>
    <row r="117" spans="2:65" s="1" customFormat="1" ht="6.9" customHeight="1">
      <c r="B117" s="31"/>
      <c r="L117" s="31"/>
    </row>
    <row r="118" spans="2:65" s="1" customFormat="1" ht="40.049999999999997" customHeight="1">
      <c r="B118" s="31"/>
      <c r="C118" s="26" t="s">
        <v>23</v>
      </c>
      <c r="F118" s="24" t="str">
        <f>E15</f>
        <v>Město Kolín, Karlovo nám. 78, Kolín I</v>
      </c>
      <c r="I118" s="26" t="s">
        <v>32</v>
      </c>
      <c r="J118" s="29" t="str">
        <f>E21</f>
        <v>AZ PROJECT spol. s r.o., Plynárenská 830, Kolín IV</v>
      </c>
      <c r="L118" s="31"/>
    </row>
    <row r="119" spans="2:65" s="1" customFormat="1" ht="15.15" customHeight="1">
      <c r="B119" s="31"/>
      <c r="C119" s="26" t="s">
        <v>29</v>
      </c>
      <c r="F119" s="24" t="str">
        <f>IF(E18="","",E18)</f>
        <v>Vyplň údaj</v>
      </c>
      <c r="I119" s="26" t="s">
        <v>36</v>
      </c>
      <c r="J119" s="29" t="str">
        <f>E24</f>
        <v>Ing. Luboš Michalec</v>
      </c>
      <c r="L119" s="31"/>
    </row>
    <row r="120" spans="2:65" s="1" customFormat="1" ht="10.35" customHeight="1">
      <c r="B120" s="31"/>
      <c r="L120" s="31"/>
    </row>
    <row r="121" spans="2:65" s="10" customFormat="1" ht="29.25" customHeight="1">
      <c r="B121" s="111"/>
      <c r="C121" s="112" t="s">
        <v>211</v>
      </c>
      <c r="D121" s="113" t="s">
        <v>67</v>
      </c>
      <c r="E121" s="113" t="s">
        <v>63</v>
      </c>
      <c r="F121" s="113" t="s">
        <v>64</v>
      </c>
      <c r="G121" s="113" t="s">
        <v>212</v>
      </c>
      <c r="H121" s="113" t="s">
        <v>213</v>
      </c>
      <c r="I121" s="113" t="s">
        <v>214</v>
      </c>
      <c r="J121" s="113" t="s">
        <v>125</v>
      </c>
      <c r="K121" s="114" t="s">
        <v>215</v>
      </c>
      <c r="L121" s="111"/>
      <c r="M121" s="58" t="s">
        <v>1</v>
      </c>
      <c r="N121" s="59" t="s">
        <v>46</v>
      </c>
      <c r="O121" s="59" t="s">
        <v>216</v>
      </c>
      <c r="P121" s="59" t="s">
        <v>217</v>
      </c>
      <c r="Q121" s="59" t="s">
        <v>218</v>
      </c>
      <c r="R121" s="59" t="s">
        <v>219</v>
      </c>
      <c r="S121" s="59" t="s">
        <v>220</v>
      </c>
      <c r="T121" s="60" t="s">
        <v>221</v>
      </c>
    </row>
    <row r="122" spans="2:65" s="1" customFormat="1" ht="22.8" customHeight="1">
      <c r="B122" s="31"/>
      <c r="C122" s="63" t="s">
        <v>222</v>
      </c>
      <c r="J122" s="115">
        <f>BK122</f>
        <v>0</v>
      </c>
      <c r="L122" s="31"/>
      <c r="M122" s="61"/>
      <c r="N122" s="52"/>
      <c r="O122" s="52"/>
      <c r="P122" s="116">
        <f>P123+P158</f>
        <v>0</v>
      </c>
      <c r="Q122" s="52"/>
      <c r="R122" s="116">
        <f>R123+R158</f>
        <v>0</v>
      </c>
      <c r="S122" s="52"/>
      <c r="T122" s="117">
        <f>T123+T158</f>
        <v>0</v>
      </c>
      <c r="AT122" s="16" t="s">
        <v>81</v>
      </c>
      <c r="AU122" s="16" t="s">
        <v>127</v>
      </c>
      <c r="BK122" s="118">
        <f>BK123+BK158</f>
        <v>0</v>
      </c>
    </row>
    <row r="123" spans="2:65" s="11" customFormat="1" ht="25.95" customHeight="1">
      <c r="B123" s="119"/>
      <c r="D123" s="120" t="s">
        <v>81</v>
      </c>
      <c r="E123" s="121" t="s">
        <v>223</v>
      </c>
      <c r="F123" s="121" t="s">
        <v>224</v>
      </c>
      <c r="I123" s="122"/>
      <c r="J123" s="123">
        <f>BK123</f>
        <v>0</v>
      </c>
      <c r="L123" s="119"/>
      <c r="M123" s="124"/>
      <c r="P123" s="125">
        <f>P124+P145</f>
        <v>0</v>
      </c>
      <c r="R123" s="125">
        <f>R124+R145</f>
        <v>0</v>
      </c>
      <c r="T123" s="126">
        <f>T124+T145</f>
        <v>0</v>
      </c>
      <c r="AR123" s="120" t="s">
        <v>90</v>
      </c>
      <c r="AT123" s="127" t="s">
        <v>81</v>
      </c>
      <c r="AU123" s="127" t="s">
        <v>82</v>
      </c>
      <c r="AY123" s="120" t="s">
        <v>225</v>
      </c>
      <c r="BK123" s="128">
        <f>BK124+BK145</f>
        <v>0</v>
      </c>
    </row>
    <row r="124" spans="2:65" s="11" customFormat="1" ht="22.8" customHeight="1">
      <c r="B124" s="119"/>
      <c r="D124" s="120" t="s">
        <v>81</v>
      </c>
      <c r="E124" s="129" t="s">
        <v>90</v>
      </c>
      <c r="F124" s="129" t="s">
        <v>226</v>
      </c>
      <c r="I124" s="122"/>
      <c r="J124" s="130">
        <f>BK124</f>
        <v>0</v>
      </c>
      <c r="L124" s="119"/>
      <c r="M124" s="124"/>
      <c r="P124" s="125">
        <f>SUM(P125:P144)</f>
        <v>0</v>
      </c>
      <c r="R124" s="125">
        <f>SUM(R125:R144)</f>
        <v>0</v>
      </c>
      <c r="T124" s="126">
        <f>SUM(T125:T144)</f>
        <v>0</v>
      </c>
      <c r="AR124" s="120" t="s">
        <v>90</v>
      </c>
      <c r="AT124" s="127" t="s">
        <v>81</v>
      </c>
      <c r="AU124" s="127" t="s">
        <v>90</v>
      </c>
      <c r="AY124" s="120" t="s">
        <v>225</v>
      </c>
      <c r="BK124" s="128">
        <f>SUM(BK125:BK144)</f>
        <v>0</v>
      </c>
    </row>
    <row r="125" spans="2:65" s="1" customFormat="1" ht="44.25" customHeight="1">
      <c r="B125" s="31"/>
      <c r="C125" s="131" t="s">
        <v>90</v>
      </c>
      <c r="D125" s="131" t="s">
        <v>227</v>
      </c>
      <c r="E125" s="132" t="s">
        <v>4495</v>
      </c>
      <c r="F125" s="133" t="s">
        <v>4496</v>
      </c>
      <c r="G125" s="134" t="s">
        <v>238</v>
      </c>
      <c r="H125" s="135">
        <v>2.4</v>
      </c>
      <c r="I125" s="136"/>
      <c r="J125" s="137">
        <f>ROUND(I125*H125,2)</f>
        <v>0</v>
      </c>
      <c r="K125" s="133" t="s">
        <v>347</v>
      </c>
      <c r="L125" s="31"/>
      <c r="M125" s="138" t="s">
        <v>1</v>
      </c>
      <c r="N125" s="139" t="s">
        <v>47</v>
      </c>
      <c r="P125" s="140">
        <f>O125*H125</f>
        <v>0</v>
      </c>
      <c r="Q125" s="140">
        <v>0</v>
      </c>
      <c r="R125" s="140">
        <f>Q125*H125</f>
        <v>0</v>
      </c>
      <c r="S125" s="140">
        <v>0</v>
      </c>
      <c r="T125" s="141">
        <f>S125*H125</f>
        <v>0</v>
      </c>
      <c r="AR125" s="142" t="s">
        <v>232</v>
      </c>
      <c r="AT125" s="142" t="s">
        <v>227</v>
      </c>
      <c r="AU125" s="142" t="s">
        <v>92</v>
      </c>
      <c r="AY125" s="16" t="s">
        <v>225</v>
      </c>
      <c r="BE125" s="143">
        <f>IF(N125="základní",J125,0)</f>
        <v>0</v>
      </c>
      <c r="BF125" s="143">
        <f>IF(N125="snížená",J125,0)</f>
        <v>0</v>
      </c>
      <c r="BG125" s="143">
        <f>IF(N125="zákl. přenesená",J125,0)</f>
        <v>0</v>
      </c>
      <c r="BH125" s="143">
        <f>IF(N125="sníž. přenesená",J125,0)</f>
        <v>0</v>
      </c>
      <c r="BI125" s="143">
        <f>IF(N125="nulová",J125,0)</f>
        <v>0</v>
      </c>
      <c r="BJ125" s="16" t="s">
        <v>90</v>
      </c>
      <c r="BK125" s="143">
        <f>ROUND(I125*H125,2)</f>
        <v>0</v>
      </c>
      <c r="BL125" s="16" t="s">
        <v>232</v>
      </c>
      <c r="BM125" s="142" t="s">
        <v>92</v>
      </c>
    </row>
    <row r="126" spans="2:65" s="12" customFormat="1" ht="10.199999999999999">
      <c r="B126" s="144"/>
      <c r="D126" s="145" t="s">
        <v>233</v>
      </c>
      <c r="E126" s="146" t="s">
        <v>1</v>
      </c>
      <c r="F126" s="147" t="s">
        <v>4858</v>
      </c>
      <c r="H126" s="148">
        <v>2.4</v>
      </c>
      <c r="I126" s="149"/>
      <c r="L126" s="144"/>
      <c r="M126" s="150"/>
      <c r="T126" s="151"/>
      <c r="AT126" s="146" t="s">
        <v>233</v>
      </c>
      <c r="AU126" s="146" t="s">
        <v>92</v>
      </c>
      <c r="AV126" s="12" t="s">
        <v>92</v>
      </c>
      <c r="AW126" s="12" t="s">
        <v>31</v>
      </c>
      <c r="AX126" s="12" t="s">
        <v>82</v>
      </c>
      <c r="AY126" s="146" t="s">
        <v>225</v>
      </c>
    </row>
    <row r="127" spans="2:65" s="13" customFormat="1" ht="10.199999999999999">
      <c r="B127" s="152"/>
      <c r="D127" s="145" t="s">
        <v>233</v>
      </c>
      <c r="E127" s="153" t="s">
        <v>1</v>
      </c>
      <c r="F127" s="154" t="s">
        <v>235</v>
      </c>
      <c r="H127" s="155">
        <v>2.4</v>
      </c>
      <c r="I127" s="156"/>
      <c r="L127" s="152"/>
      <c r="M127" s="157"/>
      <c r="T127" s="158"/>
      <c r="AT127" s="153" t="s">
        <v>233</v>
      </c>
      <c r="AU127" s="153" t="s">
        <v>92</v>
      </c>
      <c r="AV127" s="13" t="s">
        <v>232</v>
      </c>
      <c r="AW127" s="13" t="s">
        <v>31</v>
      </c>
      <c r="AX127" s="13" t="s">
        <v>90</v>
      </c>
      <c r="AY127" s="153" t="s">
        <v>225</v>
      </c>
    </row>
    <row r="128" spans="2:65" s="1" customFormat="1" ht="55.5" customHeight="1">
      <c r="B128" s="31"/>
      <c r="C128" s="131" t="s">
        <v>92</v>
      </c>
      <c r="D128" s="131" t="s">
        <v>227</v>
      </c>
      <c r="E128" s="132" t="s">
        <v>255</v>
      </c>
      <c r="F128" s="133" t="s">
        <v>256</v>
      </c>
      <c r="G128" s="134" t="s">
        <v>238</v>
      </c>
      <c r="H128" s="135">
        <v>1.44</v>
      </c>
      <c r="I128" s="136"/>
      <c r="J128" s="137">
        <f>ROUND(I128*H128,2)</f>
        <v>0</v>
      </c>
      <c r="K128" s="133" t="s">
        <v>231</v>
      </c>
      <c r="L128" s="31"/>
      <c r="M128" s="138" t="s">
        <v>1</v>
      </c>
      <c r="N128" s="139" t="s">
        <v>47</v>
      </c>
      <c r="P128" s="140">
        <f>O128*H128</f>
        <v>0</v>
      </c>
      <c r="Q128" s="140">
        <v>0</v>
      </c>
      <c r="R128" s="140">
        <f>Q128*H128</f>
        <v>0</v>
      </c>
      <c r="S128" s="140">
        <v>0</v>
      </c>
      <c r="T128" s="141">
        <f>S128*H128</f>
        <v>0</v>
      </c>
      <c r="AR128" s="142" t="s">
        <v>232</v>
      </c>
      <c r="AT128" s="142" t="s">
        <v>227</v>
      </c>
      <c r="AU128" s="142" t="s">
        <v>92</v>
      </c>
      <c r="AY128" s="16" t="s">
        <v>225</v>
      </c>
      <c r="BE128" s="143">
        <f>IF(N128="základní",J128,0)</f>
        <v>0</v>
      </c>
      <c r="BF128" s="143">
        <f>IF(N128="snížená",J128,0)</f>
        <v>0</v>
      </c>
      <c r="BG128" s="143">
        <f>IF(N128="zákl. přenesená",J128,0)</f>
        <v>0</v>
      </c>
      <c r="BH128" s="143">
        <f>IF(N128="sníž. přenesená",J128,0)</f>
        <v>0</v>
      </c>
      <c r="BI128" s="143">
        <f>IF(N128="nulová",J128,0)</f>
        <v>0</v>
      </c>
      <c r="BJ128" s="16" t="s">
        <v>90</v>
      </c>
      <c r="BK128" s="143">
        <f>ROUND(I128*H128,2)</f>
        <v>0</v>
      </c>
      <c r="BL128" s="16" t="s">
        <v>232</v>
      </c>
      <c r="BM128" s="142" t="s">
        <v>232</v>
      </c>
    </row>
    <row r="129" spans="2:65" s="12" customFormat="1" ht="10.199999999999999">
      <c r="B129" s="144"/>
      <c r="D129" s="145" t="s">
        <v>233</v>
      </c>
      <c r="E129" s="146" t="s">
        <v>1</v>
      </c>
      <c r="F129" s="147" t="s">
        <v>4859</v>
      </c>
      <c r="H129" s="148">
        <v>1.44</v>
      </c>
      <c r="I129" s="149"/>
      <c r="L129" s="144"/>
      <c r="M129" s="150"/>
      <c r="T129" s="151"/>
      <c r="AT129" s="146" t="s">
        <v>233</v>
      </c>
      <c r="AU129" s="146" t="s">
        <v>92</v>
      </c>
      <c r="AV129" s="12" t="s">
        <v>92</v>
      </c>
      <c r="AW129" s="12" t="s">
        <v>31</v>
      </c>
      <c r="AX129" s="12" t="s">
        <v>82</v>
      </c>
      <c r="AY129" s="146" t="s">
        <v>225</v>
      </c>
    </row>
    <row r="130" spans="2:65" s="13" customFormat="1" ht="10.199999999999999">
      <c r="B130" s="152"/>
      <c r="D130" s="145" t="s">
        <v>233</v>
      </c>
      <c r="E130" s="153" t="s">
        <v>1</v>
      </c>
      <c r="F130" s="154" t="s">
        <v>235</v>
      </c>
      <c r="H130" s="155">
        <v>1.44</v>
      </c>
      <c r="I130" s="156"/>
      <c r="L130" s="152"/>
      <c r="M130" s="157"/>
      <c r="T130" s="158"/>
      <c r="AT130" s="153" t="s">
        <v>233</v>
      </c>
      <c r="AU130" s="153" t="s">
        <v>92</v>
      </c>
      <c r="AV130" s="13" t="s">
        <v>232</v>
      </c>
      <c r="AW130" s="13" t="s">
        <v>31</v>
      </c>
      <c r="AX130" s="13" t="s">
        <v>90</v>
      </c>
      <c r="AY130" s="153" t="s">
        <v>225</v>
      </c>
    </row>
    <row r="131" spans="2:65" s="1" customFormat="1" ht="62.7" customHeight="1">
      <c r="B131" s="31"/>
      <c r="C131" s="131" t="s">
        <v>240</v>
      </c>
      <c r="D131" s="131" t="s">
        <v>227</v>
      </c>
      <c r="E131" s="132" t="s">
        <v>259</v>
      </c>
      <c r="F131" s="133" t="s">
        <v>260</v>
      </c>
      <c r="G131" s="134" t="s">
        <v>238</v>
      </c>
      <c r="H131" s="135">
        <v>1.44</v>
      </c>
      <c r="I131" s="136"/>
      <c r="J131" s="137">
        <f>ROUND(I131*H131,2)</f>
        <v>0</v>
      </c>
      <c r="K131" s="133" t="s">
        <v>231</v>
      </c>
      <c r="L131" s="31"/>
      <c r="M131" s="138" t="s">
        <v>1</v>
      </c>
      <c r="N131" s="139" t="s">
        <v>47</v>
      </c>
      <c r="P131" s="140">
        <f>O131*H131</f>
        <v>0</v>
      </c>
      <c r="Q131" s="140">
        <v>0</v>
      </c>
      <c r="R131" s="140">
        <f>Q131*H131</f>
        <v>0</v>
      </c>
      <c r="S131" s="140">
        <v>0</v>
      </c>
      <c r="T131" s="141">
        <f>S131*H131</f>
        <v>0</v>
      </c>
      <c r="AR131" s="142" t="s">
        <v>232</v>
      </c>
      <c r="AT131" s="142" t="s">
        <v>227</v>
      </c>
      <c r="AU131" s="142" t="s">
        <v>92</v>
      </c>
      <c r="AY131" s="16" t="s">
        <v>225</v>
      </c>
      <c r="BE131" s="143">
        <f>IF(N131="základní",J131,0)</f>
        <v>0</v>
      </c>
      <c r="BF131" s="143">
        <f>IF(N131="snížená",J131,0)</f>
        <v>0</v>
      </c>
      <c r="BG131" s="143">
        <f>IF(N131="zákl. přenesená",J131,0)</f>
        <v>0</v>
      </c>
      <c r="BH131" s="143">
        <f>IF(N131="sníž. přenesená",J131,0)</f>
        <v>0</v>
      </c>
      <c r="BI131" s="143">
        <f>IF(N131="nulová",J131,0)</f>
        <v>0</v>
      </c>
      <c r="BJ131" s="16" t="s">
        <v>90</v>
      </c>
      <c r="BK131" s="143">
        <f>ROUND(I131*H131,2)</f>
        <v>0</v>
      </c>
      <c r="BL131" s="16" t="s">
        <v>232</v>
      </c>
      <c r="BM131" s="142" t="s">
        <v>243</v>
      </c>
    </row>
    <row r="132" spans="2:65" s="12" customFormat="1" ht="10.199999999999999">
      <c r="B132" s="144"/>
      <c r="D132" s="145" t="s">
        <v>233</v>
      </c>
      <c r="E132" s="146" t="s">
        <v>1</v>
      </c>
      <c r="F132" s="147" t="s">
        <v>4859</v>
      </c>
      <c r="H132" s="148">
        <v>1.44</v>
      </c>
      <c r="I132" s="149"/>
      <c r="L132" s="144"/>
      <c r="M132" s="150"/>
      <c r="T132" s="151"/>
      <c r="AT132" s="146" t="s">
        <v>233</v>
      </c>
      <c r="AU132" s="146" t="s">
        <v>92</v>
      </c>
      <c r="AV132" s="12" t="s">
        <v>92</v>
      </c>
      <c r="AW132" s="12" t="s">
        <v>31</v>
      </c>
      <c r="AX132" s="12" t="s">
        <v>82</v>
      </c>
      <c r="AY132" s="146" t="s">
        <v>225</v>
      </c>
    </row>
    <row r="133" spans="2:65" s="13" customFormat="1" ht="10.199999999999999">
      <c r="B133" s="152"/>
      <c r="D133" s="145" t="s">
        <v>233</v>
      </c>
      <c r="E133" s="153" t="s">
        <v>1</v>
      </c>
      <c r="F133" s="154" t="s">
        <v>235</v>
      </c>
      <c r="H133" s="155">
        <v>1.44</v>
      </c>
      <c r="I133" s="156"/>
      <c r="L133" s="152"/>
      <c r="M133" s="157"/>
      <c r="T133" s="158"/>
      <c r="AT133" s="153" t="s">
        <v>233</v>
      </c>
      <c r="AU133" s="153" t="s">
        <v>92</v>
      </c>
      <c r="AV133" s="13" t="s">
        <v>232</v>
      </c>
      <c r="AW133" s="13" t="s">
        <v>31</v>
      </c>
      <c r="AX133" s="13" t="s">
        <v>90</v>
      </c>
      <c r="AY133" s="153" t="s">
        <v>225</v>
      </c>
    </row>
    <row r="134" spans="2:65" s="1" customFormat="1" ht="62.7" customHeight="1">
      <c r="B134" s="31"/>
      <c r="C134" s="131" t="s">
        <v>232</v>
      </c>
      <c r="D134" s="131" t="s">
        <v>227</v>
      </c>
      <c r="E134" s="132" t="s">
        <v>263</v>
      </c>
      <c r="F134" s="133" t="s">
        <v>264</v>
      </c>
      <c r="G134" s="134" t="s">
        <v>238</v>
      </c>
      <c r="H134" s="135">
        <v>1.44</v>
      </c>
      <c r="I134" s="136"/>
      <c r="J134" s="137">
        <f>ROUND(I134*H134,2)</f>
        <v>0</v>
      </c>
      <c r="K134" s="133" t="s">
        <v>231</v>
      </c>
      <c r="L134" s="31"/>
      <c r="M134" s="138" t="s">
        <v>1</v>
      </c>
      <c r="N134" s="139" t="s">
        <v>47</v>
      </c>
      <c r="P134" s="140">
        <f>O134*H134</f>
        <v>0</v>
      </c>
      <c r="Q134" s="140">
        <v>0</v>
      </c>
      <c r="R134" s="140">
        <f>Q134*H134</f>
        <v>0</v>
      </c>
      <c r="S134" s="140">
        <v>0</v>
      </c>
      <c r="T134" s="141">
        <f>S134*H134</f>
        <v>0</v>
      </c>
      <c r="AR134" s="142" t="s">
        <v>232</v>
      </c>
      <c r="AT134" s="142" t="s">
        <v>227</v>
      </c>
      <c r="AU134" s="142" t="s">
        <v>92</v>
      </c>
      <c r="AY134" s="16" t="s">
        <v>225</v>
      </c>
      <c r="BE134" s="143">
        <f>IF(N134="základní",J134,0)</f>
        <v>0</v>
      </c>
      <c r="BF134" s="143">
        <f>IF(N134="snížená",J134,0)</f>
        <v>0</v>
      </c>
      <c r="BG134" s="143">
        <f>IF(N134="zákl. přenesená",J134,0)</f>
        <v>0</v>
      </c>
      <c r="BH134" s="143">
        <f>IF(N134="sníž. přenesená",J134,0)</f>
        <v>0</v>
      </c>
      <c r="BI134" s="143">
        <f>IF(N134="nulová",J134,0)</f>
        <v>0</v>
      </c>
      <c r="BJ134" s="16" t="s">
        <v>90</v>
      </c>
      <c r="BK134" s="143">
        <f>ROUND(I134*H134,2)</f>
        <v>0</v>
      </c>
      <c r="BL134" s="16" t="s">
        <v>232</v>
      </c>
      <c r="BM134" s="142" t="s">
        <v>248</v>
      </c>
    </row>
    <row r="135" spans="2:65" s="1" customFormat="1" ht="66.75" customHeight="1">
      <c r="B135" s="31"/>
      <c r="C135" s="131" t="s">
        <v>250</v>
      </c>
      <c r="D135" s="131" t="s">
        <v>227</v>
      </c>
      <c r="E135" s="132" t="s">
        <v>267</v>
      </c>
      <c r="F135" s="133" t="s">
        <v>268</v>
      </c>
      <c r="G135" s="134" t="s">
        <v>238</v>
      </c>
      <c r="H135" s="135">
        <v>14.4</v>
      </c>
      <c r="I135" s="136"/>
      <c r="J135" s="137">
        <f>ROUND(I135*H135,2)</f>
        <v>0</v>
      </c>
      <c r="K135" s="133" t="s">
        <v>231</v>
      </c>
      <c r="L135" s="31"/>
      <c r="M135" s="138" t="s">
        <v>1</v>
      </c>
      <c r="N135" s="139" t="s">
        <v>47</v>
      </c>
      <c r="P135" s="140">
        <f>O135*H135</f>
        <v>0</v>
      </c>
      <c r="Q135" s="140">
        <v>0</v>
      </c>
      <c r="R135" s="140">
        <f>Q135*H135</f>
        <v>0</v>
      </c>
      <c r="S135" s="140">
        <v>0</v>
      </c>
      <c r="T135" s="141">
        <f>S135*H135</f>
        <v>0</v>
      </c>
      <c r="AR135" s="142" t="s">
        <v>232</v>
      </c>
      <c r="AT135" s="142" t="s">
        <v>227</v>
      </c>
      <c r="AU135" s="142" t="s">
        <v>92</v>
      </c>
      <c r="AY135" s="16" t="s">
        <v>225</v>
      </c>
      <c r="BE135" s="143">
        <f>IF(N135="základní",J135,0)</f>
        <v>0</v>
      </c>
      <c r="BF135" s="143">
        <f>IF(N135="snížená",J135,0)</f>
        <v>0</v>
      </c>
      <c r="BG135" s="143">
        <f>IF(N135="zákl. přenesená",J135,0)</f>
        <v>0</v>
      </c>
      <c r="BH135" s="143">
        <f>IF(N135="sníž. přenesená",J135,0)</f>
        <v>0</v>
      </c>
      <c r="BI135" s="143">
        <f>IF(N135="nulová",J135,0)</f>
        <v>0</v>
      </c>
      <c r="BJ135" s="16" t="s">
        <v>90</v>
      </c>
      <c r="BK135" s="143">
        <f>ROUND(I135*H135,2)</f>
        <v>0</v>
      </c>
      <c r="BL135" s="16" t="s">
        <v>232</v>
      </c>
      <c r="BM135" s="142" t="s">
        <v>253</v>
      </c>
    </row>
    <row r="136" spans="2:65" s="12" customFormat="1" ht="10.199999999999999">
      <c r="B136" s="144"/>
      <c r="D136" s="145" t="s">
        <v>233</v>
      </c>
      <c r="E136" s="146" t="s">
        <v>1</v>
      </c>
      <c r="F136" s="147" t="s">
        <v>4860</v>
      </c>
      <c r="H136" s="148">
        <v>14.4</v>
      </c>
      <c r="I136" s="149"/>
      <c r="L136" s="144"/>
      <c r="M136" s="150"/>
      <c r="T136" s="151"/>
      <c r="AT136" s="146" t="s">
        <v>233</v>
      </c>
      <c r="AU136" s="146" t="s">
        <v>92</v>
      </c>
      <c r="AV136" s="12" t="s">
        <v>92</v>
      </c>
      <c r="AW136" s="12" t="s">
        <v>31</v>
      </c>
      <c r="AX136" s="12" t="s">
        <v>82</v>
      </c>
      <c r="AY136" s="146" t="s">
        <v>225</v>
      </c>
    </row>
    <row r="137" spans="2:65" s="13" customFormat="1" ht="10.199999999999999">
      <c r="B137" s="152"/>
      <c r="D137" s="145" t="s">
        <v>233</v>
      </c>
      <c r="E137" s="153" t="s">
        <v>1</v>
      </c>
      <c r="F137" s="154" t="s">
        <v>235</v>
      </c>
      <c r="H137" s="155">
        <v>14.4</v>
      </c>
      <c r="I137" s="156"/>
      <c r="L137" s="152"/>
      <c r="M137" s="157"/>
      <c r="T137" s="158"/>
      <c r="AT137" s="153" t="s">
        <v>233</v>
      </c>
      <c r="AU137" s="153" t="s">
        <v>92</v>
      </c>
      <c r="AV137" s="13" t="s">
        <v>232</v>
      </c>
      <c r="AW137" s="13" t="s">
        <v>31</v>
      </c>
      <c r="AX137" s="13" t="s">
        <v>90</v>
      </c>
      <c r="AY137" s="153" t="s">
        <v>225</v>
      </c>
    </row>
    <row r="138" spans="2:65" s="1" customFormat="1" ht="44.25" customHeight="1">
      <c r="B138" s="31"/>
      <c r="C138" s="131" t="s">
        <v>243</v>
      </c>
      <c r="D138" s="131" t="s">
        <v>227</v>
      </c>
      <c r="E138" s="132" t="s">
        <v>4502</v>
      </c>
      <c r="F138" s="133" t="s">
        <v>4503</v>
      </c>
      <c r="G138" s="134" t="s">
        <v>238</v>
      </c>
      <c r="H138" s="135">
        <v>1.44</v>
      </c>
      <c r="I138" s="136"/>
      <c r="J138" s="137">
        <f>ROUND(I138*H138,2)</f>
        <v>0</v>
      </c>
      <c r="K138" s="133" t="s">
        <v>347</v>
      </c>
      <c r="L138" s="31"/>
      <c r="M138" s="138" t="s">
        <v>1</v>
      </c>
      <c r="N138" s="139" t="s">
        <v>47</v>
      </c>
      <c r="P138" s="140">
        <f>O138*H138</f>
        <v>0</v>
      </c>
      <c r="Q138" s="140">
        <v>0</v>
      </c>
      <c r="R138" s="140">
        <f>Q138*H138</f>
        <v>0</v>
      </c>
      <c r="S138" s="140">
        <v>0</v>
      </c>
      <c r="T138" s="141">
        <f>S138*H138</f>
        <v>0</v>
      </c>
      <c r="AR138" s="142" t="s">
        <v>232</v>
      </c>
      <c r="AT138" s="142" t="s">
        <v>227</v>
      </c>
      <c r="AU138" s="142" t="s">
        <v>92</v>
      </c>
      <c r="AY138" s="16" t="s">
        <v>225</v>
      </c>
      <c r="BE138" s="143">
        <f>IF(N138="základní",J138,0)</f>
        <v>0</v>
      </c>
      <c r="BF138" s="143">
        <f>IF(N138="snížená",J138,0)</f>
        <v>0</v>
      </c>
      <c r="BG138" s="143">
        <f>IF(N138="zákl. přenesená",J138,0)</f>
        <v>0</v>
      </c>
      <c r="BH138" s="143">
        <f>IF(N138="sníž. přenesená",J138,0)</f>
        <v>0</v>
      </c>
      <c r="BI138" s="143">
        <f>IF(N138="nulová",J138,0)</f>
        <v>0</v>
      </c>
      <c r="BJ138" s="16" t="s">
        <v>90</v>
      </c>
      <c r="BK138" s="143">
        <f>ROUND(I138*H138,2)</f>
        <v>0</v>
      </c>
      <c r="BL138" s="16" t="s">
        <v>232</v>
      </c>
      <c r="BM138" s="142" t="s">
        <v>8</v>
      </c>
    </row>
    <row r="139" spans="2:65" s="1" customFormat="1" ht="44.25" customHeight="1">
      <c r="B139" s="31"/>
      <c r="C139" s="131" t="s">
        <v>258</v>
      </c>
      <c r="D139" s="131" t="s">
        <v>227</v>
      </c>
      <c r="E139" s="132" t="s">
        <v>275</v>
      </c>
      <c r="F139" s="133" t="s">
        <v>276</v>
      </c>
      <c r="G139" s="134" t="s">
        <v>277</v>
      </c>
      <c r="H139" s="135">
        <v>2.16</v>
      </c>
      <c r="I139" s="136"/>
      <c r="J139" s="137">
        <f>ROUND(I139*H139,2)</f>
        <v>0</v>
      </c>
      <c r="K139" s="133" t="s">
        <v>231</v>
      </c>
      <c r="L139" s="31"/>
      <c r="M139" s="138" t="s">
        <v>1</v>
      </c>
      <c r="N139" s="139" t="s">
        <v>47</v>
      </c>
      <c r="P139" s="140">
        <f>O139*H139</f>
        <v>0</v>
      </c>
      <c r="Q139" s="140">
        <v>0</v>
      </c>
      <c r="R139" s="140">
        <f>Q139*H139</f>
        <v>0</v>
      </c>
      <c r="S139" s="140">
        <v>0</v>
      </c>
      <c r="T139" s="141">
        <f>S139*H139</f>
        <v>0</v>
      </c>
      <c r="AR139" s="142" t="s">
        <v>232</v>
      </c>
      <c r="AT139" s="142" t="s">
        <v>227</v>
      </c>
      <c r="AU139" s="142" t="s">
        <v>92</v>
      </c>
      <c r="AY139" s="16" t="s">
        <v>225</v>
      </c>
      <c r="BE139" s="143">
        <f>IF(N139="základní",J139,0)</f>
        <v>0</v>
      </c>
      <c r="BF139" s="143">
        <f>IF(N139="snížená",J139,0)</f>
        <v>0</v>
      </c>
      <c r="BG139" s="143">
        <f>IF(N139="zákl. přenesená",J139,0)</f>
        <v>0</v>
      </c>
      <c r="BH139" s="143">
        <f>IF(N139="sníž. přenesená",J139,0)</f>
        <v>0</v>
      </c>
      <c r="BI139" s="143">
        <f>IF(N139="nulová",J139,0)</f>
        <v>0</v>
      </c>
      <c r="BJ139" s="16" t="s">
        <v>90</v>
      </c>
      <c r="BK139" s="143">
        <f>ROUND(I139*H139,2)</f>
        <v>0</v>
      </c>
      <c r="BL139" s="16" t="s">
        <v>232</v>
      </c>
      <c r="BM139" s="142" t="s">
        <v>261</v>
      </c>
    </row>
    <row r="140" spans="2:65" s="12" customFormat="1" ht="10.199999999999999">
      <c r="B140" s="144"/>
      <c r="D140" s="145" t="s">
        <v>233</v>
      </c>
      <c r="E140" s="146" t="s">
        <v>1</v>
      </c>
      <c r="F140" s="147" t="s">
        <v>4861</v>
      </c>
      <c r="H140" s="148">
        <v>2.16</v>
      </c>
      <c r="I140" s="149"/>
      <c r="L140" s="144"/>
      <c r="M140" s="150"/>
      <c r="T140" s="151"/>
      <c r="AT140" s="146" t="s">
        <v>233</v>
      </c>
      <c r="AU140" s="146" t="s">
        <v>92</v>
      </c>
      <c r="AV140" s="12" t="s">
        <v>92</v>
      </c>
      <c r="AW140" s="12" t="s">
        <v>31</v>
      </c>
      <c r="AX140" s="12" t="s">
        <v>82</v>
      </c>
      <c r="AY140" s="146" t="s">
        <v>225</v>
      </c>
    </row>
    <row r="141" spans="2:65" s="13" customFormat="1" ht="10.199999999999999">
      <c r="B141" s="152"/>
      <c r="D141" s="145" t="s">
        <v>233</v>
      </c>
      <c r="E141" s="153" t="s">
        <v>1</v>
      </c>
      <c r="F141" s="154" t="s">
        <v>235</v>
      </c>
      <c r="H141" s="155">
        <v>2.16</v>
      </c>
      <c r="I141" s="156"/>
      <c r="L141" s="152"/>
      <c r="M141" s="157"/>
      <c r="T141" s="158"/>
      <c r="AT141" s="153" t="s">
        <v>233</v>
      </c>
      <c r="AU141" s="153" t="s">
        <v>92</v>
      </c>
      <c r="AV141" s="13" t="s">
        <v>232</v>
      </c>
      <c r="AW141" s="13" t="s">
        <v>31</v>
      </c>
      <c r="AX141" s="13" t="s">
        <v>90</v>
      </c>
      <c r="AY141" s="153" t="s">
        <v>225</v>
      </c>
    </row>
    <row r="142" spans="2:65" s="1" customFormat="1" ht="44.25" customHeight="1">
      <c r="B142" s="31"/>
      <c r="C142" s="131" t="s">
        <v>248</v>
      </c>
      <c r="D142" s="131" t="s">
        <v>227</v>
      </c>
      <c r="E142" s="132" t="s">
        <v>280</v>
      </c>
      <c r="F142" s="133" t="s">
        <v>281</v>
      </c>
      <c r="G142" s="134" t="s">
        <v>238</v>
      </c>
      <c r="H142" s="135">
        <v>7.04</v>
      </c>
      <c r="I142" s="136"/>
      <c r="J142" s="137">
        <f>ROUND(I142*H142,2)</f>
        <v>0</v>
      </c>
      <c r="K142" s="133" t="s">
        <v>347</v>
      </c>
      <c r="L142" s="31"/>
      <c r="M142" s="138" t="s">
        <v>1</v>
      </c>
      <c r="N142" s="139" t="s">
        <v>47</v>
      </c>
      <c r="P142" s="140">
        <f>O142*H142</f>
        <v>0</v>
      </c>
      <c r="Q142" s="140">
        <v>0</v>
      </c>
      <c r="R142" s="140">
        <f>Q142*H142</f>
        <v>0</v>
      </c>
      <c r="S142" s="140">
        <v>0</v>
      </c>
      <c r="T142" s="141">
        <f>S142*H142</f>
        <v>0</v>
      </c>
      <c r="AR142" s="142" t="s">
        <v>232</v>
      </c>
      <c r="AT142" s="142" t="s">
        <v>227</v>
      </c>
      <c r="AU142" s="142" t="s">
        <v>92</v>
      </c>
      <c r="AY142" s="16" t="s">
        <v>225</v>
      </c>
      <c r="BE142" s="143">
        <f>IF(N142="základní",J142,0)</f>
        <v>0</v>
      </c>
      <c r="BF142" s="143">
        <f>IF(N142="snížená",J142,0)</f>
        <v>0</v>
      </c>
      <c r="BG142" s="143">
        <f>IF(N142="zákl. přenesená",J142,0)</f>
        <v>0</v>
      </c>
      <c r="BH142" s="143">
        <f>IF(N142="sníž. přenesená",J142,0)</f>
        <v>0</v>
      </c>
      <c r="BI142" s="143">
        <f>IF(N142="nulová",J142,0)</f>
        <v>0</v>
      </c>
      <c r="BJ142" s="16" t="s">
        <v>90</v>
      </c>
      <c r="BK142" s="143">
        <f>ROUND(I142*H142,2)</f>
        <v>0</v>
      </c>
      <c r="BL142" s="16" t="s">
        <v>232</v>
      </c>
      <c r="BM142" s="142" t="s">
        <v>265</v>
      </c>
    </row>
    <row r="143" spans="2:65" s="12" customFormat="1" ht="10.199999999999999">
      <c r="B143" s="144"/>
      <c r="D143" s="145" t="s">
        <v>233</v>
      </c>
      <c r="E143" s="146" t="s">
        <v>1</v>
      </c>
      <c r="F143" s="147" t="s">
        <v>4862</v>
      </c>
      <c r="H143" s="148">
        <v>7.04</v>
      </c>
      <c r="I143" s="149"/>
      <c r="L143" s="144"/>
      <c r="M143" s="150"/>
      <c r="T143" s="151"/>
      <c r="AT143" s="146" t="s">
        <v>233</v>
      </c>
      <c r="AU143" s="146" t="s">
        <v>92</v>
      </c>
      <c r="AV143" s="12" t="s">
        <v>92</v>
      </c>
      <c r="AW143" s="12" t="s">
        <v>31</v>
      </c>
      <c r="AX143" s="12" t="s">
        <v>82</v>
      </c>
      <c r="AY143" s="146" t="s">
        <v>225</v>
      </c>
    </row>
    <row r="144" spans="2:65" s="13" customFormat="1" ht="10.199999999999999">
      <c r="B144" s="152"/>
      <c r="D144" s="145" t="s">
        <v>233</v>
      </c>
      <c r="E144" s="153" t="s">
        <v>1</v>
      </c>
      <c r="F144" s="154" t="s">
        <v>235</v>
      </c>
      <c r="H144" s="155">
        <v>7.04</v>
      </c>
      <c r="I144" s="156"/>
      <c r="L144" s="152"/>
      <c r="M144" s="157"/>
      <c r="T144" s="158"/>
      <c r="AT144" s="153" t="s">
        <v>233</v>
      </c>
      <c r="AU144" s="153" t="s">
        <v>92</v>
      </c>
      <c r="AV144" s="13" t="s">
        <v>232</v>
      </c>
      <c r="AW144" s="13" t="s">
        <v>31</v>
      </c>
      <c r="AX144" s="13" t="s">
        <v>90</v>
      </c>
      <c r="AY144" s="153" t="s">
        <v>225</v>
      </c>
    </row>
    <row r="145" spans="2:65" s="11" customFormat="1" ht="22.8" customHeight="1">
      <c r="B145" s="119"/>
      <c r="D145" s="120" t="s">
        <v>81</v>
      </c>
      <c r="E145" s="129" t="s">
        <v>232</v>
      </c>
      <c r="F145" s="129" t="s">
        <v>4863</v>
      </c>
      <c r="I145" s="122"/>
      <c r="J145" s="130">
        <f>BK145</f>
        <v>0</v>
      </c>
      <c r="L145" s="119"/>
      <c r="M145" s="124"/>
      <c r="P145" s="125">
        <f>SUM(P146:P157)</f>
        <v>0</v>
      </c>
      <c r="R145" s="125">
        <f>SUM(R146:R157)</f>
        <v>0</v>
      </c>
      <c r="T145" s="126">
        <f>SUM(T146:T157)</f>
        <v>0</v>
      </c>
      <c r="AR145" s="120" t="s">
        <v>90</v>
      </c>
      <c r="AT145" s="127" t="s">
        <v>81</v>
      </c>
      <c r="AU145" s="127" t="s">
        <v>90</v>
      </c>
      <c r="AY145" s="120" t="s">
        <v>225</v>
      </c>
      <c r="BK145" s="128">
        <f>SUM(BK146:BK157)</f>
        <v>0</v>
      </c>
    </row>
    <row r="146" spans="2:65" s="1" customFormat="1" ht="16.5" customHeight="1">
      <c r="B146" s="31"/>
      <c r="C146" s="131" t="s">
        <v>266</v>
      </c>
      <c r="D146" s="131" t="s">
        <v>227</v>
      </c>
      <c r="E146" s="132" t="s">
        <v>4864</v>
      </c>
      <c r="F146" s="133" t="s">
        <v>4865</v>
      </c>
      <c r="G146" s="134" t="s">
        <v>238</v>
      </c>
      <c r="H146" s="135">
        <v>5</v>
      </c>
      <c r="I146" s="136"/>
      <c r="J146" s="137">
        <f>ROUND(I146*H146,2)</f>
        <v>0</v>
      </c>
      <c r="K146" s="133" t="s">
        <v>1</v>
      </c>
      <c r="L146" s="31"/>
      <c r="M146" s="138" t="s">
        <v>1</v>
      </c>
      <c r="N146" s="139" t="s">
        <v>47</v>
      </c>
      <c r="P146" s="140">
        <f>O146*H146</f>
        <v>0</v>
      </c>
      <c r="Q146" s="140">
        <v>0</v>
      </c>
      <c r="R146" s="140">
        <f>Q146*H146</f>
        <v>0</v>
      </c>
      <c r="S146" s="140">
        <v>0</v>
      </c>
      <c r="T146" s="141">
        <f>S146*H146</f>
        <v>0</v>
      </c>
      <c r="AR146" s="142" t="s">
        <v>232</v>
      </c>
      <c r="AT146" s="142" t="s">
        <v>227</v>
      </c>
      <c r="AU146" s="142" t="s">
        <v>92</v>
      </c>
      <c r="AY146" s="16" t="s">
        <v>225</v>
      </c>
      <c r="BE146" s="143">
        <f>IF(N146="základní",J146,0)</f>
        <v>0</v>
      </c>
      <c r="BF146" s="143">
        <f>IF(N146="snížená",J146,0)</f>
        <v>0</v>
      </c>
      <c r="BG146" s="143">
        <f>IF(N146="zákl. přenesená",J146,0)</f>
        <v>0</v>
      </c>
      <c r="BH146" s="143">
        <f>IF(N146="sníž. přenesená",J146,0)</f>
        <v>0</v>
      </c>
      <c r="BI146" s="143">
        <f>IF(N146="nulová",J146,0)</f>
        <v>0</v>
      </c>
      <c r="BJ146" s="16" t="s">
        <v>90</v>
      </c>
      <c r="BK146" s="143">
        <f>ROUND(I146*H146,2)</f>
        <v>0</v>
      </c>
      <c r="BL146" s="16" t="s">
        <v>232</v>
      </c>
      <c r="BM146" s="142" t="s">
        <v>269</v>
      </c>
    </row>
    <row r="147" spans="2:65" s="1" customFormat="1" ht="24.15" customHeight="1">
      <c r="B147" s="31"/>
      <c r="C147" s="131" t="s">
        <v>253</v>
      </c>
      <c r="D147" s="131" t="s">
        <v>227</v>
      </c>
      <c r="E147" s="132" t="s">
        <v>4866</v>
      </c>
      <c r="F147" s="133" t="s">
        <v>4867</v>
      </c>
      <c r="G147" s="134" t="s">
        <v>357</v>
      </c>
      <c r="H147" s="135">
        <v>5</v>
      </c>
      <c r="I147" s="136"/>
      <c r="J147" s="137">
        <f>ROUND(I147*H147,2)</f>
        <v>0</v>
      </c>
      <c r="K147" s="133" t="s">
        <v>1</v>
      </c>
      <c r="L147" s="31"/>
      <c r="M147" s="138" t="s">
        <v>1</v>
      </c>
      <c r="N147" s="139" t="s">
        <v>47</v>
      </c>
      <c r="P147" s="140">
        <f>O147*H147</f>
        <v>0</v>
      </c>
      <c r="Q147" s="140">
        <v>0</v>
      </c>
      <c r="R147" s="140">
        <f>Q147*H147</f>
        <v>0</v>
      </c>
      <c r="S147" s="140">
        <v>0</v>
      </c>
      <c r="T147" s="141">
        <f>S147*H147</f>
        <v>0</v>
      </c>
      <c r="AR147" s="142" t="s">
        <v>232</v>
      </c>
      <c r="AT147" s="142" t="s">
        <v>227</v>
      </c>
      <c r="AU147" s="142" t="s">
        <v>92</v>
      </c>
      <c r="AY147" s="16" t="s">
        <v>225</v>
      </c>
      <c r="BE147" s="143">
        <f>IF(N147="základní",J147,0)</f>
        <v>0</v>
      </c>
      <c r="BF147" s="143">
        <f>IF(N147="snížená",J147,0)</f>
        <v>0</v>
      </c>
      <c r="BG147" s="143">
        <f>IF(N147="zákl. přenesená",J147,0)</f>
        <v>0</v>
      </c>
      <c r="BH147" s="143">
        <f>IF(N147="sníž. přenesená",J147,0)</f>
        <v>0</v>
      </c>
      <c r="BI147" s="143">
        <f>IF(N147="nulová",J147,0)</f>
        <v>0</v>
      </c>
      <c r="BJ147" s="16" t="s">
        <v>90</v>
      </c>
      <c r="BK147" s="143">
        <f>ROUND(I147*H147,2)</f>
        <v>0</v>
      </c>
      <c r="BL147" s="16" t="s">
        <v>232</v>
      </c>
      <c r="BM147" s="142" t="s">
        <v>273</v>
      </c>
    </row>
    <row r="148" spans="2:65" s="1" customFormat="1" ht="24.15" customHeight="1">
      <c r="B148" s="31"/>
      <c r="C148" s="131" t="s">
        <v>274</v>
      </c>
      <c r="D148" s="131" t="s">
        <v>227</v>
      </c>
      <c r="E148" s="132" t="s">
        <v>4868</v>
      </c>
      <c r="F148" s="133" t="s">
        <v>4869</v>
      </c>
      <c r="G148" s="134" t="s">
        <v>414</v>
      </c>
      <c r="H148" s="135">
        <v>1</v>
      </c>
      <c r="I148" s="136"/>
      <c r="J148" s="137">
        <f>ROUND(I148*H148,2)</f>
        <v>0</v>
      </c>
      <c r="K148" s="133" t="s">
        <v>1</v>
      </c>
      <c r="L148" s="31"/>
      <c r="M148" s="138" t="s">
        <v>1</v>
      </c>
      <c r="N148" s="139" t="s">
        <v>47</v>
      </c>
      <c r="P148" s="140">
        <f>O148*H148</f>
        <v>0</v>
      </c>
      <c r="Q148" s="140">
        <v>0</v>
      </c>
      <c r="R148" s="140">
        <f>Q148*H148</f>
        <v>0</v>
      </c>
      <c r="S148" s="140">
        <v>0</v>
      </c>
      <c r="T148" s="141">
        <f>S148*H148</f>
        <v>0</v>
      </c>
      <c r="AR148" s="142" t="s">
        <v>232</v>
      </c>
      <c r="AT148" s="142" t="s">
        <v>227</v>
      </c>
      <c r="AU148" s="142" t="s">
        <v>92</v>
      </c>
      <c r="AY148" s="16" t="s">
        <v>225</v>
      </c>
      <c r="BE148" s="143">
        <f>IF(N148="základní",J148,0)</f>
        <v>0</v>
      </c>
      <c r="BF148" s="143">
        <f>IF(N148="snížená",J148,0)</f>
        <v>0</v>
      </c>
      <c r="BG148" s="143">
        <f>IF(N148="zákl. přenesená",J148,0)</f>
        <v>0</v>
      </c>
      <c r="BH148" s="143">
        <f>IF(N148="sníž. přenesená",J148,0)</f>
        <v>0</v>
      </c>
      <c r="BI148" s="143">
        <f>IF(N148="nulová",J148,0)</f>
        <v>0</v>
      </c>
      <c r="BJ148" s="16" t="s">
        <v>90</v>
      </c>
      <c r="BK148" s="143">
        <f>ROUND(I148*H148,2)</f>
        <v>0</v>
      </c>
      <c r="BL148" s="16" t="s">
        <v>232</v>
      </c>
      <c r="BM148" s="142" t="s">
        <v>278</v>
      </c>
    </row>
    <row r="149" spans="2:65" s="1" customFormat="1" ht="16.5" customHeight="1">
      <c r="B149" s="31"/>
      <c r="C149" s="131" t="s">
        <v>8</v>
      </c>
      <c r="D149" s="131" t="s">
        <v>227</v>
      </c>
      <c r="E149" s="132" t="s">
        <v>4870</v>
      </c>
      <c r="F149" s="133" t="s">
        <v>4871</v>
      </c>
      <c r="G149" s="134" t="s">
        <v>414</v>
      </c>
      <c r="H149" s="135">
        <v>1</v>
      </c>
      <c r="I149" s="136"/>
      <c r="J149" s="137">
        <f>ROUND(I149*H149,2)</f>
        <v>0</v>
      </c>
      <c r="K149" s="133" t="s">
        <v>1</v>
      </c>
      <c r="L149" s="31"/>
      <c r="M149" s="138" t="s">
        <v>1</v>
      </c>
      <c r="N149" s="139" t="s">
        <v>47</v>
      </c>
      <c r="P149" s="140">
        <f>O149*H149</f>
        <v>0</v>
      </c>
      <c r="Q149" s="140">
        <v>0</v>
      </c>
      <c r="R149" s="140">
        <f>Q149*H149</f>
        <v>0</v>
      </c>
      <c r="S149" s="140">
        <v>0</v>
      </c>
      <c r="T149" s="141">
        <f>S149*H149</f>
        <v>0</v>
      </c>
      <c r="AR149" s="142" t="s">
        <v>232</v>
      </c>
      <c r="AT149" s="142" t="s">
        <v>227</v>
      </c>
      <c r="AU149" s="142" t="s">
        <v>92</v>
      </c>
      <c r="AY149" s="16" t="s">
        <v>225</v>
      </c>
      <c r="BE149" s="143">
        <f>IF(N149="základní",J149,0)</f>
        <v>0</v>
      </c>
      <c r="BF149" s="143">
        <f>IF(N149="snížená",J149,0)</f>
        <v>0</v>
      </c>
      <c r="BG149" s="143">
        <f>IF(N149="zákl. přenesená",J149,0)</f>
        <v>0</v>
      </c>
      <c r="BH149" s="143">
        <f>IF(N149="sníž. přenesená",J149,0)</f>
        <v>0</v>
      </c>
      <c r="BI149" s="143">
        <f>IF(N149="nulová",J149,0)</f>
        <v>0</v>
      </c>
      <c r="BJ149" s="16" t="s">
        <v>90</v>
      </c>
      <c r="BK149" s="143">
        <f>ROUND(I149*H149,2)</f>
        <v>0</v>
      </c>
      <c r="BL149" s="16" t="s">
        <v>232</v>
      </c>
      <c r="BM149" s="142" t="s">
        <v>282</v>
      </c>
    </row>
    <row r="150" spans="2:65" s="1" customFormat="1" ht="33" customHeight="1">
      <c r="B150" s="31"/>
      <c r="C150" s="131" t="s">
        <v>287</v>
      </c>
      <c r="D150" s="131" t="s">
        <v>227</v>
      </c>
      <c r="E150" s="132" t="s">
        <v>4872</v>
      </c>
      <c r="F150" s="133" t="s">
        <v>4873</v>
      </c>
      <c r="G150" s="134" t="s">
        <v>238</v>
      </c>
      <c r="H150" s="135">
        <v>1.44</v>
      </c>
      <c r="I150" s="136"/>
      <c r="J150" s="137">
        <f>ROUND(I150*H150,2)</f>
        <v>0</v>
      </c>
      <c r="K150" s="133" t="s">
        <v>231</v>
      </c>
      <c r="L150" s="31"/>
      <c r="M150" s="138" t="s">
        <v>1</v>
      </c>
      <c r="N150" s="139" t="s">
        <v>47</v>
      </c>
      <c r="P150" s="140">
        <f>O150*H150</f>
        <v>0</v>
      </c>
      <c r="Q150" s="140">
        <v>0</v>
      </c>
      <c r="R150" s="140">
        <f>Q150*H150</f>
        <v>0</v>
      </c>
      <c r="S150" s="140">
        <v>0</v>
      </c>
      <c r="T150" s="141">
        <f>S150*H150</f>
        <v>0</v>
      </c>
      <c r="AR150" s="142" t="s">
        <v>232</v>
      </c>
      <c r="AT150" s="142" t="s">
        <v>227</v>
      </c>
      <c r="AU150" s="142" t="s">
        <v>92</v>
      </c>
      <c r="AY150" s="16" t="s">
        <v>225</v>
      </c>
      <c r="BE150" s="143">
        <f>IF(N150="základní",J150,0)</f>
        <v>0</v>
      </c>
      <c r="BF150" s="143">
        <f>IF(N150="snížená",J150,0)</f>
        <v>0</v>
      </c>
      <c r="BG150" s="143">
        <f>IF(N150="zákl. přenesená",J150,0)</f>
        <v>0</v>
      </c>
      <c r="BH150" s="143">
        <f>IF(N150="sníž. přenesená",J150,0)</f>
        <v>0</v>
      </c>
      <c r="BI150" s="143">
        <f>IF(N150="nulová",J150,0)</f>
        <v>0</v>
      </c>
      <c r="BJ150" s="16" t="s">
        <v>90</v>
      </c>
      <c r="BK150" s="143">
        <f>ROUND(I150*H150,2)</f>
        <v>0</v>
      </c>
      <c r="BL150" s="16" t="s">
        <v>232</v>
      </c>
      <c r="BM150" s="142" t="s">
        <v>290</v>
      </c>
    </row>
    <row r="151" spans="2:65" s="12" customFormat="1" ht="10.199999999999999">
      <c r="B151" s="144"/>
      <c r="D151" s="145" t="s">
        <v>233</v>
      </c>
      <c r="E151" s="146" t="s">
        <v>1</v>
      </c>
      <c r="F151" s="147" t="s">
        <v>4874</v>
      </c>
      <c r="H151" s="148">
        <v>1.44</v>
      </c>
      <c r="I151" s="149"/>
      <c r="L151" s="144"/>
      <c r="M151" s="150"/>
      <c r="T151" s="151"/>
      <c r="AT151" s="146" t="s">
        <v>233</v>
      </c>
      <c r="AU151" s="146" t="s">
        <v>92</v>
      </c>
      <c r="AV151" s="12" t="s">
        <v>92</v>
      </c>
      <c r="AW151" s="12" t="s">
        <v>31</v>
      </c>
      <c r="AX151" s="12" t="s">
        <v>82</v>
      </c>
      <c r="AY151" s="146" t="s">
        <v>225</v>
      </c>
    </row>
    <row r="152" spans="2:65" s="13" customFormat="1" ht="10.199999999999999">
      <c r="B152" s="152"/>
      <c r="D152" s="145" t="s">
        <v>233</v>
      </c>
      <c r="E152" s="153" t="s">
        <v>1</v>
      </c>
      <c r="F152" s="154" t="s">
        <v>235</v>
      </c>
      <c r="H152" s="155">
        <v>1.44</v>
      </c>
      <c r="I152" s="156"/>
      <c r="L152" s="152"/>
      <c r="M152" s="157"/>
      <c r="T152" s="158"/>
      <c r="AT152" s="153" t="s">
        <v>233</v>
      </c>
      <c r="AU152" s="153" t="s">
        <v>92</v>
      </c>
      <c r="AV152" s="13" t="s">
        <v>232</v>
      </c>
      <c r="AW152" s="13" t="s">
        <v>31</v>
      </c>
      <c r="AX152" s="13" t="s">
        <v>90</v>
      </c>
      <c r="AY152" s="153" t="s">
        <v>225</v>
      </c>
    </row>
    <row r="153" spans="2:65" s="1" customFormat="1" ht="16.5" customHeight="1">
      <c r="B153" s="31"/>
      <c r="C153" s="131" t="s">
        <v>261</v>
      </c>
      <c r="D153" s="131" t="s">
        <v>227</v>
      </c>
      <c r="E153" s="132" t="s">
        <v>1454</v>
      </c>
      <c r="F153" s="133" t="s">
        <v>4875</v>
      </c>
      <c r="G153" s="134" t="s">
        <v>357</v>
      </c>
      <c r="H153" s="135">
        <v>2</v>
      </c>
      <c r="I153" s="136"/>
      <c r="J153" s="137">
        <f>ROUND(I153*H153,2)</f>
        <v>0</v>
      </c>
      <c r="K153" s="133" t="s">
        <v>1</v>
      </c>
      <c r="L153" s="31"/>
      <c r="M153" s="138" t="s">
        <v>1</v>
      </c>
      <c r="N153" s="139" t="s">
        <v>47</v>
      </c>
      <c r="P153" s="140">
        <f>O153*H153</f>
        <v>0</v>
      </c>
      <c r="Q153" s="140">
        <v>0</v>
      </c>
      <c r="R153" s="140">
        <f>Q153*H153</f>
        <v>0</v>
      </c>
      <c r="S153" s="140">
        <v>0</v>
      </c>
      <c r="T153" s="141">
        <f>S153*H153</f>
        <v>0</v>
      </c>
      <c r="AR153" s="142" t="s">
        <v>232</v>
      </c>
      <c r="AT153" s="142" t="s">
        <v>227</v>
      </c>
      <c r="AU153" s="142" t="s">
        <v>92</v>
      </c>
      <c r="AY153" s="16" t="s">
        <v>225</v>
      </c>
      <c r="BE153" s="143">
        <f>IF(N153="základní",J153,0)</f>
        <v>0</v>
      </c>
      <c r="BF153" s="143">
        <f>IF(N153="snížená",J153,0)</f>
        <v>0</v>
      </c>
      <c r="BG153" s="143">
        <f>IF(N153="zákl. přenesená",J153,0)</f>
        <v>0</v>
      </c>
      <c r="BH153" s="143">
        <f>IF(N153="sníž. přenesená",J153,0)</f>
        <v>0</v>
      </c>
      <c r="BI153" s="143">
        <f>IF(N153="nulová",J153,0)</f>
        <v>0</v>
      </c>
      <c r="BJ153" s="16" t="s">
        <v>90</v>
      </c>
      <c r="BK153" s="143">
        <f>ROUND(I153*H153,2)</f>
        <v>0</v>
      </c>
      <c r="BL153" s="16" t="s">
        <v>232</v>
      </c>
      <c r="BM153" s="142" t="s">
        <v>295</v>
      </c>
    </row>
    <row r="154" spans="2:65" s="1" customFormat="1" ht="21.75" customHeight="1">
      <c r="B154" s="31"/>
      <c r="C154" s="131" t="s">
        <v>297</v>
      </c>
      <c r="D154" s="131" t="s">
        <v>227</v>
      </c>
      <c r="E154" s="132" t="s">
        <v>1447</v>
      </c>
      <c r="F154" s="133" t="s">
        <v>4876</v>
      </c>
      <c r="G154" s="134" t="s">
        <v>357</v>
      </c>
      <c r="H154" s="135">
        <v>2</v>
      </c>
      <c r="I154" s="136"/>
      <c r="J154" s="137">
        <f>ROUND(I154*H154,2)</f>
        <v>0</v>
      </c>
      <c r="K154" s="133" t="s">
        <v>1</v>
      </c>
      <c r="L154" s="31"/>
      <c r="M154" s="138" t="s">
        <v>1</v>
      </c>
      <c r="N154" s="139" t="s">
        <v>47</v>
      </c>
      <c r="P154" s="140">
        <f>O154*H154</f>
        <v>0</v>
      </c>
      <c r="Q154" s="140">
        <v>0</v>
      </c>
      <c r="R154" s="140">
        <f>Q154*H154</f>
        <v>0</v>
      </c>
      <c r="S154" s="140">
        <v>0</v>
      </c>
      <c r="T154" s="141">
        <f>S154*H154</f>
        <v>0</v>
      </c>
      <c r="AR154" s="142" t="s">
        <v>232</v>
      </c>
      <c r="AT154" s="142" t="s">
        <v>227</v>
      </c>
      <c r="AU154" s="142" t="s">
        <v>92</v>
      </c>
      <c r="AY154" s="16" t="s">
        <v>225</v>
      </c>
      <c r="BE154" s="143">
        <f>IF(N154="základní",J154,0)</f>
        <v>0</v>
      </c>
      <c r="BF154" s="143">
        <f>IF(N154="snížená",J154,0)</f>
        <v>0</v>
      </c>
      <c r="BG154" s="143">
        <f>IF(N154="zákl. přenesená",J154,0)</f>
        <v>0</v>
      </c>
      <c r="BH154" s="143">
        <f>IF(N154="sníž. přenesená",J154,0)</f>
        <v>0</v>
      </c>
      <c r="BI154" s="143">
        <f>IF(N154="nulová",J154,0)</f>
        <v>0</v>
      </c>
      <c r="BJ154" s="16" t="s">
        <v>90</v>
      </c>
      <c r="BK154" s="143">
        <f>ROUND(I154*H154,2)</f>
        <v>0</v>
      </c>
      <c r="BL154" s="16" t="s">
        <v>232</v>
      </c>
      <c r="BM154" s="142" t="s">
        <v>300</v>
      </c>
    </row>
    <row r="155" spans="2:65" s="1" customFormat="1" ht="21.75" customHeight="1">
      <c r="B155" s="31"/>
      <c r="C155" s="131" t="s">
        <v>265</v>
      </c>
      <c r="D155" s="131" t="s">
        <v>227</v>
      </c>
      <c r="E155" s="132" t="s">
        <v>1443</v>
      </c>
      <c r="F155" s="133" t="s">
        <v>4877</v>
      </c>
      <c r="G155" s="134" t="s">
        <v>357</v>
      </c>
      <c r="H155" s="135">
        <v>17</v>
      </c>
      <c r="I155" s="136"/>
      <c r="J155" s="137">
        <f>ROUND(I155*H155,2)</f>
        <v>0</v>
      </c>
      <c r="K155" s="133" t="s">
        <v>1</v>
      </c>
      <c r="L155" s="31"/>
      <c r="M155" s="138" t="s">
        <v>1</v>
      </c>
      <c r="N155" s="139" t="s">
        <v>47</v>
      </c>
      <c r="P155" s="140">
        <f>O155*H155</f>
        <v>0</v>
      </c>
      <c r="Q155" s="140">
        <v>0</v>
      </c>
      <c r="R155" s="140">
        <f>Q155*H155</f>
        <v>0</v>
      </c>
      <c r="S155" s="140">
        <v>0</v>
      </c>
      <c r="T155" s="141">
        <f>S155*H155</f>
        <v>0</v>
      </c>
      <c r="AR155" s="142" t="s">
        <v>232</v>
      </c>
      <c r="AT155" s="142" t="s">
        <v>227</v>
      </c>
      <c r="AU155" s="142" t="s">
        <v>92</v>
      </c>
      <c r="AY155" s="16" t="s">
        <v>225</v>
      </c>
      <c r="BE155" s="143">
        <f>IF(N155="základní",J155,0)</f>
        <v>0</v>
      </c>
      <c r="BF155" s="143">
        <f>IF(N155="snížená",J155,0)</f>
        <v>0</v>
      </c>
      <c r="BG155" s="143">
        <f>IF(N155="zákl. přenesená",J155,0)</f>
        <v>0</v>
      </c>
      <c r="BH155" s="143">
        <f>IF(N155="sníž. přenesená",J155,0)</f>
        <v>0</v>
      </c>
      <c r="BI155" s="143">
        <f>IF(N155="nulová",J155,0)</f>
        <v>0</v>
      </c>
      <c r="BJ155" s="16" t="s">
        <v>90</v>
      </c>
      <c r="BK155" s="143">
        <f>ROUND(I155*H155,2)</f>
        <v>0</v>
      </c>
      <c r="BL155" s="16" t="s">
        <v>232</v>
      </c>
      <c r="BM155" s="142" t="s">
        <v>307</v>
      </c>
    </row>
    <row r="156" spans="2:65" s="1" customFormat="1" ht="16.5" customHeight="1">
      <c r="B156" s="31"/>
      <c r="C156" s="131" t="s">
        <v>310</v>
      </c>
      <c r="D156" s="131" t="s">
        <v>227</v>
      </c>
      <c r="E156" s="132" t="s">
        <v>4878</v>
      </c>
      <c r="F156" s="133" t="s">
        <v>4879</v>
      </c>
      <c r="G156" s="134" t="s">
        <v>414</v>
      </c>
      <c r="H156" s="135">
        <v>3</v>
      </c>
      <c r="I156" s="136"/>
      <c r="J156" s="137">
        <f>ROUND(I156*H156,2)</f>
        <v>0</v>
      </c>
      <c r="K156" s="133" t="s">
        <v>1</v>
      </c>
      <c r="L156" s="31"/>
      <c r="M156" s="138" t="s">
        <v>1</v>
      </c>
      <c r="N156" s="139" t="s">
        <v>47</v>
      </c>
      <c r="P156" s="140">
        <f>O156*H156</f>
        <v>0</v>
      </c>
      <c r="Q156" s="140">
        <v>0</v>
      </c>
      <c r="R156" s="140">
        <f>Q156*H156</f>
        <v>0</v>
      </c>
      <c r="S156" s="140">
        <v>0</v>
      </c>
      <c r="T156" s="141">
        <f>S156*H156</f>
        <v>0</v>
      </c>
      <c r="AR156" s="142" t="s">
        <v>232</v>
      </c>
      <c r="AT156" s="142" t="s">
        <v>227</v>
      </c>
      <c r="AU156" s="142" t="s">
        <v>92</v>
      </c>
      <c r="AY156" s="16" t="s">
        <v>225</v>
      </c>
      <c r="BE156" s="143">
        <f>IF(N156="základní",J156,0)</f>
        <v>0</v>
      </c>
      <c r="BF156" s="143">
        <f>IF(N156="snížená",J156,0)</f>
        <v>0</v>
      </c>
      <c r="BG156" s="143">
        <f>IF(N156="zákl. přenesená",J156,0)</f>
        <v>0</v>
      </c>
      <c r="BH156" s="143">
        <f>IF(N156="sníž. přenesená",J156,0)</f>
        <v>0</v>
      </c>
      <c r="BI156" s="143">
        <f>IF(N156="nulová",J156,0)</f>
        <v>0</v>
      </c>
      <c r="BJ156" s="16" t="s">
        <v>90</v>
      </c>
      <c r="BK156" s="143">
        <f>ROUND(I156*H156,2)</f>
        <v>0</v>
      </c>
      <c r="BL156" s="16" t="s">
        <v>232</v>
      </c>
      <c r="BM156" s="142" t="s">
        <v>313</v>
      </c>
    </row>
    <row r="157" spans="2:65" s="1" customFormat="1" ht="16.5" customHeight="1">
      <c r="B157" s="31"/>
      <c r="C157" s="131" t="s">
        <v>269</v>
      </c>
      <c r="D157" s="131" t="s">
        <v>227</v>
      </c>
      <c r="E157" s="132" t="s">
        <v>4880</v>
      </c>
      <c r="F157" s="133" t="s">
        <v>4881</v>
      </c>
      <c r="G157" s="134" t="s">
        <v>357</v>
      </c>
      <c r="H157" s="135">
        <v>21</v>
      </c>
      <c r="I157" s="136"/>
      <c r="J157" s="137">
        <f>ROUND(I157*H157,2)</f>
        <v>0</v>
      </c>
      <c r="K157" s="133" t="s">
        <v>1</v>
      </c>
      <c r="L157" s="31"/>
      <c r="M157" s="138" t="s">
        <v>1</v>
      </c>
      <c r="N157" s="139" t="s">
        <v>47</v>
      </c>
      <c r="P157" s="140">
        <f>O157*H157</f>
        <v>0</v>
      </c>
      <c r="Q157" s="140">
        <v>0</v>
      </c>
      <c r="R157" s="140">
        <f>Q157*H157</f>
        <v>0</v>
      </c>
      <c r="S157" s="140">
        <v>0</v>
      </c>
      <c r="T157" s="141">
        <f>S157*H157</f>
        <v>0</v>
      </c>
      <c r="AR157" s="142" t="s">
        <v>232</v>
      </c>
      <c r="AT157" s="142" t="s">
        <v>227</v>
      </c>
      <c r="AU157" s="142" t="s">
        <v>92</v>
      </c>
      <c r="AY157" s="16" t="s">
        <v>225</v>
      </c>
      <c r="BE157" s="143">
        <f>IF(N157="základní",J157,0)</f>
        <v>0</v>
      </c>
      <c r="BF157" s="143">
        <f>IF(N157="snížená",J157,0)</f>
        <v>0</v>
      </c>
      <c r="BG157" s="143">
        <f>IF(N157="zákl. přenesená",J157,0)</f>
        <v>0</v>
      </c>
      <c r="BH157" s="143">
        <f>IF(N157="sníž. přenesená",J157,0)</f>
        <v>0</v>
      </c>
      <c r="BI157" s="143">
        <f>IF(N157="nulová",J157,0)</f>
        <v>0</v>
      </c>
      <c r="BJ157" s="16" t="s">
        <v>90</v>
      </c>
      <c r="BK157" s="143">
        <f>ROUND(I157*H157,2)</f>
        <v>0</v>
      </c>
      <c r="BL157" s="16" t="s">
        <v>232</v>
      </c>
      <c r="BM157" s="142" t="s">
        <v>319</v>
      </c>
    </row>
    <row r="158" spans="2:65" s="11" customFormat="1" ht="25.95" customHeight="1">
      <c r="B158" s="119"/>
      <c r="D158" s="120" t="s">
        <v>81</v>
      </c>
      <c r="E158" s="121" t="s">
        <v>1882</v>
      </c>
      <c r="F158" s="121" t="s">
        <v>1883</v>
      </c>
      <c r="I158" s="122"/>
      <c r="J158" s="123">
        <f>BK158</f>
        <v>0</v>
      </c>
      <c r="L158" s="119"/>
      <c r="M158" s="124"/>
      <c r="P158" s="125">
        <f>P159+P162</f>
        <v>0</v>
      </c>
      <c r="R158" s="125">
        <f>R159+R162</f>
        <v>0</v>
      </c>
      <c r="T158" s="126">
        <f>T159+T162</f>
        <v>0</v>
      </c>
      <c r="AR158" s="120" t="s">
        <v>250</v>
      </c>
      <c r="AT158" s="127" t="s">
        <v>81</v>
      </c>
      <c r="AU158" s="127" t="s">
        <v>82</v>
      </c>
      <c r="AY158" s="120" t="s">
        <v>225</v>
      </c>
      <c r="BK158" s="128">
        <f>BK159+BK162</f>
        <v>0</v>
      </c>
    </row>
    <row r="159" spans="2:65" s="11" customFormat="1" ht="22.8" customHeight="1">
      <c r="B159" s="119"/>
      <c r="D159" s="120" t="s">
        <v>81</v>
      </c>
      <c r="E159" s="129" t="s">
        <v>4329</v>
      </c>
      <c r="F159" s="129" t="s">
        <v>4330</v>
      </c>
      <c r="I159" s="122"/>
      <c r="J159" s="130">
        <f>BK159</f>
        <v>0</v>
      </c>
      <c r="L159" s="119"/>
      <c r="M159" s="124"/>
      <c r="P159" s="125">
        <f>SUM(P160:P161)</f>
        <v>0</v>
      </c>
      <c r="R159" s="125">
        <f>SUM(R160:R161)</f>
        <v>0</v>
      </c>
      <c r="T159" s="126">
        <f>SUM(T160:T161)</f>
        <v>0</v>
      </c>
      <c r="AR159" s="120" t="s">
        <v>250</v>
      </c>
      <c r="AT159" s="127" t="s">
        <v>81</v>
      </c>
      <c r="AU159" s="127" t="s">
        <v>90</v>
      </c>
      <c r="AY159" s="120" t="s">
        <v>225</v>
      </c>
      <c r="BK159" s="128">
        <f>SUM(BK160:BK161)</f>
        <v>0</v>
      </c>
    </row>
    <row r="160" spans="2:65" s="1" customFormat="1" ht="16.5" customHeight="1">
      <c r="B160" s="31"/>
      <c r="C160" s="131" t="s">
        <v>322</v>
      </c>
      <c r="D160" s="131" t="s">
        <v>227</v>
      </c>
      <c r="E160" s="132" t="s">
        <v>4332</v>
      </c>
      <c r="F160" s="133" t="s">
        <v>4330</v>
      </c>
      <c r="G160" s="134" t="s">
        <v>1846</v>
      </c>
      <c r="H160" s="178"/>
      <c r="I160" s="136"/>
      <c r="J160" s="137">
        <f>ROUND(I160*H160,2)</f>
        <v>0</v>
      </c>
      <c r="K160" s="133" t="s">
        <v>231</v>
      </c>
      <c r="L160" s="31"/>
      <c r="M160" s="138" t="s">
        <v>1</v>
      </c>
      <c r="N160" s="139" t="s">
        <v>47</v>
      </c>
      <c r="P160" s="140">
        <f>O160*H160</f>
        <v>0</v>
      </c>
      <c r="Q160" s="140">
        <v>0</v>
      </c>
      <c r="R160" s="140">
        <f>Q160*H160</f>
        <v>0</v>
      </c>
      <c r="S160" s="140">
        <v>0</v>
      </c>
      <c r="T160" s="141">
        <f>S160*H160</f>
        <v>0</v>
      </c>
      <c r="AR160" s="142" t="s">
        <v>232</v>
      </c>
      <c r="AT160" s="142" t="s">
        <v>227</v>
      </c>
      <c r="AU160" s="142" t="s">
        <v>92</v>
      </c>
      <c r="AY160" s="16" t="s">
        <v>225</v>
      </c>
      <c r="BE160" s="143">
        <f>IF(N160="základní",J160,0)</f>
        <v>0</v>
      </c>
      <c r="BF160" s="143">
        <f>IF(N160="snížená",J160,0)</f>
        <v>0</v>
      </c>
      <c r="BG160" s="143">
        <f>IF(N160="zákl. přenesená",J160,0)</f>
        <v>0</v>
      </c>
      <c r="BH160" s="143">
        <f>IF(N160="sníž. přenesená",J160,0)</f>
        <v>0</v>
      </c>
      <c r="BI160" s="143">
        <f>IF(N160="nulová",J160,0)</f>
        <v>0</v>
      </c>
      <c r="BJ160" s="16" t="s">
        <v>90</v>
      </c>
      <c r="BK160" s="143">
        <f>ROUND(I160*H160,2)</f>
        <v>0</v>
      </c>
      <c r="BL160" s="16" t="s">
        <v>232</v>
      </c>
      <c r="BM160" s="142" t="s">
        <v>325</v>
      </c>
    </row>
    <row r="161" spans="2:65" s="1" customFormat="1" ht="16.5" customHeight="1">
      <c r="B161" s="31"/>
      <c r="C161" s="131" t="s">
        <v>273</v>
      </c>
      <c r="D161" s="131" t="s">
        <v>227</v>
      </c>
      <c r="E161" s="132" t="s">
        <v>4334</v>
      </c>
      <c r="F161" s="133" t="s">
        <v>4335</v>
      </c>
      <c r="G161" s="134" t="s">
        <v>638</v>
      </c>
      <c r="H161" s="135">
        <v>1</v>
      </c>
      <c r="I161" s="136"/>
      <c r="J161" s="137">
        <f>ROUND(I161*H161,2)</f>
        <v>0</v>
      </c>
      <c r="K161" s="133" t="s">
        <v>231</v>
      </c>
      <c r="L161" s="31"/>
      <c r="M161" s="138" t="s">
        <v>1</v>
      </c>
      <c r="N161" s="139" t="s">
        <v>47</v>
      </c>
      <c r="P161" s="140">
        <f>O161*H161</f>
        <v>0</v>
      </c>
      <c r="Q161" s="140">
        <v>0</v>
      </c>
      <c r="R161" s="140">
        <f>Q161*H161</f>
        <v>0</v>
      </c>
      <c r="S161" s="140">
        <v>0</v>
      </c>
      <c r="T161" s="141">
        <f>S161*H161</f>
        <v>0</v>
      </c>
      <c r="AR161" s="142" t="s">
        <v>232</v>
      </c>
      <c r="AT161" s="142" t="s">
        <v>227</v>
      </c>
      <c r="AU161" s="142" t="s">
        <v>92</v>
      </c>
      <c r="AY161" s="16" t="s">
        <v>225</v>
      </c>
      <c r="BE161" s="143">
        <f>IF(N161="základní",J161,0)</f>
        <v>0</v>
      </c>
      <c r="BF161" s="143">
        <f>IF(N161="snížená",J161,0)</f>
        <v>0</v>
      </c>
      <c r="BG161" s="143">
        <f>IF(N161="zákl. přenesená",J161,0)</f>
        <v>0</v>
      </c>
      <c r="BH161" s="143">
        <f>IF(N161="sníž. přenesená",J161,0)</f>
        <v>0</v>
      </c>
      <c r="BI161" s="143">
        <f>IF(N161="nulová",J161,0)</f>
        <v>0</v>
      </c>
      <c r="BJ161" s="16" t="s">
        <v>90</v>
      </c>
      <c r="BK161" s="143">
        <f>ROUND(I161*H161,2)</f>
        <v>0</v>
      </c>
      <c r="BL161" s="16" t="s">
        <v>232</v>
      </c>
      <c r="BM161" s="142" t="s">
        <v>328</v>
      </c>
    </row>
    <row r="162" spans="2:65" s="11" customFormat="1" ht="22.8" customHeight="1">
      <c r="B162" s="119"/>
      <c r="D162" s="120" t="s">
        <v>81</v>
      </c>
      <c r="E162" s="129" t="s">
        <v>4336</v>
      </c>
      <c r="F162" s="129" t="s">
        <v>4337</v>
      </c>
      <c r="I162" s="122"/>
      <c r="J162" s="130">
        <f>BK162</f>
        <v>0</v>
      </c>
      <c r="L162" s="119"/>
      <c r="M162" s="124"/>
      <c r="P162" s="125">
        <f>SUM(P163:P164)</f>
        <v>0</v>
      </c>
      <c r="R162" s="125">
        <f>SUM(R163:R164)</f>
        <v>0</v>
      </c>
      <c r="T162" s="126">
        <f>SUM(T163:T164)</f>
        <v>0</v>
      </c>
      <c r="AR162" s="120" t="s">
        <v>250</v>
      </c>
      <c r="AT162" s="127" t="s">
        <v>81</v>
      </c>
      <c r="AU162" s="127" t="s">
        <v>90</v>
      </c>
      <c r="AY162" s="120" t="s">
        <v>225</v>
      </c>
      <c r="BK162" s="128">
        <f>SUM(BK163:BK164)</f>
        <v>0</v>
      </c>
    </row>
    <row r="163" spans="2:65" s="1" customFormat="1" ht="16.5" customHeight="1">
      <c r="B163" s="31"/>
      <c r="C163" s="131" t="s">
        <v>7</v>
      </c>
      <c r="D163" s="131" t="s">
        <v>227</v>
      </c>
      <c r="E163" s="132" t="s">
        <v>4345</v>
      </c>
      <c r="F163" s="133" t="s">
        <v>4346</v>
      </c>
      <c r="G163" s="134" t="s">
        <v>1846</v>
      </c>
      <c r="H163" s="178"/>
      <c r="I163" s="136"/>
      <c r="J163" s="137">
        <f>ROUND(I163*H163,2)</f>
        <v>0</v>
      </c>
      <c r="K163" s="133" t="s">
        <v>231</v>
      </c>
      <c r="L163" s="31"/>
      <c r="M163" s="138" t="s">
        <v>1</v>
      </c>
      <c r="N163" s="139" t="s">
        <v>47</v>
      </c>
      <c r="P163" s="140">
        <f>O163*H163</f>
        <v>0</v>
      </c>
      <c r="Q163" s="140">
        <v>0</v>
      </c>
      <c r="R163" s="140">
        <f>Q163*H163</f>
        <v>0</v>
      </c>
      <c r="S163" s="140">
        <v>0</v>
      </c>
      <c r="T163" s="141">
        <f>S163*H163</f>
        <v>0</v>
      </c>
      <c r="AR163" s="142" t="s">
        <v>232</v>
      </c>
      <c r="AT163" s="142" t="s">
        <v>227</v>
      </c>
      <c r="AU163" s="142" t="s">
        <v>92</v>
      </c>
      <c r="AY163" s="16" t="s">
        <v>225</v>
      </c>
      <c r="BE163" s="143">
        <f>IF(N163="základní",J163,0)</f>
        <v>0</v>
      </c>
      <c r="BF163" s="143">
        <f>IF(N163="snížená",J163,0)</f>
        <v>0</v>
      </c>
      <c r="BG163" s="143">
        <f>IF(N163="zákl. přenesená",J163,0)</f>
        <v>0</v>
      </c>
      <c r="BH163" s="143">
        <f>IF(N163="sníž. přenesená",J163,0)</f>
        <v>0</v>
      </c>
      <c r="BI163" s="143">
        <f>IF(N163="nulová",J163,0)</f>
        <v>0</v>
      </c>
      <c r="BJ163" s="16" t="s">
        <v>90</v>
      </c>
      <c r="BK163" s="143">
        <f>ROUND(I163*H163,2)</f>
        <v>0</v>
      </c>
      <c r="BL163" s="16" t="s">
        <v>232</v>
      </c>
      <c r="BM163" s="142" t="s">
        <v>334</v>
      </c>
    </row>
    <row r="164" spans="2:65" s="1" customFormat="1" ht="16.5" customHeight="1">
      <c r="B164" s="31"/>
      <c r="C164" s="131" t="s">
        <v>278</v>
      </c>
      <c r="D164" s="131" t="s">
        <v>227</v>
      </c>
      <c r="E164" s="132" t="s">
        <v>4348</v>
      </c>
      <c r="F164" s="133" t="s">
        <v>4349</v>
      </c>
      <c r="G164" s="134" t="s">
        <v>1846</v>
      </c>
      <c r="H164" s="178"/>
      <c r="I164" s="136"/>
      <c r="J164" s="137">
        <f>ROUND(I164*H164,2)</f>
        <v>0</v>
      </c>
      <c r="K164" s="133" t="s">
        <v>231</v>
      </c>
      <c r="L164" s="31"/>
      <c r="M164" s="179" t="s">
        <v>1</v>
      </c>
      <c r="N164" s="180" t="s">
        <v>47</v>
      </c>
      <c r="O164" s="181"/>
      <c r="P164" s="182">
        <f>O164*H164</f>
        <v>0</v>
      </c>
      <c r="Q164" s="182">
        <v>0</v>
      </c>
      <c r="R164" s="182">
        <f>Q164*H164</f>
        <v>0</v>
      </c>
      <c r="S164" s="182">
        <v>0</v>
      </c>
      <c r="T164" s="183">
        <f>S164*H164</f>
        <v>0</v>
      </c>
      <c r="AR164" s="142" t="s">
        <v>232</v>
      </c>
      <c r="AT164" s="142" t="s">
        <v>227</v>
      </c>
      <c r="AU164" s="142" t="s">
        <v>92</v>
      </c>
      <c r="AY164" s="16" t="s">
        <v>225</v>
      </c>
      <c r="BE164" s="143">
        <f>IF(N164="základní",J164,0)</f>
        <v>0</v>
      </c>
      <c r="BF164" s="143">
        <f>IF(N164="snížená",J164,0)</f>
        <v>0</v>
      </c>
      <c r="BG164" s="143">
        <f>IF(N164="zákl. přenesená",J164,0)</f>
        <v>0</v>
      </c>
      <c r="BH164" s="143">
        <f>IF(N164="sníž. přenesená",J164,0)</f>
        <v>0</v>
      </c>
      <c r="BI164" s="143">
        <f>IF(N164="nulová",J164,0)</f>
        <v>0</v>
      </c>
      <c r="BJ164" s="16" t="s">
        <v>90</v>
      </c>
      <c r="BK164" s="143">
        <f>ROUND(I164*H164,2)</f>
        <v>0</v>
      </c>
      <c r="BL164" s="16" t="s">
        <v>232</v>
      </c>
      <c r="BM164" s="142" t="s">
        <v>339</v>
      </c>
    </row>
    <row r="165" spans="2:65" s="1" customFormat="1" ht="6.9" customHeight="1">
      <c r="B165" s="43"/>
      <c r="C165" s="44"/>
      <c r="D165" s="44"/>
      <c r="E165" s="44"/>
      <c r="F165" s="44"/>
      <c r="G165" s="44"/>
      <c r="H165" s="44"/>
      <c r="I165" s="44"/>
      <c r="J165" s="44"/>
      <c r="K165" s="44"/>
      <c r="L165" s="31"/>
    </row>
  </sheetData>
  <sheetProtection algorithmName="SHA-512" hashValue="27pCv4+L6qDeaErqNcoAyh+n+bEPzrAtFNMxrJm97E8UeFPacF3btxcFz9kUMV4w2ofA33X/ebbXEZ14ZmsW4Q==" saltValue="36NknjCCiHqrFyfhCi8pd3SbiYye951300lFXRjZUke+uT8E2+mpJrQEhbETaGxxRYX4DieyfzV9nKNIgXP0GA==" spinCount="100000" sheet="1" objects="1" scenarios="1" formatColumns="0" formatRows="0" autoFilter="0"/>
  <autoFilter ref="C121:K164" xr:uid="{00000000-0009-0000-0000-000008000000}"/>
  <mergeCells count="9">
    <mergeCell ref="E87:H87"/>
    <mergeCell ref="E112:H112"/>
    <mergeCell ref="E114:H114"/>
    <mergeCell ref="L2:V2"/>
    <mergeCell ref="E7:H7"/>
    <mergeCell ref="E9:H9"/>
    <mergeCell ref="E18:H18"/>
    <mergeCell ref="E27:H27"/>
    <mergeCell ref="E85:H85"/>
  </mergeCells>
  <printOptions horizontalCentered="1"/>
  <pageMargins left="0.7" right="0.7" top="0.75" bottom="0.75" header="0.3" footer="0.3"/>
  <pageSetup paperSize="9" scale="70" fitToHeight="100" orientation="portrait"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62"/>
  <sheetViews>
    <sheetView showGridLines="0" workbookViewId="0">
      <selection activeCell="AN7" sqref="AN7"/>
    </sheetView>
  </sheetViews>
  <sheetFormatPr defaultRowHeight="13.8"/>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8"/>
      <c r="M2" s="198"/>
      <c r="N2" s="198"/>
      <c r="O2" s="198"/>
      <c r="P2" s="198"/>
      <c r="Q2" s="198"/>
      <c r="R2" s="198"/>
      <c r="S2" s="198"/>
      <c r="T2" s="198"/>
      <c r="U2" s="198"/>
      <c r="V2" s="198"/>
      <c r="AT2" s="16" t="s">
        <v>116</v>
      </c>
    </row>
    <row r="3" spans="2:46" ht="6.9" customHeight="1">
      <c r="B3" s="17"/>
      <c r="C3" s="18"/>
      <c r="D3" s="18"/>
      <c r="E3" s="18"/>
      <c r="F3" s="18"/>
      <c r="G3" s="18"/>
      <c r="H3" s="18"/>
      <c r="I3" s="18"/>
      <c r="J3" s="18"/>
      <c r="K3" s="18"/>
      <c r="L3" s="19"/>
      <c r="AT3" s="16" t="s">
        <v>92</v>
      </c>
    </row>
    <row r="4" spans="2:46" ht="24.9" customHeight="1">
      <c r="B4" s="19"/>
      <c r="D4" s="20" t="s">
        <v>120</v>
      </c>
      <c r="L4" s="19"/>
      <c r="M4" s="87" t="s">
        <v>10</v>
      </c>
      <c r="AT4" s="16" t="s">
        <v>4</v>
      </c>
    </row>
    <row r="5" spans="2:46" ht="6.9" customHeight="1">
      <c r="B5" s="19"/>
      <c r="L5" s="19"/>
    </row>
    <row r="6" spans="2:46" ht="12" customHeight="1">
      <c r="B6" s="19"/>
      <c r="D6" s="26" t="s">
        <v>16</v>
      </c>
      <c r="L6" s="19"/>
    </row>
    <row r="7" spans="2:46" ht="26.25" customHeight="1">
      <c r="B7" s="19"/>
      <c r="E7" s="225" t="str">
        <f>'Rekapitulace stavby'!K6</f>
        <v>REKONSTRUKCE KMOCHOVA DOMU, KUTNOHORSKÁ ULICE ČP. 50 - KOMPLET S ROZPOČTY PROFESÍ</v>
      </c>
      <c r="F7" s="226"/>
      <c r="G7" s="226"/>
      <c r="H7" s="226"/>
      <c r="L7" s="19"/>
    </row>
    <row r="8" spans="2:46" s="1" customFormat="1" ht="12" customHeight="1">
      <c r="B8" s="31"/>
      <c r="D8" s="26" t="s">
        <v>121</v>
      </c>
      <c r="L8" s="31"/>
    </row>
    <row r="9" spans="2:46" s="1" customFormat="1" ht="16.5" customHeight="1">
      <c r="B9" s="31"/>
      <c r="E9" s="191" t="s">
        <v>4882</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Vyplň údaj</v>
      </c>
      <c r="L12" s="31"/>
    </row>
    <row r="13" spans="2:46" s="1" customFormat="1" ht="10.8" customHeight="1">
      <c r="B13" s="31"/>
      <c r="L13" s="31"/>
    </row>
    <row r="14" spans="2:46" s="1" customFormat="1" ht="12" customHeight="1">
      <c r="B14" s="31"/>
      <c r="D14" s="26" t="s">
        <v>23</v>
      </c>
      <c r="I14" s="26" t="s">
        <v>24</v>
      </c>
      <c r="J14" s="24" t="s">
        <v>25</v>
      </c>
      <c r="L14" s="31"/>
    </row>
    <row r="15" spans="2:46" s="1" customFormat="1" ht="18" customHeight="1">
      <c r="B15" s="31"/>
      <c r="E15" s="24" t="s">
        <v>26</v>
      </c>
      <c r="I15" s="26" t="s">
        <v>27</v>
      </c>
      <c r="J15" s="24" t="s">
        <v>28</v>
      </c>
      <c r="L15" s="31"/>
    </row>
    <row r="16" spans="2:46" s="1" customFormat="1" ht="6.9" customHeight="1">
      <c r="B16" s="31"/>
      <c r="L16" s="31"/>
    </row>
    <row r="17" spans="2:12" s="1" customFormat="1" ht="12" customHeight="1">
      <c r="B17" s="31"/>
      <c r="D17" s="26" t="s">
        <v>29</v>
      </c>
      <c r="I17" s="26" t="s">
        <v>24</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6.9" customHeight="1">
      <c r="B19" s="31"/>
      <c r="L19" s="31"/>
    </row>
    <row r="20" spans="2:12" s="1" customFormat="1" ht="12" customHeight="1">
      <c r="B20" s="31"/>
      <c r="D20" s="26" t="s">
        <v>32</v>
      </c>
      <c r="I20" s="26" t="s">
        <v>24</v>
      </c>
      <c r="J20" s="24" t="s">
        <v>33</v>
      </c>
      <c r="L20" s="31"/>
    </row>
    <row r="21" spans="2:12" s="1" customFormat="1" ht="18" customHeight="1">
      <c r="B21" s="31"/>
      <c r="E21" s="24" t="s">
        <v>34</v>
      </c>
      <c r="I21" s="26" t="s">
        <v>27</v>
      </c>
      <c r="J21" s="24" t="s">
        <v>35</v>
      </c>
      <c r="L21" s="31"/>
    </row>
    <row r="22" spans="2:12" s="1" customFormat="1" ht="6.9" customHeight="1">
      <c r="B22" s="31"/>
      <c r="L22" s="31"/>
    </row>
    <row r="23" spans="2:12" s="1" customFormat="1" ht="12" customHeight="1">
      <c r="B23" s="31"/>
      <c r="D23" s="26" t="s">
        <v>36</v>
      </c>
      <c r="I23" s="26" t="s">
        <v>24</v>
      </c>
      <c r="J23" s="24" t="s">
        <v>37</v>
      </c>
      <c r="L23" s="31"/>
    </row>
    <row r="24" spans="2:12" s="1" customFormat="1" ht="18" customHeight="1">
      <c r="B24" s="31"/>
      <c r="E24" s="24" t="s">
        <v>38</v>
      </c>
      <c r="I24" s="26" t="s">
        <v>27</v>
      </c>
      <c r="J24" s="24" t="s">
        <v>39</v>
      </c>
      <c r="L24" s="31"/>
    </row>
    <row r="25" spans="2:12" s="1" customFormat="1" ht="6.9" customHeight="1">
      <c r="B25" s="31"/>
      <c r="L25" s="31"/>
    </row>
    <row r="26" spans="2:12" s="1" customFormat="1" ht="12" customHeight="1">
      <c r="B26" s="31"/>
      <c r="D26" s="26" t="s">
        <v>40</v>
      </c>
      <c r="L26" s="31"/>
    </row>
    <row r="27" spans="2:12" s="7" customFormat="1" ht="71.25" customHeight="1">
      <c r="B27" s="88"/>
      <c r="E27" s="202" t="s">
        <v>41</v>
      </c>
      <c r="F27" s="202"/>
      <c r="G27" s="202"/>
      <c r="H27" s="202"/>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42</v>
      </c>
      <c r="J30" s="65">
        <f>ROUND(J122, 2)</f>
        <v>0</v>
      </c>
      <c r="L30" s="31"/>
    </row>
    <row r="31" spans="2:12" s="1" customFormat="1" ht="6.9" customHeight="1">
      <c r="B31" s="31"/>
      <c r="D31" s="52"/>
      <c r="E31" s="52"/>
      <c r="F31" s="52"/>
      <c r="G31" s="52"/>
      <c r="H31" s="52"/>
      <c r="I31" s="52"/>
      <c r="J31" s="52"/>
      <c r="K31" s="52"/>
      <c r="L31" s="31"/>
    </row>
    <row r="32" spans="2:12" s="1" customFormat="1" ht="14.4" customHeight="1">
      <c r="B32" s="31"/>
      <c r="F32" s="34" t="s">
        <v>44</v>
      </c>
      <c r="I32" s="34" t="s">
        <v>43</v>
      </c>
      <c r="J32" s="34" t="s">
        <v>45</v>
      </c>
      <c r="L32" s="31"/>
    </row>
    <row r="33" spans="2:12" s="1" customFormat="1" ht="14.4" customHeight="1">
      <c r="B33" s="31"/>
      <c r="D33" s="54" t="s">
        <v>46</v>
      </c>
      <c r="E33" s="26" t="s">
        <v>47</v>
      </c>
      <c r="F33" s="90">
        <f>ROUND((SUM(BE122:BE161)),  2)</f>
        <v>0</v>
      </c>
      <c r="I33" s="91">
        <v>0.21</v>
      </c>
      <c r="J33" s="90">
        <f>ROUND(((SUM(BE122:BE161))*I33),  2)</f>
        <v>0</v>
      </c>
      <c r="L33" s="31"/>
    </row>
    <row r="34" spans="2:12" s="1" customFormat="1" ht="14.4" customHeight="1">
      <c r="B34" s="31"/>
      <c r="E34" s="26" t="s">
        <v>48</v>
      </c>
      <c r="F34" s="90">
        <f>ROUND((SUM(BF122:BF161)),  2)</f>
        <v>0</v>
      </c>
      <c r="I34" s="91">
        <v>0.12</v>
      </c>
      <c r="J34" s="90">
        <f>ROUND(((SUM(BF122:BF161))*I34),  2)</f>
        <v>0</v>
      </c>
      <c r="L34" s="31"/>
    </row>
    <row r="35" spans="2:12" s="1" customFormat="1" ht="14.4" hidden="1" customHeight="1">
      <c r="B35" s="31"/>
      <c r="E35" s="26" t="s">
        <v>49</v>
      </c>
      <c r="F35" s="90">
        <f>ROUND((SUM(BG122:BG161)),  2)</f>
        <v>0</v>
      </c>
      <c r="I35" s="91">
        <v>0.21</v>
      </c>
      <c r="J35" s="90">
        <f>0</f>
        <v>0</v>
      </c>
      <c r="L35" s="31"/>
    </row>
    <row r="36" spans="2:12" s="1" customFormat="1" ht="14.4" hidden="1" customHeight="1">
      <c r="B36" s="31"/>
      <c r="E36" s="26" t="s">
        <v>50</v>
      </c>
      <c r="F36" s="90">
        <f>ROUND((SUM(BH122:BH161)),  2)</f>
        <v>0</v>
      </c>
      <c r="I36" s="91">
        <v>0.12</v>
      </c>
      <c r="J36" s="90">
        <f>0</f>
        <v>0</v>
      </c>
      <c r="L36" s="31"/>
    </row>
    <row r="37" spans="2:12" s="1" customFormat="1" ht="14.4" hidden="1" customHeight="1">
      <c r="B37" s="31"/>
      <c r="E37" s="26" t="s">
        <v>51</v>
      </c>
      <c r="F37" s="90">
        <f>ROUND((SUM(BI122:BI161)),  2)</f>
        <v>0</v>
      </c>
      <c r="I37" s="91">
        <v>0</v>
      </c>
      <c r="J37" s="90">
        <f>0</f>
        <v>0</v>
      </c>
      <c r="L37" s="31"/>
    </row>
    <row r="38" spans="2:12" s="1" customFormat="1" ht="6.9" customHeight="1">
      <c r="B38" s="31"/>
      <c r="L38" s="31"/>
    </row>
    <row r="39" spans="2:12" s="1" customFormat="1" ht="25.35" customHeight="1">
      <c r="B39" s="31"/>
      <c r="C39" s="92"/>
      <c r="D39" s="93" t="s">
        <v>52</v>
      </c>
      <c r="E39" s="56"/>
      <c r="F39" s="56"/>
      <c r="G39" s="94" t="s">
        <v>53</v>
      </c>
      <c r="H39" s="95" t="s">
        <v>54</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55</v>
      </c>
      <c r="E50" s="41"/>
      <c r="F50" s="41"/>
      <c r="G50" s="40" t="s">
        <v>56</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57</v>
      </c>
      <c r="E61" s="33"/>
      <c r="F61" s="98" t="s">
        <v>58</v>
      </c>
      <c r="G61" s="42" t="s">
        <v>57</v>
      </c>
      <c r="H61" s="33"/>
      <c r="I61" s="33"/>
      <c r="J61" s="99" t="s">
        <v>58</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59</v>
      </c>
      <c r="E65" s="41"/>
      <c r="F65" s="41"/>
      <c r="G65" s="40" t="s">
        <v>60</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57</v>
      </c>
      <c r="E76" s="33"/>
      <c r="F76" s="98" t="s">
        <v>58</v>
      </c>
      <c r="G76" s="42" t="s">
        <v>57</v>
      </c>
      <c r="H76" s="33"/>
      <c r="I76" s="33"/>
      <c r="J76" s="99" t="s">
        <v>58</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123</v>
      </c>
      <c r="L82" s="31"/>
    </row>
    <row r="83" spans="2:47" s="1" customFormat="1" ht="6.9" customHeight="1">
      <c r="B83" s="31"/>
      <c r="L83" s="31"/>
    </row>
    <row r="84" spans="2:47" s="1" customFormat="1" ht="12" customHeight="1">
      <c r="B84" s="31"/>
      <c r="C84" s="26" t="s">
        <v>16</v>
      </c>
      <c r="L84" s="31"/>
    </row>
    <row r="85" spans="2:47" s="1" customFormat="1" ht="26.25" customHeight="1">
      <c r="B85" s="31"/>
      <c r="E85" s="225" t="str">
        <f>E7</f>
        <v>REKONSTRUKCE KMOCHOVA DOMU, KUTNOHORSKÁ ULICE ČP. 50 - KOMPLET S ROZPOČTY PROFESÍ</v>
      </c>
      <c r="F85" s="226"/>
      <c r="G85" s="226"/>
      <c r="H85" s="226"/>
      <c r="L85" s="31"/>
    </row>
    <row r="86" spans="2:47" s="1" customFormat="1" ht="12" customHeight="1">
      <c r="B86" s="31"/>
      <c r="C86" s="26" t="s">
        <v>121</v>
      </c>
      <c r="L86" s="31"/>
    </row>
    <row r="87" spans="2:47" s="1" customFormat="1" ht="16.5" customHeight="1">
      <c r="B87" s="31"/>
      <c r="E87" s="191" t="str">
        <f>E9</f>
        <v>24039i - IO - 02 Areálové rozvody vody</v>
      </c>
      <c r="F87" s="227"/>
      <c r="G87" s="227"/>
      <c r="H87" s="227"/>
      <c r="L87" s="31"/>
    </row>
    <row r="88" spans="2:47" s="1" customFormat="1" ht="6.9" customHeight="1">
      <c r="B88" s="31"/>
      <c r="L88" s="31"/>
    </row>
    <row r="89" spans="2:47" s="1" customFormat="1" ht="12" customHeight="1">
      <c r="B89" s="31"/>
      <c r="C89" s="26" t="s">
        <v>20</v>
      </c>
      <c r="F89" s="24" t="str">
        <f>F12</f>
        <v>Kolín IV, Kutnohorská 50</v>
      </c>
      <c r="I89" s="26" t="s">
        <v>22</v>
      </c>
      <c r="J89" s="51" t="str">
        <f>IF(J12="","",J12)</f>
        <v>Vyplň údaj</v>
      </c>
      <c r="L89" s="31"/>
    </row>
    <row r="90" spans="2:47" s="1" customFormat="1" ht="6.9" customHeight="1">
      <c r="B90" s="31"/>
      <c r="L90" s="31"/>
    </row>
    <row r="91" spans="2:47" s="1" customFormat="1" ht="40.049999999999997" customHeight="1">
      <c r="B91" s="31"/>
      <c r="C91" s="26" t="s">
        <v>23</v>
      </c>
      <c r="F91" s="24" t="str">
        <f>E15</f>
        <v>Město Kolín, Karlovo nám. 78, Kolín I</v>
      </c>
      <c r="I91" s="26" t="s">
        <v>32</v>
      </c>
      <c r="J91" s="29" t="str">
        <f>E21</f>
        <v>AZ PROJECT spol. s r.o., Plynárenská 830, Kolín IV</v>
      </c>
      <c r="L91" s="31"/>
    </row>
    <row r="92" spans="2:47" s="1" customFormat="1" ht="15.15" customHeight="1">
      <c r="B92" s="31"/>
      <c r="C92" s="26" t="s">
        <v>29</v>
      </c>
      <c r="F92" s="24" t="str">
        <f>IF(E18="","",E18)</f>
        <v>Vyplň údaj</v>
      </c>
      <c r="I92" s="26" t="s">
        <v>36</v>
      </c>
      <c r="J92" s="29" t="str">
        <f>E24</f>
        <v>Ing. Luboš Michalec</v>
      </c>
      <c r="L92" s="31"/>
    </row>
    <row r="93" spans="2:47" s="1" customFormat="1" ht="10.35" customHeight="1">
      <c r="B93" s="31"/>
      <c r="L93" s="31"/>
    </row>
    <row r="94" spans="2:47" s="1" customFormat="1" ht="29.25" customHeight="1">
      <c r="B94" s="31"/>
      <c r="C94" s="100" t="s">
        <v>124</v>
      </c>
      <c r="D94" s="92"/>
      <c r="E94" s="92"/>
      <c r="F94" s="92"/>
      <c r="G94" s="92"/>
      <c r="H94" s="92"/>
      <c r="I94" s="92"/>
      <c r="J94" s="101" t="s">
        <v>125</v>
      </c>
      <c r="K94" s="92"/>
      <c r="L94" s="31"/>
    </row>
    <row r="95" spans="2:47" s="1" customFormat="1" ht="10.35" customHeight="1">
      <c r="B95" s="31"/>
      <c r="L95" s="31"/>
    </row>
    <row r="96" spans="2:47" s="1" customFormat="1" ht="22.8" customHeight="1">
      <c r="B96" s="31"/>
      <c r="C96" s="102" t="s">
        <v>126</v>
      </c>
      <c r="J96" s="65">
        <f>J122</f>
        <v>0</v>
      </c>
      <c r="L96" s="31"/>
      <c r="AU96" s="16" t="s">
        <v>127</v>
      </c>
    </row>
    <row r="97" spans="2:12" s="8" customFormat="1" ht="24.9" customHeight="1">
      <c r="B97" s="103"/>
      <c r="D97" s="104" t="s">
        <v>128</v>
      </c>
      <c r="E97" s="105"/>
      <c r="F97" s="105"/>
      <c r="G97" s="105"/>
      <c r="H97" s="105"/>
      <c r="I97" s="105"/>
      <c r="J97" s="106">
        <f>J123</f>
        <v>0</v>
      </c>
      <c r="L97" s="103"/>
    </row>
    <row r="98" spans="2:12" s="9" customFormat="1" ht="19.95" customHeight="1">
      <c r="B98" s="107"/>
      <c r="D98" s="108" t="s">
        <v>129</v>
      </c>
      <c r="E98" s="109"/>
      <c r="F98" s="109"/>
      <c r="G98" s="109"/>
      <c r="H98" s="109"/>
      <c r="I98" s="109"/>
      <c r="J98" s="110">
        <f>J124</f>
        <v>0</v>
      </c>
      <c r="L98" s="107"/>
    </row>
    <row r="99" spans="2:12" s="9" customFormat="1" ht="19.95" customHeight="1">
      <c r="B99" s="107"/>
      <c r="D99" s="108" t="s">
        <v>4857</v>
      </c>
      <c r="E99" s="109"/>
      <c r="F99" s="109"/>
      <c r="G99" s="109"/>
      <c r="H99" s="109"/>
      <c r="I99" s="109"/>
      <c r="J99" s="110">
        <f>J145</f>
        <v>0</v>
      </c>
      <c r="L99" s="107"/>
    </row>
    <row r="100" spans="2:12" s="8" customFormat="1" ht="24.9" customHeight="1">
      <c r="B100" s="103"/>
      <c r="D100" s="104" t="s">
        <v>207</v>
      </c>
      <c r="E100" s="105"/>
      <c r="F100" s="105"/>
      <c r="G100" s="105"/>
      <c r="H100" s="105"/>
      <c r="I100" s="105"/>
      <c r="J100" s="106">
        <f>J155</f>
        <v>0</v>
      </c>
      <c r="L100" s="103"/>
    </row>
    <row r="101" spans="2:12" s="9" customFormat="1" ht="19.95" customHeight="1">
      <c r="B101" s="107"/>
      <c r="D101" s="108" t="s">
        <v>208</v>
      </c>
      <c r="E101" s="109"/>
      <c r="F101" s="109"/>
      <c r="G101" s="109"/>
      <c r="H101" s="109"/>
      <c r="I101" s="109"/>
      <c r="J101" s="110">
        <f>J156</f>
        <v>0</v>
      </c>
      <c r="L101" s="107"/>
    </row>
    <row r="102" spans="2:12" s="9" customFormat="1" ht="19.95" customHeight="1">
      <c r="B102" s="107"/>
      <c r="D102" s="108" t="s">
        <v>209</v>
      </c>
      <c r="E102" s="109"/>
      <c r="F102" s="109"/>
      <c r="G102" s="109"/>
      <c r="H102" s="109"/>
      <c r="I102" s="109"/>
      <c r="J102" s="110">
        <f>J159</f>
        <v>0</v>
      </c>
      <c r="L102" s="107"/>
    </row>
    <row r="103" spans="2:12" s="1" customFormat="1" ht="21.75" customHeight="1">
      <c r="B103" s="31"/>
      <c r="L103" s="31"/>
    </row>
    <row r="104" spans="2:12" s="1" customFormat="1" ht="6.9" customHeight="1">
      <c r="B104" s="43"/>
      <c r="C104" s="44"/>
      <c r="D104" s="44"/>
      <c r="E104" s="44"/>
      <c r="F104" s="44"/>
      <c r="G104" s="44"/>
      <c r="H104" s="44"/>
      <c r="I104" s="44"/>
      <c r="J104" s="44"/>
      <c r="K104" s="44"/>
      <c r="L104" s="31"/>
    </row>
    <row r="108" spans="2:12" s="1" customFormat="1" ht="6.9" customHeight="1">
      <c r="B108" s="45"/>
      <c r="C108" s="46"/>
      <c r="D108" s="46"/>
      <c r="E108" s="46"/>
      <c r="F108" s="46"/>
      <c r="G108" s="46"/>
      <c r="H108" s="46"/>
      <c r="I108" s="46"/>
      <c r="J108" s="46"/>
      <c r="K108" s="46"/>
      <c r="L108" s="31"/>
    </row>
    <row r="109" spans="2:12" s="1" customFormat="1" ht="24.9" customHeight="1">
      <c r="B109" s="31"/>
      <c r="C109" s="20" t="s">
        <v>210</v>
      </c>
      <c r="L109" s="31"/>
    </row>
    <row r="110" spans="2:12" s="1" customFormat="1" ht="6.9" customHeight="1">
      <c r="B110" s="31"/>
      <c r="L110" s="31"/>
    </row>
    <row r="111" spans="2:12" s="1" customFormat="1" ht="12" customHeight="1">
      <c r="B111" s="31"/>
      <c r="C111" s="26" t="s">
        <v>16</v>
      </c>
      <c r="L111" s="31"/>
    </row>
    <row r="112" spans="2:12" s="1" customFormat="1" ht="26.25" customHeight="1">
      <c r="B112" s="31"/>
      <c r="E112" s="225" t="str">
        <f>E7</f>
        <v>REKONSTRUKCE KMOCHOVA DOMU, KUTNOHORSKÁ ULICE ČP. 50 - KOMPLET S ROZPOČTY PROFESÍ</v>
      </c>
      <c r="F112" s="226"/>
      <c r="G112" s="226"/>
      <c r="H112" s="226"/>
      <c r="L112" s="31"/>
    </row>
    <row r="113" spans="2:65" s="1" customFormat="1" ht="12" customHeight="1">
      <c r="B113" s="31"/>
      <c r="C113" s="26" t="s">
        <v>121</v>
      </c>
      <c r="L113" s="31"/>
    </row>
    <row r="114" spans="2:65" s="1" customFormat="1" ht="16.5" customHeight="1">
      <c r="B114" s="31"/>
      <c r="E114" s="191" t="str">
        <f>E9</f>
        <v>24039i - IO - 02 Areálové rozvody vody</v>
      </c>
      <c r="F114" s="227"/>
      <c r="G114" s="227"/>
      <c r="H114" s="227"/>
      <c r="L114" s="31"/>
    </row>
    <row r="115" spans="2:65" s="1" customFormat="1" ht="6.9" customHeight="1">
      <c r="B115" s="31"/>
      <c r="L115" s="31"/>
    </row>
    <row r="116" spans="2:65" s="1" customFormat="1" ht="12" customHeight="1">
      <c r="B116" s="31"/>
      <c r="C116" s="26" t="s">
        <v>20</v>
      </c>
      <c r="F116" s="24" t="str">
        <f>F12</f>
        <v>Kolín IV, Kutnohorská 50</v>
      </c>
      <c r="I116" s="26" t="s">
        <v>22</v>
      </c>
      <c r="J116" s="51" t="str">
        <f>IF(J12="","",J12)</f>
        <v>Vyplň údaj</v>
      </c>
      <c r="L116" s="31"/>
    </row>
    <row r="117" spans="2:65" s="1" customFormat="1" ht="6.9" customHeight="1">
      <c r="B117" s="31"/>
      <c r="L117" s="31"/>
    </row>
    <row r="118" spans="2:65" s="1" customFormat="1" ht="40.049999999999997" customHeight="1">
      <c r="B118" s="31"/>
      <c r="C118" s="26" t="s">
        <v>23</v>
      </c>
      <c r="F118" s="24" t="str">
        <f>E15</f>
        <v>Město Kolín, Karlovo nám. 78, Kolín I</v>
      </c>
      <c r="I118" s="26" t="s">
        <v>32</v>
      </c>
      <c r="J118" s="29" t="str">
        <f>E21</f>
        <v>AZ PROJECT spol. s r.o., Plynárenská 830, Kolín IV</v>
      </c>
      <c r="L118" s="31"/>
    </row>
    <row r="119" spans="2:65" s="1" customFormat="1" ht="15.15" customHeight="1">
      <c r="B119" s="31"/>
      <c r="C119" s="26" t="s">
        <v>29</v>
      </c>
      <c r="F119" s="24" t="str">
        <f>IF(E18="","",E18)</f>
        <v>Vyplň údaj</v>
      </c>
      <c r="I119" s="26" t="s">
        <v>36</v>
      </c>
      <c r="J119" s="29" t="str">
        <f>E24</f>
        <v>Ing. Luboš Michalec</v>
      </c>
      <c r="L119" s="31"/>
    </row>
    <row r="120" spans="2:65" s="1" customFormat="1" ht="10.35" customHeight="1">
      <c r="B120" s="31"/>
      <c r="L120" s="31"/>
    </row>
    <row r="121" spans="2:65" s="10" customFormat="1" ht="29.25" customHeight="1">
      <c r="B121" s="111"/>
      <c r="C121" s="112" t="s">
        <v>211</v>
      </c>
      <c r="D121" s="113" t="s">
        <v>67</v>
      </c>
      <c r="E121" s="113" t="s">
        <v>63</v>
      </c>
      <c r="F121" s="113" t="s">
        <v>64</v>
      </c>
      <c r="G121" s="113" t="s">
        <v>212</v>
      </c>
      <c r="H121" s="113" t="s">
        <v>213</v>
      </c>
      <c r="I121" s="113" t="s">
        <v>214</v>
      </c>
      <c r="J121" s="113" t="s">
        <v>125</v>
      </c>
      <c r="K121" s="114" t="s">
        <v>215</v>
      </c>
      <c r="L121" s="111"/>
      <c r="M121" s="58" t="s">
        <v>1</v>
      </c>
      <c r="N121" s="59" t="s">
        <v>46</v>
      </c>
      <c r="O121" s="59" t="s">
        <v>216</v>
      </c>
      <c r="P121" s="59" t="s">
        <v>217</v>
      </c>
      <c r="Q121" s="59" t="s">
        <v>218</v>
      </c>
      <c r="R121" s="59" t="s">
        <v>219</v>
      </c>
      <c r="S121" s="59" t="s">
        <v>220</v>
      </c>
      <c r="T121" s="60" t="s">
        <v>221</v>
      </c>
    </row>
    <row r="122" spans="2:65" s="1" customFormat="1" ht="22.8" customHeight="1">
      <c r="B122" s="31"/>
      <c r="C122" s="63" t="s">
        <v>222</v>
      </c>
      <c r="J122" s="115">
        <f>BK122</f>
        <v>0</v>
      </c>
      <c r="L122" s="31"/>
      <c r="M122" s="61"/>
      <c r="N122" s="52"/>
      <c r="O122" s="52"/>
      <c r="P122" s="116">
        <f>P123+P155</f>
        <v>0</v>
      </c>
      <c r="Q122" s="52"/>
      <c r="R122" s="116">
        <f>R123+R155</f>
        <v>0</v>
      </c>
      <c r="S122" s="52"/>
      <c r="T122" s="117">
        <f>T123+T155</f>
        <v>0</v>
      </c>
      <c r="AT122" s="16" t="s">
        <v>81</v>
      </c>
      <c r="AU122" s="16" t="s">
        <v>127</v>
      </c>
      <c r="BK122" s="118">
        <f>BK123+BK155</f>
        <v>0</v>
      </c>
    </row>
    <row r="123" spans="2:65" s="11" customFormat="1" ht="25.95" customHeight="1">
      <c r="B123" s="119"/>
      <c r="D123" s="120" t="s">
        <v>81</v>
      </c>
      <c r="E123" s="121" t="s">
        <v>223</v>
      </c>
      <c r="F123" s="121" t="s">
        <v>224</v>
      </c>
      <c r="I123" s="122"/>
      <c r="J123" s="123">
        <f>BK123</f>
        <v>0</v>
      </c>
      <c r="L123" s="119"/>
      <c r="M123" s="124"/>
      <c r="P123" s="125">
        <f>P124+P145</f>
        <v>0</v>
      </c>
      <c r="R123" s="125">
        <f>R124+R145</f>
        <v>0</v>
      </c>
      <c r="T123" s="126">
        <f>T124+T145</f>
        <v>0</v>
      </c>
      <c r="AR123" s="120" t="s">
        <v>90</v>
      </c>
      <c r="AT123" s="127" t="s">
        <v>81</v>
      </c>
      <c r="AU123" s="127" t="s">
        <v>82</v>
      </c>
      <c r="AY123" s="120" t="s">
        <v>225</v>
      </c>
      <c r="BK123" s="128">
        <f>BK124+BK145</f>
        <v>0</v>
      </c>
    </row>
    <row r="124" spans="2:65" s="11" customFormat="1" ht="22.8" customHeight="1">
      <c r="B124" s="119"/>
      <c r="D124" s="120" t="s">
        <v>81</v>
      </c>
      <c r="E124" s="129" t="s">
        <v>90</v>
      </c>
      <c r="F124" s="129" t="s">
        <v>226</v>
      </c>
      <c r="I124" s="122"/>
      <c r="J124" s="130">
        <f>BK124</f>
        <v>0</v>
      </c>
      <c r="L124" s="119"/>
      <c r="M124" s="124"/>
      <c r="P124" s="125">
        <f>SUM(P125:P144)</f>
        <v>0</v>
      </c>
      <c r="R124" s="125">
        <f>SUM(R125:R144)</f>
        <v>0</v>
      </c>
      <c r="T124" s="126">
        <f>SUM(T125:T144)</f>
        <v>0</v>
      </c>
      <c r="AR124" s="120" t="s">
        <v>90</v>
      </c>
      <c r="AT124" s="127" t="s">
        <v>81</v>
      </c>
      <c r="AU124" s="127" t="s">
        <v>90</v>
      </c>
      <c r="AY124" s="120" t="s">
        <v>225</v>
      </c>
      <c r="BK124" s="128">
        <f>SUM(BK125:BK144)</f>
        <v>0</v>
      </c>
    </row>
    <row r="125" spans="2:65" s="1" customFormat="1" ht="44.25" customHeight="1">
      <c r="B125" s="31"/>
      <c r="C125" s="131" t="s">
        <v>90</v>
      </c>
      <c r="D125" s="131" t="s">
        <v>227</v>
      </c>
      <c r="E125" s="132" t="s">
        <v>4495</v>
      </c>
      <c r="F125" s="133" t="s">
        <v>4496</v>
      </c>
      <c r="G125" s="134" t="s">
        <v>238</v>
      </c>
      <c r="H125" s="135">
        <v>9.68</v>
      </c>
      <c r="I125" s="136"/>
      <c r="J125" s="137">
        <f>ROUND(I125*H125,2)</f>
        <v>0</v>
      </c>
      <c r="K125" s="133" t="s">
        <v>347</v>
      </c>
      <c r="L125" s="31"/>
      <c r="M125" s="138" t="s">
        <v>1</v>
      </c>
      <c r="N125" s="139" t="s">
        <v>47</v>
      </c>
      <c r="P125" s="140">
        <f>O125*H125</f>
        <v>0</v>
      </c>
      <c r="Q125" s="140">
        <v>0</v>
      </c>
      <c r="R125" s="140">
        <f>Q125*H125</f>
        <v>0</v>
      </c>
      <c r="S125" s="140">
        <v>0</v>
      </c>
      <c r="T125" s="141">
        <f>S125*H125</f>
        <v>0</v>
      </c>
      <c r="AR125" s="142" t="s">
        <v>232</v>
      </c>
      <c r="AT125" s="142" t="s">
        <v>227</v>
      </c>
      <c r="AU125" s="142" t="s">
        <v>92</v>
      </c>
      <c r="AY125" s="16" t="s">
        <v>225</v>
      </c>
      <c r="BE125" s="143">
        <f>IF(N125="základní",J125,0)</f>
        <v>0</v>
      </c>
      <c r="BF125" s="143">
        <f>IF(N125="snížená",J125,0)</f>
        <v>0</v>
      </c>
      <c r="BG125" s="143">
        <f>IF(N125="zákl. přenesená",J125,0)</f>
        <v>0</v>
      </c>
      <c r="BH125" s="143">
        <f>IF(N125="sníž. přenesená",J125,0)</f>
        <v>0</v>
      </c>
      <c r="BI125" s="143">
        <f>IF(N125="nulová",J125,0)</f>
        <v>0</v>
      </c>
      <c r="BJ125" s="16" t="s">
        <v>90</v>
      </c>
      <c r="BK125" s="143">
        <f>ROUND(I125*H125,2)</f>
        <v>0</v>
      </c>
      <c r="BL125" s="16" t="s">
        <v>232</v>
      </c>
      <c r="BM125" s="142" t="s">
        <v>92</v>
      </c>
    </row>
    <row r="126" spans="2:65" s="12" customFormat="1" ht="10.199999999999999">
      <c r="B126" s="144"/>
      <c r="D126" s="145" t="s">
        <v>233</v>
      </c>
      <c r="E126" s="146" t="s">
        <v>1</v>
      </c>
      <c r="F126" s="147" t="s">
        <v>4883</v>
      </c>
      <c r="H126" s="148">
        <v>9.68</v>
      </c>
      <c r="I126" s="149"/>
      <c r="L126" s="144"/>
      <c r="M126" s="150"/>
      <c r="T126" s="151"/>
      <c r="AT126" s="146" t="s">
        <v>233</v>
      </c>
      <c r="AU126" s="146" t="s">
        <v>92</v>
      </c>
      <c r="AV126" s="12" t="s">
        <v>92</v>
      </c>
      <c r="AW126" s="12" t="s">
        <v>31</v>
      </c>
      <c r="AX126" s="12" t="s">
        <v>82</v>
      </c>
      <c r="AY126" s="146" t="s">
        <v>225</v>
      </c>
    </row>
    <row r="127" spans="2:65" s="13" customFormat="1" ht="10.199999999999999">
      <c r="B127" s="152"/>
      <c r="D127" s="145" t="s">
        <v>233</v>
      </c>
      <c r="E127" s="153" t="s">
        <v>1</v>
      </c>
      <c r="F127" s="154" t="s">
        <v>235</v>
      </c>
      <c r="H127" s="155">
        <v>9.68</v>
      </c>
      <c r="I127" s="156"/>
      <c r="L127" s="152"/>
      <c r="M127" s="157"/>
      <c r="T127" s="158"/>
      <c r="AT127" s="153" t="s">
        <v>233</v>
      </c>
      <c r="AU127" s="153" t="s">
        <v>92</v>
      </c>
      <c r="AV127" s="13" t="s">
        <v>232</v>
      </c>
      <c r="AW127" s="13" t="s">
        <v>31</v>
      </c>
      <c r="AX127" s="13" t="s">
        <v>90</v>
      </c>
      <c r="AY127" s="153" t="s">
        <v>225</v>
      </c>
    </row>
    <row r="128" spans="2:65" s="1" customFormat="1" ht="55.5" customHeight="1">
      <c r="B128" s="31"/>
      <c r="C128" s="131" t="s">
        <v>92</v>
      </c>
      <c r="D128" s="131" t="s">
        <v>227</v>
      </c>
      <c r="E128" s="132" t="s">
        <v>255</v>
      </c>
      <c r="F128" s="133" t="s">
        <v>256</v>
      </c>
      <c r="G128" s="134" t="s">
        <v>238</v>
      </c>
      <c r="H128" s="135">
        <v>2.64</v>
      </c>
      <c r="I128" s="136"/>
      <c r="J128" s="137">
        <f>ROUND(I128*H128,2)</f>
        <v>0</v>
      </c>
      <c r="K128" s="133" t="s">
        <v>231</v>
      </c>
      <c r="L128" s="31"/>
      <c r="M128" s="138" t="s">
        <v>1</v>
      </c>
      <c r="N128" s="139" t="s">
        <v>47</v>
      </c>
      <c r="P128" s="140">
        <f>O128*H128</f>
        <v>0</v>
      </c>
      <c r="Q128" s="140">
        <v>0</v>
      </c>
      <c r="R128" s="140">
        <f>Q128*H128</f>
        <v>0</v>
      </c>
      <c r="S128" s="140">
        <v>0</v>
      </c>
      <c r="T128" s="141">
        <f>S128*H128</f>
        <v>0</v>
      </c>
      <c r="AR128" s="142" t="s">
        <v>232</v>
      </c>
      <c r="AT128" s="142" t="s">
        <v>227</v>
      </c>
      <c r="AU128" s="142" t="s">
        <v>92</v>
      </c>
      <c r="AY128" s="16" t="s">
        <v>225</v>
      </c>
      <c r="BE128" s="143">
        <f>IF(N128="základní",J128,0)</f>
        <v>0</v>
      </c>
      <c r="BF128" s="143">
        <f>IF(N128="snížená",J128,0)</f>
        <v>0</v>
      </c>
      <c r="BG128" s="143">
        <f>IF(N128="zákl. přenesená",J128,0)</f>
        <v>0</v>
      </c>
      <c r="BH128" s="143">
        <f>IF(N128="sníž. přenesená",J128,0)</f>
        <v>0</v>
      </c>
      <c r="BI128" s="143">
        <f>IF(N128="nulová",J128,0)</f>
        <v>0</v>
      </c>
      <c r="BJ128" s="16" t="s">
        <v>90</v>
      </c>
      <c r="BK128" s="143">
        <f>ROUND(I128*H128,2)</f>
        <v>0</v>
      </c>
      <c r="BL128" s="16" t="s">
        <v>232</v>
      </c>
      <c r="BM128" s="142" t="s">
        <v>232</v>
      </c>
    </row>
    <row r="129" spans="2:65" s="12" customFormat="1" ht="10.199999999999999">
      <c r="B129" s="144"/>
      <c r="D129" s="145" t="s">
        <v>233</v>
      </c>
      <c r="E129" s="146" t="s">
        <v>1</v>
      </c>
      <c r="F129" s="147" t="s">
        <v>4884</v>
      </c>
      <c r="H129" s="148">
        <v>2.64</v>
      </c>
      <c r="I129" s="149"/>
      <c r="L129" s="144"/>
      <c r="M129" s="150"/>
      <c r="T129" s="151"/>
      <c r="AT129" s="146" t="s">
        <v>233</v>
      </c>
      <c r="AU129" s="146" t="s">
        <v>92</v>
      </c>
      <c r="AV129" s="12" t="s">
        <v>92</v>
      </c>
      <c r="AW129" s="12" t="s">
        <v>31</v>
      </c>
      <c r="AX129" s="12" t="s">
        <v>82</v>
      </c>
      <c r="AY129" s="146" t="s">
        <v>225</v>
      </c>
    </row>
    <row r="130" spans="2:65" s="13" customFormat="1" ht="10.199999999999999">
      <c r="B130" s="152"/>
      <c r="D130" s="145" t="s">
        <v>233</v>
      </c>
      <c r="E130" s="153" t="s">
        <v>1</v>
      </c>
      <c r="F130" s="154" t="s">
        <v>235</v>
      </c>
      <c r="H130" s="155">
        <v>2.64</v>
      </c>
      <c r="I130" s="156"/>
      <c r="L130" s="152"/>
      <c r="M130" s="157"/>
      <c r="T130" s="158"/>
      <c r="AT130" s="153" t="s">
        <v>233</v>
      </c>
      <c r="AU130" s="153" t="s">
        <v>92</v>
      </c>
      <c r="AV130" s="13" t="s">
        <v>232</v>
      </c>
      <c r="AW130" s="13" t="s">
        <v>31</v>
      </c>
      <c r="AX130" s="13" t="s">
        <v>90</v>
      </c>
      <c r="AY130" s="153" t="s">
        <v>225</v>
      </c>
    </row>
    <row r="131" spans="2:65" s="1" customFormat="1" ht="62.7" customHeight="1">
      <c r="B131" s="31"/>
      <c r="C131" s="131" t="s">
        <v>240</v>
      </c>
      <c r="D131" s="131" t="s">
        <v>227</v>
      </c>
      <c r="E131" s="132" t="s">
        <v>259</v>
      </c>
      <c r="F131" s="133" t="s">
        <v>260</v>
      </c>
      <c r="G131" s="134" t="s">
        <v>238</v>
      </c>
      <c r="H131" s="135">
        <v>2.64</v>
      </c>
      <c r="I131" s="136"/>
      <c r="J131" s="137">
        <f>ROUND(I131*H131,2)</f>
        <v>0</v>
      </c>
      <c r="K131" s="133" t="s">
        <v>231</v>
      </c>
      <c r="L131" s="31"/>
      <c r="M131" s="138" t="s">
        <v>1</v>
      </c>
      <c r="N131" s="139" t="s">
        <v>47</v>
      </c>
      <c r="P131" s="140">
        <f>O131*H131</f>
        <v>0</v>
      </c>
      <c r="Q131" s="140">
        <v>0</v>
      </c>
      <c r="R131" s="140">
        <f>Q131*H131</f>
        <v>0</v>
      </c>
      <c r="S131" s="140">
        <v>0</v>
      </c>
      <c r="T131" s="141">
        <f>S131*H131</f>
        <v>0</v>
      </c>
      <c r="AR131" s="142" t="s">
        <v>232</v>
      </c>
      <c r="AT131" s="142" t="s">
        <v>227</v>
      </c>
      <c r="AU131" s="142" t="s">
        <v>92</v>
      </c>
      <c r="AY131" s="16" t="s">
        <v>225</v>
      </c>
      <c r="BE131" s="143">
        <f>IF(N131="základní",J131,0)</f>
        <v>0</v>
      </c>
      <c r="BF131" s="143">
        <f>IF(N131="snížená",J131,0)</f>
        <v>0</v>
      </c>
      <c r="BG131" s="143">
        <f>IF(N131="zákl. přenesená",J131,0)</f>
        <v>0</v>
      </c>
      <c r="BH131" s="143">
        <f>IF(N131="sníž. přenesená",J131,0)</f>
        <v>0</v>
      </c>
      <c r="BI131" s="143">
        <f>IF(N131="nulová",J131,0)</f>
        <v>0</v>
      </c>
      <c r="BJ131" s="16" t="s">
        <v>90</v>
      </c>
      <c r="BK131" s="143">
        <f>ROUND(I131*H131,2)</f>
        <v>0</v>
      </c>
      <c r="BL131" s="16" t="s">
        <v>232</v>
      </c>
      <c r="BM131" s="142" t="s">
        <v>243</v>
      </c>
    </row>
    <row r="132" spans="2:65" s="12" customFormat="1" ht="10.199999999999999">
      <c r="B132" s="144"/>
      <c r="D132" s="145" t="s">
        <v>233</v>
      </c>
      <c r="E132" s="146" t="s">
        <v>1</v>
      </c>
      <c r="F132" s="147" t="s">
        <v>4884</v>
      </c>
      <c r="H132" s="148">
        <v>2.64</v>
      </c>
      <c r="I132" s="149"/>
      <c r="L132" s="144"/>
      <c r="M132" s="150"/>
      <c r="T132" s="151"/>
      <c r="AT132" s="146" t="s">
        <v>233</v>
      </c>
      <c r="AU132" s="146" t="s">
        <v>92</v>
      </c>
      <c r="AV132" s="12" t="s">
        <v>92</v>
      </c>
      <c r="AW132" s="12" t="s">
        <v>31</v>
      </c>
      <c r="AX132" s="12" t="s">
        <v>82</v>
      </c>
      <c r="AY132" s="146" t="s">
        <v>225</v>
      </c>
    </row>
    <row r="133" spans="2:65" s="13" customFormat="1" ht="10.199999999999999">
      <c r="B133" s="152"/>
      <c r="D133" s="145" t="s">
        <v>233</v>
      </c>
      <c r="E133" s="153" t="s">
        <v>1</v>
      </c>
      <c r="F133" s="154" t="s">
        <v>235</v>
      </c>
      <c r="H133" s="155">
        <v>2.64</v>
      </c>
      <c r="I133" s="156"/>
      <c r="L133" s="152"/>
      <c r="M133" s="157"/>
      <c r="T133" s="158"/>
      <c r="AT133" s="153" t="s">
        <v>233</v>
      </c>
      <c r="AU133" s="153" t="s">
        <v>92</v>
      </c>
      <c r="AV133" s="13" t="s">
        <v>232</v>
      </c>
      <c r="AW133" s="13" t="s">
        <v>31</v>
      </c>
      <c r="AX133" s="13" t="s">
        <v>90</v>
      </c>
      <c r="AY133" s="153" t="s">
        <v>225</v>
      </c>
    </row>
    <row r="134" spans="2:65" s="1" customFormat="1" ht="62.7" customHeight="1">
      <c r="B134" s="31"/>
      <c r="C134" s="131" t="s">
        <v>232</v>
      </c>
      <c r="D134" s="131" t="s">
        <v>227</v>
      </c>
      <c r="E134" s="132" t="s">
        <v>263</v>
      </c>
      <c r="F134" s="133" t="s">
        <v>264</v>
      </c>
      <c r="G134" s="134" t="s">
        <v>238</v>
      </c>
      <c r="H134" s="135">
        <v>2.64</v>
      </c>
      <c r="I134" s="136"/>
      <c r="J134" s="137">
        <f>ROUND(I134*H134,2)</f>
        <v>0</v>
      </c>
      <c r="K134" s="133" t="s">
        <v>231</v>
      </c>
      <c r="L134" s="31"/>
      <c r="M134" s="138" t="s">
        <v>1</v>
      </c>
      <c r="N134" s="139" t="s">
        <v>47</v>
      </c>
      <c r="P134" s="140">
        <f>O134*H134</f>
        <v>0</v>
      </c>
      <c r="Q134" s="140">
        <v>0</v>
      </c>
      <c r="R134" s="140">
        <f>Q134*H134</f>
        <v>0</v>
      </c>
      <c r="S134" s="140">
        <v>0</v>
      </c>
      <c r="T134" s="141">
        <f>S134*H134</f>
        <v>0</v>
      </c>
      <c r="AR134" s="142" t="s">
        <v>232</v>
      </c>
      <c r="AT134" s="142" t="s">
        <v>227</v>
      </c>
      <c r="AU134" s="142" t="s">
        <v>92</v>
      </c>
      <c r="AY134" s="16" t="s">
        <v>225</v>
      </c>
      <c r="BE134" s="143">
        <f>IF(N134="základní",J134,0)</f>
        <v>0</v>
      </c>
      <c r="BF134" s="143">
        <f>IF(N134="snížená",J134,0)</f>
        <v>0</v>
      </c>
      <c r="BG134" s="143">
        <f>IF(N134="zákl. přenesená",J134,0)</f>
        <v>0</v>
      </c>
      <c r="BH134" s="143">
        <f>IF(N134="sníž. přenesená",J134,0)</f>
        <v>0</v>
      </c>
      <c r="BI134" s="143">
        <f>IF(N134="nulová",J134,0)</f>
        <v>0</v>
      </c>
      <c r="BJ134" s="16" t="s">
        <v>90</v>
      </c>
      <c r="BK134" s="143">
        <f>ROUND(I134*H134,2)</f>
        <v>0</v>
      </c>
      <c r="BL134" s="16" t="s">
        <v>232</v>
      </c>
      <c r="BM134" s="142" t="s">
        <v>248</v>
      </c>
    </row>
    <row r="135" spans="2:65" s="1" customFormat="1" ht="66.75" customHeight="1">
      <c r="B135" s="31"/>
      <c r="C135" s="131" t="s">
        <v>250</v>
      </c>
      <c r="D135" s="131" t="s">
        <v>227</v>
      </c>
      <c r="E135" s="132" t="s">
        <v>267</v>
      </c>
      <c r="F135" s="133" t="s">
        <v>268</v>
      </c>
      <c r="G135" s="134" t="s">
        <v>238</v>
      </c>
      <c r="H135" s="135">
        <v>26.4</v>
      </c>
      <c r="I135" s="136"/>
      <c r="J135" s="137">
        <f>ROUND(I135*H135,2)</f>
        <v>0</v>
      </c>
      <c r="K135" s="133" t="s">
        <v>231</v>
      </c>
      <c r="L135" s="31"/>
      <c r="M135" s="138" t="s">
        <v>1</v>
      </c>
      <c r="N135" s="139" t="s">
        <v>47</v>
      </c>
      <c r="P135" s="140">
        <f>O135*H135</f>
        <v>0</v>
      </c>
      <c r="Q135" s="140">
        <v>0</v>
      </c>
      <c r="R135" s="140">
        <f>Q135*H135</f>
        <v>0</v>
      </c>
      <c r="S135" s="140">
        <v>0</v>
      </c>
      <c r="T135" s="141">
        <f>S135*H135</f>
        <v>0</v>
      </c>
      <c r="AR135" s="142" t="s">
        <v>232</v>
      </c>
      <c r="AT135" s="142" t="s">
        <v>227</v>
      </c>
      <c r="AU135" s="142" t="s">
        <v>92</v>
      </c>
      <c r="AY135" s="16" t="s">
        <v>225</v>
      </c>
      <c r="BE135" s="143">
        <f>IF(N135="základní",J135,0)</f>
        <v>0</v>
      </c>
      <c r="BF135" s="143">
        <f>IF(N135="snížená",J135,0)</f>
        <v>0</v>
      </c>
      <c r="BG135" s="143">
        <f>IF(N135="zákl. přenesená",J135,0)</f>
        <v>0</v>
      </c>
      <c r="BH135" s="143">
        <f>IF(N135="sníž. přenesená",J135,0)</f>
        <v>0</v>
      </c>
      <c r="BI135" s="143">
        <f>IF(N135="nulová",J135,0)</f>
        <v>0</v>
      </c>
      <c r="BJ135" s="16" t="s">
        <v>90</v>
      </c>
      <c r="BK135" s="143">
        <f>ROUND(I135*H135,2)</f>
        <v>0</v>
      </c>
      <c r="BL135" s="16" t="s">
        <v>232</v>
      </c>
      <c r="BM135" s="142" t="s">
        <v>253</v>
      </c>
    </row>
    <row r="136" spans="2:65" s="12" customFormat="1" ht="10.199999999999999">
      <c r="B136" s="144"/>
      <c r="D136" s="145" t="s">
        <v>233</v>
      </c>
      <c r="E136" s="146" t="s">
        <v>1</v>
      </c>
      <c r="F136" s="147" t="s">
        <v>4885</v>
      </c>
      <c r="H136" s="148">
        <v>26.4</v>
      </c>
      <c r="I136" s="149"/>
      <c r="L136" s="144"/>
      <c r="M136" s="150"/>
      <c r="T136" s="151"/>
      <c r="AT136" s="146" t="s">
        <v>233</v>
      </c>
      <c r="AU136" s="146" t="s">
        <v>92</v>
      </c>
      <c r="AV136" s="12" t="s">
        <v>92</v>
      </c>
      <c r="AW136" s="12" t="s">
        <v>31</v>
      </c>
      <c r="AX136" s="12" t="s">
        <v>82</v>
      </c>
      <c r="AY136" s="146" t="s">
        <v>225</v>
      </c>
    </row>
    <row r="137" spans="2:65" s="13" customFormat="1" ht="10.199999999999999">
      <c r="B137" s="152"/>
      <c r="D137" s="145" t="s">
        <v>233</v>
      </c>
      <c r="E137" s="153" t="s">
        <v>1</v>
      </c>
      <c r="F137" s="154" t="s">
        <v>235</v>
      </c>
      <c r="H137" s="155">
        <v>26.4</v>
      </c>
      <c r="I137" s="156"/>
      <c r="L137" s="152"/>
      <c r="M137" s="157"/>
      <c r="T137" s="158"/>
      <c r="AT137" s="153" t="s">
        <v>233</v>
      </c>
      <c r="AU137" s="153" t="s">
        <v>92</v>
      </c>
      <c r="AV137" s="13" t="s">
        <v>232</v>
      </c>
      <c r="AW137" s="13" t="s">
        <v>31</v>
      </c>
      <c r="AX137" s="13" t="s">
        <v>90</v>
      </c>
      <c r="AY137" s="153" t="s">
        <v>225</v>
      </c>
    </row>
    <row r="138" spans="2:65" s="1" customFormat="1" ht="44.25" customHeight="1">
      <c r="B138" s="31"/>
      <c r="C138" s="131" t="s">
        <v>243</v>
      </c>
      <c r="D138" s="131" t="s">
        <v>227</v>
      </c>
      <c r="E138" s="132" t="s">
        <v>4502</v>
      </c>
      <c r="F138" s="133" t="s">
        <v>4503</v>
      </c>
      <c r="G138" s="134" t="s">
        <v>238</v>
      </c>
      <c r="H138" s="135">
        <v>2.64</v>
      </c>
      <c r="I138" s="136"/>
      <c r="J138" s="137">
        <f>ROUND(I138*H138,2)</f>
        <v>0</v>
      </c>
      <c r="K138" s="133" t="s">
        <v>347</v>
      </c>
      <c r="L138" s="31"/>
      <c r="M138" s="138" t="s">
        <v>1</v>
      </c>
      <c r="N138" s="139" t="s">
        <v>47</v>
      </c>
      <c r="P138" s="140">
        <f>O138*H138</f>
        <v>0</v>
      </c>
      <c r="Q138" s="140">
        <v>0</v>
      </c>
      <c r="R138" s="140">
        <f>Q138*H138</f>
        <v>0</v>
      </c>
      <c r="S138" s="140">
        <v>0</v>
      </c>
      <c r="T138" s="141">
        <f>S138*H138</f>
        <v>0</v>
      </c>
      <c r="AR138" s="142" t="s">
        <v>232</v>
      </c>
      <c r="AT138" s="142" t="s">
        <v>227</v>
      </c>
      <c r="AU138" s="142" t="s">
        <v>92</v>
      </c>
      <c r="AY138" s="16" t="s">
        <v>225</v>
      </c>
      <c r="BE138" s="143">
        <f>IF(N138="základní",J138,0)</f>
        <v>0</v>
      </c>
      <c r="BF138" s="143">
        <f>IF(N138="snížená",J138,0)</f>
        <v>0</v>
      </c>
      <c r="BG138" s="143">
        <f>IF(N138="zákl. přenesená",J138,0)</f>
        <v>0</v>
      </c>
      <c r="BH138" s="143">
        <f>IF(N138="sníž. přenesená",J138,0)</f>
        <v>0</v>
      </c>
      <c r="BI138" s="143">
        <f>IF(N138="nulová",J138,0)</f>
        <v>0</v>
      </c>
      <c r="BJ138" s="16" t="s">
        <v>90</v>
      </c>
      <c r="BK138" s="143">
        <f>ROUND(I138*H138,2)</f>
        <v>0</v>
      </c>
      <c r="BL138" s="16" t="s">
        <v>232</v>
      </c>
      <c r="BM138" s="142" t="s">
        <v>8</v>
      </c>
    </row>
    <row r="139" spans="2:65" s="1" customFormat="1" ht="44.25" customHeight="1">
      <c r="B139" s="31"/>
      <c r="C139" s="131" t="s">
        <v>258</v>
      </c>
      <c r="D139" s="131" t="s">
        <v>227</v>
      </c>
      <c r="E139" s="132" t="s">
        <v>275</v>
      </c>
      <c r="F139" s="133" t="s">
        <v>276</v>
      </c>
      <c r="G139" s="134" t="s">
        <v>277</v>
      </c>
      <c r="H139" s="135">
        <v>10.56</v>
      </c>
      <c r="I139" s="136"/>
      <c r="J139" s="137">
        <f>ROUND(I139*H139,2)</f>
        <v>0</v>
      </c>
      <c r="K139" s="133" t="s">
        <v>231</v>
      </c>
      <c r="L139" s="31"/>
      <c r="M139" s="138" t="s">
        <v>1</v>
      </c>
      <c r="N139" s="139" t="s">
        <v>47</v>
      </c>
      <c r="P139" s="140">
        <f>O139*H139</f>
        <v>0</v>
      </c>
      <c r="Q139" s="140">
        <v>0</v>
      </c>
      <c r="R139" s="140">
        <f>Q139*H139</f>
        <v>0</v>
      </c>
      <c r="S139" s="140">
        <v>0</v>
      </c>
      <c r="T139" s="141">
        <f>S139*H139</f>
        <v>0</v>
      </c>
      <c r="AR139" s="142" t="s">
        <v>232</v>
      </c>
      <c r="AT139" s="142" t="s">
        <v>227</v>
      </c>
      <c r="AU139" s="142" t="s">
        <v>92</v>
      </c>
      <c r="AY139" s="16" t="s">
        <v>225</v>
      </c>
      <c r="BE139" s="143">
        <f>IF(N139="základní",J139,0)</f>
        <v>0</v>
      </c>
      <c r="BF139" s="143">
        <f>IF(N139="snížená",J139,0)</f>
        <v>0</v>
      </c>
      <c r="BG139" s="143">
        <f>IF(N139="zákl. přenesená",J139,0)</f>
        <v>0</v>
      </c>
      <c r="BH139" s="143">
        <f>IF(N139="sníž. přenesená",J139,0)</f>
        <v>0</v>
      </c>
      <c r="BI139" s="143">
        <f>IF(N139="nulová",J139,0)</f>
        <v>0</v>
      </c>
      <c r="BJ139" s="16" t="s">
        <v>90</v>
      </c>
      <c r="BK139" s="143">
        <f>ROUND(I139*H139,2)</f>
        <v>0</v>
      </c>
      <c r="BL139" s="16" t="s">
        <v>232</v>
      </c>
      <c r="BM139" s="142" t="s">
        <v>261</v>
      </c>
    </row>
    <row r="140" spans="2:65" s="12" customFormat="1" ht="10.199999999999999">
      <c r="B140" s="144"/>
      <c r="D140" s="145" t="s">
        <v>233</v>
      </c>
      <c r="E140" s="146" t="s">
        <v>1</v>
      </c>
      <c r="F140" s="147" t="s">
        <v>4886</v>
      </c>
      <c r="H140" s="148">
        <v>10.56</v>
      </c>
      <c r="I140" s="149"/>
      <c r="L140" s="144"/>
      <c r="M140" s="150"/>
      <c r="T140" s="151"/>
      <c r="AT140" s="146" t="s">
        <v>233</v>
      </c>
      <c r="AU140" s="146" t="s">
        <v>92</v>
      </c>
      <c r="AV140" s="12" t="s">
        <v>92</v>
      </c>
      <c r="AW140" s="12" t="s">
        <v>31</v>
      </c>
      <c r="AX140" s="12" t="s">
        <v>82</v>
      </c>
      <c r="AY140" s="146" t="s">
        <v>225</v>
      </c>
    </row>
    <row r="141" spans="2:65" s="13" customFormat="1" ht="10.199999999999999">
      <c r="B141" s="152"/>
      <c r="D141" s="145" t="s">
        <v>233</v>
      </c>
      <c r="E141" s="153" t="s">
        <v>1</v>
      </c>
      <c r="F141" s="154" t="s">
        <v>235</v>
      </c>
      <c r="H141" s="155">
        <v>10.56</v>
      </c>
      <c r="I141" s="156"/>
      <c r="L141" s="152"/>
      <c r="M141" s="157"/>
      <c r="T141" s="158"/>
      <c r="AT141" s="153" t="s">
        <v>233</v>
      </c>
      <c r="AU141" s="153" t="s">
        <v>92</v>
      </c>
      <c r="AV141" s="13" t="s">
        <v>232</v>
      </c>
      <c r="AW141" s="13" t="s">
        <v>31</v>
      </c>
      <c r="AX141" s="13" t="s">
        <v>90</v>
      </c>
      <c r="AY141" s="153" t="s">
        <v>225</v>
      </c>
    </row>
    <row r="142" spans="2:65" s="1" customFormat="1" ht="44.25" customHeight="1">
      <c r="B142" s="31"/>
      <c r="C142" s="131" t="s">
        <v>248</v>
      </c>
      <c r="D142" s="131" t="s">
        <v>227</v>
      </c>
      <c r="E142" s="132" t="s">
        <v>280</v>
      </c>
      <c r="F142" s="133" t="s">
        <v>281</v>
      </c>
      <c r="G142" s="134" t="s">
        <v>238</v>
      </c>
      <c r="H142" s="135">
        <v>7.04</v>
      </c>
      <c r="I142" s="136"/>
      <c r="J142" s="137">
        <f>ROUND(I142*H142,2)</f>
        <v>0</v>
      </c>
      <c r="K142" s="133" t="s">
        <v>347</v>
      </c>
      <c r="L142" s="31"/>
      <c r="M142" s="138" t="s">
        <v>1</v>
      </c>
      <c r="N142" s="139" t="s">
        <v>47</v>
      </c>
      <c r="P142" s="140">
        <f>O142*H142</f>
        <v>0</v>
      </c>
      <c r="Q142" s="140">
        <v>0</v>
      </c>
      <c r="R142" s="140">
        <f>Q142*H142</f>
        <v>0</v>
      </c>
      <c r="S142" s="140">
        <v>0</v>
      </c>
      <c r="T142" s="141">
        <f>S142*H142</f>
        <v>0</v>
      </c>
      <c r="AR142" s="142" t="s">
        <v>232</v>
      </c>
      <c r="AT142" s="142" t="s">
        <v>227</v>
      </c>
      <c r="AU142" s="142" t="s">
        <v>92</v>
      </c>
      <c r="AY142" s="16" t="s">
        <v>225</v>
      </c>
      <c r="BE142" s="143">
        <f>IF(N142="základní",J142,0)</f>
        <v>0</v>
      </c>
      <c r="BF142" s="143">
        <f>IF(N142="snížená",J142,0)</f>
        <v>0</v>
      </c>
      <c r="BG142" s="143">
        <f>IF(N142="zákl. přenesená",J142,0)</f>
        <v>0</v>
      </c>
      <c r="BH142" s="143">
        <f>IF(N142="sníž. přenesená",J142,0)</f>
        <v>0</v>
      </c>
      <c r="BI142" s="143">
        <f>IF(N142="nulová",J142,0)</f>
        <v>0</v>
      </c>
      <c r="BJ142" s="16" t="s">
        <v>90</v>
      </c>
      <c r="BK142" s="143">
        <f>ROUND(I142*H142,2)</f>
        <v>0</v>
      </c>
      <c r="BL142" s="16" t="s">
        <v>232</v>
      </c>
      <c r="BM142" s="142" t="s">
        <v>265</v>
      </c>
    </row>
    <row r="143" spans="2:65" s="12" customFormat="1" ht="10.199999999999999">
      <c r="B143" s="144"/>
      <c r="D143" s="145" t="s">
        <v>233</v>
      </c>
      <c r="E143" s="146" t="s">
        <v>1</v>
      </c>
      <c r="F143" s="147" t="s">
        <v>4862</v>
      </c>
      <c r="H143" s="148">
        <v>7.04</v>
      </c>
      <c r="I143" s="149"/>
      <c r="L143" s="144"/>
      <c r="M143" s="150"/>
      <c r="T143" s="151"/>
      <c r="AT143" s="146" t="s">
        <v>233</v>
      </c>
      <c r="AU143" s="146" t="s">
        <v>92</v>
      </c>
      <c r="AV143" s="12" t="s">
        <v>92</v>
      </c>
      <c r="AW143" s="12" t="s">
        <v>31</v>
      </c>
      <c r="AX143" s="12" t="s">
        <v>82</v>
      </c>
      <c r="AY143" s="146" t="s">
        <v>225</v>
      </c>
    </row>
    <row r="144" spans="2:65" s="13" customFormat="1" ht="10.199999999999999">
      <c r="B144" s="152"/>
      <c r="D144" s="145" t="s">
        <v>233</v>
      </c>
      <c r="E144" s="153" t="s">
        <v>1</v>
      </c>
      <c r="F144" s="154" t="s">
        <v>235</v>
      </c>
      <c r="H144" s="155">
        <v>7.04</v>
      </c>
      <c r="I144" s="156"/>
      <c r="L144" s="152"/>
      <c r="M144" s="157"/>
      <c r="T144" s="158"/>
      <c r="AT144" s="153" t="s">
        <v>233</v>
      </c>
      <c r="AU144" s="153" t="s">
        <v>92</v>
      </c>
      <c r="AV144" s="13" t="s">
        <v>232</v>
      </c>
      <c r="AW144" s="13" t="s">
        <v>31</v>
      </c>
      <c r="AX144" s="13" t="s">
        <v>90</v>
      </c>
      <c r="AY144" s="153" t="s">
        <v>225</v>
      </c>
    </row>
    <row r="145" spans="2:65" s="11" customFormat="1" ht="22.8" customHeight="1">
      <c r="B145" s="119"/>
      <c r="D145" s="120" t="s">
        <v>81</v>
      </c>
      <c r="E145" s="129" t="s">
        <v>232</v>
      </c>
      <c r="F145" s="129" t="s">
        <v>4863</v>
      </c>
      <c r="I145" s="122"/>
      <c r="J145" s="130">
        <f>BK145</f>
        <v>0</v>
      </c>
      <c r="L145" s="119"/>
      <c r="M145" s="124"/>
      <c r="P145" s="125">
        <f>SUM(P146:P154)</f>
        <v>0</v>
      </c>
      <c r="R145" s="125">
        <f>SUM(R146:R154)</f>
        <v>0</v>
      </c>
      <c r="T145" s="126">
        <f>SUM(T146:T154)</f>
        <v>0</v>
      </c>
      <c r="AR145" s="120" t="s">
        <v>90</v>
      </c>
      <c r="AT145" s="127" t="s">
        <v>81</v>
      </c>
      <c r="AU145" s="127" t="s">
        <v>90</v>
      </c>
      <c r="AY145" s="120" t="s">
        <v>225</v>
      </c>
      <c r="BK145" s="128">
        <f>SUM(BK146:BK154)</f>
        <v>0</v>
      </c>
    </row>
    <row r="146" spans="2:65" s="1" customFormat="1" ht="16.5" customHeight="1">
      <c r="B146" s="31"/>
      <c r="C146" s="131" t="s">
        <v>266</v>
      </c>
      <c r="D146" s="131" t="s">
        <v>227</v>
      </c>
      <c r="E146" s="132" t="s">
        <v>4887</v>
      </c>
      <c r="F146" s="133" t="s">
        <v>4888</v>
      </c>
      <c r="G146" s="134" t="s">
        <v>414</v>
      </c>
      <c r="H146" s="135">
        <v>2</v>
      </c>
      <c r="I146" s="136"/>
      <c r="J146" s="137">
        <f>ROUND(I146*H146,2)</f>
        <v>0</v>
      </c>
      <c r="K146" s="133" t="s">
        <v>1</v>
      </c>
      <c r="L146" s="31"/>
      <c r="M146" s="138" t="s">
        <v>1</v>
      </c>
      <c r="N146" s="139" t="s">
        <v>47</v>
      </c>
      <c r="P146" s="140">
        <f>O146*H146</f>
        <v>0</v>
      </c>
      <c r="Q146" s="140">
        <v>0</v>
      </c>
      <c r="R146" s="140">
        <f>Q146*H146</f>
        <v>0</v>
      </c>
      <c r="S146" s="140">
        <v>0</v>
      </c>
      <c r="T146" s="141">
        <f>S146*H146</f>
        <v>0</v>
      </c>
      <c r="AR146" s="142" t="s">
        <v>232</v>
      </c>
      <c r="AT146" s="142" t="s">
        <v>227</v>
      </c>
      <c r="AU146" s="142" t="s">
        <v>92</v>
      </c>
      <c r="AY146" s="16" t="s">
        <v>225</v>
      </c>
      <c r="BE146" s="143">
        <f>IF(N146="základní",J146,0)</f>
        <v>0</v>
      </c>
      <c r="BF146" s="143">
        <f>IF(N146="snížená",J146,0)</f>
        <v>0</v>
      </c>
      <c r="BG146" s="143">
        <f>IF(N146="zákl. přenesená",J146,0)</f>
        <v>0</v>
      </c>
      <c r="BH146" s="143">
        <f>IF(N146="sníž. přenesená",J146,0)</f>
        <v>0</v>
      </c>
      <c r="BI146" s="143">
        <f>IF(N146="nulová",J146,0)</f>
        <v>0</v>
      </c>
      <c r="BJ146" s="16" t="s">
        <v>90</v>
      </c>
      <c r="BK146" s="143">
        <f>ROUND(I146*H146,2)</f>
        <v>0</v>
      </c>
      <c r="BL146" s="16" t="s">
        <v>232</v>
      </c>
      <c r="BM146" s="142" t="s">
        <v>269</v>
      </c>
    </row>
    <row r="147" spans="2:65" s="1" customFormat="1" ht="33" customHeight="1">
      <c r="B147" s="31"/>
      <c r="C147" s="131" t="s">
        <v>253</v>
      </c>
      <c r="D147" s="131" t="s">
        <v>227</v>
      </c>
      <c r="E147" s="132" t="s">
        <v>4872</v>
      </c>
      <c r="F147" s="133" t="s">
        <v>4873</v>
      </c>
      <c r="G147" s="134" t="s">
        <v>238</v>
      </c>
      <c r="H147" s="135">
        <v>2.64</v>
      </c>
      <c r="I147" s="136"/>
      <c r="J147" s="137">
        <f>ROUND(I147*H147,2)</f>
        <v>0</v>
      </c>
      <c r="K147" s="133" t="s">
        <v>231</v>
      </c>
      <c r="L147" s="31"/>
      <c r="M147" s="138" t="s">
        <v>1</v>
      </c>
      <c r="N147" s="139" t="s">
        <v>47</v>
      </c>
      <c r="P147" s="140">
        <f>O147*H147</f>
        <v>0</v>
      </c>
      <c r="Q147" s="140">
        <v>0</v>
      </c>
      <c r="R147" s="140">
        <f>Q147*H147</f>
        <v>0</v>
      </c>
      <c r="S147" s="140">
        <v>0</v>
      </c>
      <c r="T147" s="141">
        <f>S147*H147</f>
        <v>0</v>
      </c>
      <c r="AR147" s="142" t="s">
        <v>232</v>
      </c>
      <c r="AT147" s="142" t="s">
        <v>227</v>
      </c>
      <c r="AU147" s="142" t="s">
        <v>92</v>
      </c>
      <c r="AY147" s="16" t="s">
        <v>225</v>
      </c>
      <c r="BE147" s="143">
        <f>IF(N147="základní",J147,0)</f>
        <v>0</v>
      </c>
      <c r="BF147" s="143">
        <f>IF(N147="snížená",J147,0)</f>
        <v>0</v>
      </c>
      <c r="BG147" s="143">
        <f>IF(N147="zákl. přenesená",J147,0)</f>
        <v>0</v>
      </c>
      <c r="BH147" s="143">
        <f>IF(N147="sníž. přenesená",J147,0)</f>
        <v>0</v>
      </c>
      <c r="BI147" s="143">
        <f>IF(N147="nulová",J147,0)</f>
        <v>0</v>
      </c>
      <c r="BJ147" s="16" t="s">
        <v>90</v>
      </c>
      <c r="BK147" s="143">
        <f>ROUND(I147*H147,2)</f>
        <v>0</v>
      </c>
      <c r="BL147" s="16" t="s">
        <v>232</v>
      </c>
      <c r="BM147" s="142" t="s">
        <v>273</v>
      </c>
    </row>
    <row r="148" spans="2:65" s="12" customFormat="1" ht="10.199999999999999">
      <c r="B148" s="144"/>
      <c r="D148" s="145" t="s">
        <v>233</v>
      </c>
      <c r="E148" s="146" t="s">
        <v>1</v>
      </c>
      <c r="F148" s="147" t="s">
        <v>4889</v>
      </c>
      <c r="H148" s="148">
        <v>2.64</v>
      </c>
      <c r="I148" s="149"/>
      <c r="L148" s="144"/>
      <c r="M148" s="150"/>
      <c r="T148" s="151"/>
      <c r="AT148" s="146" t="s">
        <v>233</v>
      </c>
      <c r="AU148" s="146" t="s">
        <v>92</v>
      </c>
      <c r="AV148" s="12" t="s">
        <v>92</v>
      </c>
      <c r="AW148" s="12" t="s">
        <v>31</v>
      </c>
      <c r="AX148" s="12" t="s">
        <v>82</v>
      </c>
      <c r="AY148" s="146" t="s">
        <v>225</v>
      </c>
    </row>
    <row r="149" spans="2:65" s="13" customFormat="1" ht="10.199999999999999">
      <c r="B149" s="152"/>
      <c r="D149" s="145" t="s">
        <v>233</v>
      </c>
      <c r="E149" s="153" t="s">
        <v>1</v>
      </c>
      <c r="F149" s="154" t="s">
        <v>235</v>
      </c>
      <c r="H149" s="155">
        <v>2.64</v>
      </c>
      <c r="I149" s="156"/>
      <c r="L149" s="152"/>
      <c r="M149" s="157"/>
      <c r="T149" s="158"/>
      <c r="AT149" s="153" t="s">
        <v>233</v>
      </c>
      <c r="AU149" s="153" t="s">
        <v>92</v>
      </c>
      <c r="AV149" s="13" t="s">
        <v>232</v>
      </c>
      <c r="AW149" s="13" t="s">
        <v>31</v>
      </c>
      <c r="AX149" s="13" t="s">
        <v>90</v>
      </c>
      <c r="AY149" s="153" t="s">
        <v>225</v>
      </c>
    </row>
    <row r="150" spans="2:65" s="1" customFormat="1" ht="21.75" customHeight="1">
      <c r="B150" s="31"/>
      <c r="C150" s="131" t="s">
        <v>274</v>
      </c>
      <c r="D150" s="131" t="s">
        <v>227</v>
      </c>
      <c r="E150" s="132" t="s">
        <v>4890</v>
      </c>
      <c r="F150" s="133" t="s">
        <v>4891</v>
      </c>
      <c r="G150" s="134" t="s">
        <v>357</v>
      </c>
      <c r="H150" s="135">
        <v>22</v>
      </c>
      <c r="I150" s="136"/>
      <c r="J150" s="137">
        <f>ROUND(I150*H150,2)</f>
        <v>0</v>
      </c>
      <c r="K150" s="133" t="s">
        <v>1</v>
      </c>
      <c r="L150" s="31"/>
      <c r="M150" s="138" t="s">
        <v>1</v>
      </c>
      <c r="N150" s="139" t="s">
        <v>47</v>
      </c>
      <c r="P150" s="140">
        <f>O150*H150</f>
        <v>0</v>
      </c>
      <c r="Q150" s="140">
        <v>0</v>
      </c>
      <c r="R150" s="140">
        <f>Q150*H150</f>
        <v>0</v>
      </c>
      <c r="S150" s="140">
        <v>0</v>
      </c>
      <c r="T150" s="141">
        <f>S150*H150</f>
        <v>0</v>
      </c>
      <c r="AR150" s="142" t="s">
        <v>232</v>
      </c>
      <c r="AT150" s="142" t="s">
        <v>227</v>
      </c>
      <c r="AU150" s="142" t="s">
        <v>92</v>
      </c>
      <c r="AY150" s="16" t="s">
        <v>225</v>
      </c>
      <c r="BE150" s="143">
        <f>IF(N150="základní",J150,0)</f>
        <v>0</v>
      </c>
      <c r="BF150" s="143">
        <f>IF(N150="snížená",J150,0)</f>
        <v>0</v>
      </c>
      <c r="BG150" s="143">
        <f>IF(N150="zákl. přenesená",J150,0)</f>
        <v>0</v>
      </c>
      <c r="BH150" s="143">
        <f>IF(N150="sníž. přenesená",J150,0)</f>
        <v>0</v>
      </c>
      <c r="BI150" s="143">
        <f>IF(N150="nulová",J150,0)</f>
        <v>0</v>
      </c>
      <c r="BJ150" s="16" t="s">
        <v>90</v>
      </c>
      <c r="BK150" s="143">
        <f>ROUND(I150*H150,2)</f>
        <v>0</v>
      </c>
      <c r="BL150" s="16" t="s">
        <v>232</v>
      </c>
      <c r="BM150" s="142" t="s">
        <v>278</v>
      </c>
    </row>
    <row r="151" spans="2:65" s="1" customFormat="1" ht="16.5" customHeight="1">
      <c r="B151" s="31"/>
      <c r="C151" s="131" t="s">
        <v>8</v>
      </c>
      <c r="D151" s="131" t="s">
        <v>227</v>
      </c>
      <c r="E151" s="132" t="s">
        <v>1533</v>
      </c>
      <c r="F151" s="133" t="s">
        <v>4892</v>
      </c>
      <c r="G151" s="134" t="s">
        <v>414</v>
      </c>
      <c r="H151" s="135">
        <v>2</v>
      </c>
      <c r="I151" s="136"/>
      <c r="J151" s="137">
        <f>ROUND(I151*H151,2)</f>
        <v>0</v>
      </c>
      <c r="K151" s="133" t="s">
        <v>1</v>
      </c>
      <c r="L151" s="31"/>
      <c r="M151" s="138" t="s">
        <v>1</v>
      </c>
      <c r="N151" s="139" t="s">
        <v>47</v>
      </c>
      <c r="P151" s="140">
        <f>O151*H151</f>
        <v>0</v>
      </c>
      <c r="Q151" s="140">
        <v>0</v>
      </c>
      <c r="R151" s="140">
        <f>Q151*H151</f>
        <v>0</v>
      </c>
      <c r="S151" s="140">
        <v>0</v>
      </c>
      <c r="T151" s="141">
        <f>S151*H151</f>
        <v>0</v>
      </c>
      <c r="AR151" s="142" t="s">
        <v>232</v>
      </c>
      <c r="AT151" s="142" t="s">
        <v>227</v>
      </c>
      <c r="AU151" s="142" t="s">
        <v>92</v>
      </c>
      <c r="AY151" s="16" t="s">
        <v>225</v>
      </c>
      <c r="BE151" s="143">
        <f>IF(N151="základní",J151,0)</f>
        <v>0</v>
      </c>
      <c r="BF151" s="143">
        <f>IF(N151="snížená",J151,0)</f>
        <v>0</v>
      </c>
      <c r="BG151" s="143">
        <f>IF(N151="zákl. přenesená",J151,0)</f>
        <v>0</v>
      </c>
      <c r="BH151" s="143">
        <f>IF(N151="sníž. přenesená",J151,0)</f>
        <v>0</v>
      </c>
      <c r="BI151" s="143">
        <f>IF(N151="nulová",J151,0)</f>
        <v>0</v>
      </c>
      <c r="BJ151" s="16" t="s">
        <v>90</v>
      </c>
      <c r="BK151" s="143">
        <f>ROUND(I151*H151,2)</f>
        <v>0</v>
      </c>
      <c r="BL151" s="16" t="s">
        <v>232</v>
      </c>
      <c r="BM151" s="142" t="s">
        <v>282</v>
      </c>
    </row>
    <row r="152" spans="2:65" s="1" customFormat="1" ht="21.75" customHeight="1">
      <c r="B152" s="31"/>
      <c r="C152" s="131" t="s">
        <v>287</v>
      </c>
      <c r="D152" s="131" t="s">
        <v>227</v>
      </c>
      <c r="E152" s="132" t="s">
        <v>1592</v>
      </c>
      <c r="F152" s="133" t="s">
        <v>4893</v>
      </c>
      <c r="G152" s="134" t="s">
        <v>357</v>
      </c>
      <c r="H152" s="135">
        <v>22</v>
      </c>
      <c r="I152" s="136"/>
      <c r="J152" s="137">
        <f>ROUND(I152*H152,2)</f>
        <v>0</v>
      </c>
      <c r="K152" s="133" t="s">
        <v>1</v>
      </c>
      <c r="L152" s="31"/>
      <c r="M152" s="138" t="s">
        <v>1</v>
      </c>
      <c r="N152" s="139" t="s">
        <v>47</v>
      </c>
      <c r="P152" s="140">
        <f>O152*H152</f>
        <v>0</v>
      </c>
      <c r="Q152" s="140">
        <v>0</v>
      </c>
      <c r="R152" s="140">
        <f>Q152*H152</f>
        <v>0</v>
      </c>
      <c r="S152" s="140">
        <v>0</v>
      </c>
      <c r="T152" s="141">
        <f>S152*H152</f>
        <v>0</v>
      </c>
      <c r="AR152" s="142" t="s">
        <v>232</v>
      </c>
      <c r="AT152" s="142" t="s">
        <v>227</v>
      </c>
      <c r="AU152" s="142" t="s">
        <v>92</v>
      </c>
      <c r="AY152" s="16" t="s">
        <v>225</v>
      </c>
      <c r="BE152" s="143">
        <f>IF(N152="základní",J152,0)</f>
        <v>0</v>
      </c>
      <c r="BF152" s="143">
        <f>IF(N152="snížená",J152,0)</f>
        <v>0</v>
      </c>
      <c r="BG152" s="143">
        <f>IF(N152="zákl. přenesená",J152,0)</f>
        <v>0</v>
      </c>
      <c r="BH152" s="143">
        <f>IF(N152="sníž. přenesená",J152,0)</f>
        <v>0</v>
      </c>
      <c r="BI152" s="143">
        <f>IF(N152="nulová",J152,0)</f>
        <v>0</v>
      </c>
      <c r="BJ152" s="16" t="s">
        <v>90</v>
      </c>
      <c r="BK152" s="143">
        <f>ROUND(I152*H152,2)</f>
        <v>0</v>
      </c>
      <c r="BL152" s="16" t="s">
        <v>232</v>
      </c>
      <c r="BM152" s="142" t="s">
        <v>290</v>
      </c>
    </row>
    <row r="153" spans="2:65" s="1" customFormat="1" ht="21.75" customHeight="1">
      <c r="B153" s="31"/>
      <c r="C153" s="131" t="s">
        <v>261</v>
      </c>
      <c r="D153" s="131" t="s">
        <v>227</v>
      </c>
      <c r="E153" s="132" t="s">
        <v>1596</v>
      </c>
      <c r="F153" s="133" t="s">
        <v>4894</v>
      </c>
      <c r="G153" s="134" t="s">
        <v>357</v>
      </c>
      <c r="H153" s="135">
        <v>22</v>
      </c>
      <c r="I153" s="136"/>
      <c r="J153" s="137">
        <f>ROUND(I153*H153,2)</f>
        <v>0</v>
      </c>
      <c r="K153" s="133" t="s">
        <v>1</v>
      </c>
      <c r="L153" s="31"/>
      <c r="M153" s="138" t="s">
        <v>1</v>
      </c>
      <c r="N153" s="139" t="s">
        <v>47</v>
      </c>
      <c r="P153" s="140">
        <f>O153*H153</f>
        <v>0</v>
      </c>
      <c r="Q153" s="140">
        <v>0</v>
      </c>
      <c r="R153" s="140">
        <f>Q153*H153</f>
        <v>0</v>
      </c>
      <c r="S153" s="140">
        <v>0</v>
      </c>
      <c r="T153" s="141">
        <f>S153*H153</f>
        <v>0</v>
      </c>
      <c r="AR153" s="142" t="s">
        <v>232</v>
      </c>
      <c r="AT153" s="142" t="s">
        <v>227</v>
      </c>
      <c r="AU153" s="142" t="s">
        <v>92</v>
      </c>
      <c r="AY153" s="16" t="s">
        <v>225</v>
      </c>
      <c r="BE153" s="143">
        <f>IF(N153="základní",J153,0)</f>
        <v>0</v>
      </c>
      <c r="BF153" s="143">
        <f>IF(N153="snížená",J153,0)</f>
        <v>0</v>
      </c>
      <c r="BG153" s="143">
        <f>IF(N153="zákl. přenesená",J153,0)</f>
        <v>0</v>
      </c>
      <c r="BH153" s="143">
        <f>IF(N153="sníž. přenesená",J153,0)</f>
        <v>0</v>
      </c>
      <c r="BI153" s="143">
        <f>IF(N153="nulová",J153,0)</f>
        <v>0</v>
      </c>
      <c r="BJ153" s="16" t="s">
        <v>90</v>
      </c>
      <c r="BK153" s="143">
        <f>ROUND(I153*H153,2)</f>
        <v>0</v>
      </c>
      <c r="BL153" s="16" t="s">
        <v>232</v>
      </c>
      <c r="BM153" s="142" t="s">
        <v>295</v>
      </c>
    </row>
    <row r="154" spans="2:65" s="1" customFormat="1" ht="16.5" customHeight="1">
      <c r="B154" s="31"/>
      <c r="C154" s="131" t="s">
        <v>297</v>
      </c>
      <c r="D154" s="131" t="s">
        <v>227</v>
      </c>
      <c r="E154" s="132" t="s">
        <v>4895</v>
      </c>
      <c r="F154" s="133" t="s">
        <v>4896</v>
      </c>
      <c r="G154" s="134" t="s">
        <v>1732</v>
      </c>
      <c r="H154" s="135">
        <v>2</v>
      </c>
      <c r="I154" s="136"/>
      <c r="J154" s="137">
        <f>ROUND(I154*H154,2)</f>
        <v>0</v>
      </c>
      <c r="K154" s="133" t="s">
        <v>1</v>
      </c>
      <c r="L154" s="31"/>
      <c r="M154" s="138" t="s">
        <v>1</v>
      </c>
      <c r="N154" s="139" t="s">
        <v>47</v>
      </c>
      <c r="P154" s="140">
        <f>O154*H154</f>
        <v>0</v>
      </c>
      <c r="Q154" s="140">
        <v>0</v>
      </c>
      <c r="R154" s="140">
        <f>Q154*H154</f>
        <v>0</v>
      </c>
      <c r="S154" s="140">
        <v>0</v>
      </c>
      <c r="T154" s="141">
        <f>S154*H154</f>
        <v>0</v>
      </c>
      <c r="AR154" s="142" t="s">
        <v>232</v>
      </c>
      <c r="AT154" s="142" t="s">
        <v>227</v>
      </c>
      <c r="AU154" s="142" t="s">
        <v>92</v>
      </c>
      <c r="AY154" s="16" t="s">
        <v>225</v>
      </c>
      <c r="BE154" s="143">
        <f>IF(N154="základní",J154,0)</f>
        <v>0</v>
      </c>
      <c r="BF154" s="143">
        <f>IF(N154="snížená",J154,0)</f>
        <v>0</v>
      </c>
      <c r="BG154" s="143">
        <f>IF(N154="zákl. přenesená",J154,0)</f>
        <v>0</v>
      </c>
      <c r="BH154" s="143">
        <f>IF(N154="sníž. přenesená",J154,0)</f>
        <v>0</v>
      </c>
      <c r="BI154" s="143">
        <f>IF(N154="nulová",J154,0)</f>
        <v>0</v>
      </c>
      <c r="BJ154" s="16" t="s">
        <v>90</v>
      </c>
      <c r="BK154" s="143">
        <f>ROUND(I154*H154,2)</f>
        <v>0</v>
      </c>
      <c r="BL154" s="16" t="s">
        <v>232</v>
      </c>
      <c r="BM154" s="142" t="s">
        <v>300</v>
      </c>
    </row>
    <row r="155" spans="2:65" s="11" customFormat="1" ht="25.95" customHeight="1">
      <c r="B155" s="119"/>
      <c r="D155" s="120" t="s">
        <v>81</v>
      </c>
      <c r="E155" s="121" t="s">
        <v>1882</v>
      </c>
      <c r="F155" s="121" t="s">
        <v>1883</v>
      </c>
      <c r="I155" s="122"/>
      <c r="J155" s="123">
        <f>BK155</f>
        <v>0</v>
      </c>
      <c r="L155" s="119"/>
      <c r="M155" s="124"/>
      <c r="P155" s="125">
        <f>P156+P159</f>
        <v>0</v>
      </c>
      <c r="R155" s="125">
        <f>R156+R159</f>
        <v>0</v>
      </c>
      <c r="T155" s="126">
        <f>T156+T159</f>
        <v>0</v>
      </c>
      <c r="AR155" s="120" t="s">
        <v>250</v>
      </c>
      <c r="AT155" s="127" t="s">
        <v>81</v>
      </c>
      <c r="AU155" s="127" t="s">
        <v>82</v>
      </c>
      <c r="AY155" s="120" t="s">
        <v>225</v>
      </c>
      <c r="BK155" s="128">
        <f>BK156+BK159</f>
        <v>0</v>
      </c>
    </row>
    <row r="156" spans="2:65" s="11" customFormat="1" ht="22.8" customHeight="1">
      <c r="B156" s="119"/>
      <c r="D156" s="120" t="s">
        <v>81</v>
      </c>
      <c r="E156" s="129" t="s">
        <v>4329</v>
      </c>
      <c r="F156" s="129" t="s">
        <v>4330</v>
      </c>
      <c r="I156" s="122"/>
      <c r="J156" s="130">
        <f>BK156</f>
        <v>0</v>
      </c>
      <c r="L156" s="119"/>
      <c r="M156" s="124"/>
      <c r="P156" s="125">
        <f>SUM(P157:P158)</f>
        <v>0</v>
      </c>
      <c r="R156" s="125">
        <f>SUM(R157:R158)</f>
        <v>0</v>
      </c>
      <c r="T156" s="126">
        <f>SUM(T157:T158)</f>
        <v>0</v>
      </c>
      <c r="AR156" s="120" t="s">
        <v>250</v>
      </c>
      <c r="AT156" s="127" t="s">
        <v>81</v>
      </c>
      <c r="AU156" s="127" t="s">
        <v>90</v>
      </c>
      <c r="AY156" s="120" t="s">
        <v>225</v>
      </c>
      <c r="BK156" s="128">
        <f>SUM(BK157:BK158)</f>
        <v>0</v>
      </c>
    </row>
    <row r="157" spans="2:65" s="1" customFormat="1" ht="16.5" customHeight="1">
      <c r="B157" s="31"/>
      <c r="C157" s="131" t="s">
        <v>265</v>
      </c>
      <c r="D157" s="131" t="s">
        <v>227</v>
      </c>
      <c r="E157" s="132" t="s">
        <v>4332</v>
      </c>
      <c r="F157" s="133" t="s">
        <v>4330</v>
      </c>
      <c r="G157" s="134" t="s">
        <v>1846</v>
      </c>
      <c r="H157" s="178"/>
      <c r="I157" s="136"/>
      <c r="J157" s="137">
        <f>ROUND(I157*H157,2)</f>
        <v>0</v>
      </c>
      <c r="K157" s="133" t="s">
        <v>231</v>
      </c>
      <c r="L157" s="31"/>
      <c r="M157" s="138" t="s">
        <v>1</v>
      </c>
      <c r="N157" s="139" t="s">
        <v>47</v>
      </c>
      <c r="P157" s="140">
        <f>O157*H157</f>
        <v>0</v>
      </c>
      <c r="Q157" s="140">
        <v>0</v>
      </c>
      <c r="R157" s="140">
        <f>Q157*H157</f>
        <v>0</v>
      </c>
      <c r="S157" s="140">
        <v>0</v>
      </c>
      <c r="T157" s="141">
        <f>S157*H157</f>
        <v>0</v>
      </c>
      <c r="AR157" s="142" t="s">
        <v>232</v>
      </c>
      <c r="AT157" s="142" t="s">
        <v>227</v>
      </c>
      <c r="AU157" s="142" t="s">
        <v>92</v>
      </c>
      <c r="AY157" s="16" t="s">
        <v>225</v>
      </c>
      <c r="BE157" s="143">
        <f>IF(N157="základní",J157,0)</f>
        <v>0</v>
      </c>
      <c r="BF157" s="143">
        <f>IF(N157="snížená",J157,0)</f>
        <v>0</v>
      </c>
      <c r="BG157" s="143">
        <f>IF(N157="zákl. přenesená",J157,0)</f>
        <v>0</v>
      </c>
      <c r="BH157" s="143">
        <f>IF(N157="sníž. přenesená",J157,0)</f>
        <v>0</v>
      </c>
      <c r="BI157" s="143">
        <f>IF(N157="nulová",J157,0)</f>
        <v>0</v>
      </c>
      <c r="BJ157" s="16" t="s">
        <v>90</v>
      </c>
      <c r="BK157" s="143">
        <f>ROUND(I157*H157,2)</f>
        <v>0</v>
      </c>
      <c r="BL157" s="16" t="s">
        <v>232</v>
      </c>
      <c r="BM157" s="142" t="s">
        <v>307</v>
      </c>
    </row>
    <row r="158" spans="2:65" s="1" customFormat="1" ht="16.5" customHeight="1">
      <c r="B158" s="31"/>
      <c r="C158" s="131" t="s">
        <v>310</v>
      </c>
      <c r="D158" s="131" t="s">
        <v>227</v>
      </c>
      <c r="E158" s="132" t="s">
        <v>4334</v>
      </c>
      <c r="F158" s="133" t="s">
        <v>4335</v>
      </c>
      <c r="G158" s="134" t="s">
        <v>638</v>
      </c>
      <c r="H158" s="135">
        <v>1</v>
      </c>
      <c r="I158" s="136"/>
      <c r="J158" s="137">
        <f>ROUND(I158*H158,2)</f>
        <v>0</v>
      </c>
      <c r="K158" s="133" t="s">
        <v>231</v>
      </c>
      <c r="L158" s="31"/>
      <c r="M158" s="138" t="s">
        <v>1</v>
      </c>
      <c r="N158" s="139" t="s">
        <v>47</v>
      </c>
      <c r="P158" s="140">
        <f>O158*H158</f>
        <v>0</v>
      </c>
      <c r="Q158" s="140">
        <v>0</v>
      </c>
      <c r="R158" s="140">
        <f>Q158*H158</f>
        <v>0</v>
      </c>
      <c r="S158" s="140">
        <v>0</v>
      </c>
      <c r="T158" s="141">
        <f>S158*H158</f>
        <v>0</v>
      </c>
      <c r="AR158" s="142" t="s">
        <v>232</v>
      </c>
      <c r="AT158" s="142" t="s">
        <v>227</v>
      </c>
      <c r="AU158" s="142" t="s">
        <v>92</v>
      </c>
      <c r="AY158" s="16" t="s">
        <v>225</v>
      </c>
      <c r="BE158" s="143">
        <f>IF(N158="základní",J158,0)</f>
        <v>0</v>
      </c>
      <c r="BF158" s="143">
        <f>IF(N158="snížená",J158,0)</f>
        <v>0</v>
      </c>
      <c r="BG158" s="143">
        <f>IF(N158="zákl. přenesená",J158,0)</f>
        <v>0</v>
      </c>
      <c r="BH158" s="143">
        <f>IF(N158="sníž. přenesená",J158,0)</f>
        <v>0</v>
      </c>
      <c r="BI158" s="143">
        <f>IF(N158="nulová",J158,0)</f>
        <v>0</v>
      </c>
      <c r="BJ158" s="16" t="s">
        <v>90</v>
      </c>
      <c r="BK158" s="143">
        <f>ROUND(I158*H158,2)</f>
        <v>0</v>
      </c>
      <c r="BL158" s="16" t="s">
        <v>232</v>
      </c>
      <c r="BM158" s="142" t="s">
        <v>313</v>
      </c>
    </row>
    <row r="159" spans="2:65" s="11" customFormat="1" ht="22.8" customHeight="1">
      <c r="B159" s="119"/>
      <c r="D159" s="120" t="s">
        <v>81</v>
      </c>
      <c r="E159" s="129" t="s">
        <v>4336</v>
      </c>
      <c r="F159" s="129" t="s">
        <v>4337</v>
      </c>
      <c r="I159" s="122"/>
      <c r="J159" s="130">
        <f>BK159</f>
        <v>0</v>
      </c>
      <c r="L159" s="119"/>
      <c r="M159" s="124"/>
      <c r="P159" s="125">
        <f>SUM(P160:P161)</f>
        <v>0</v>
      </c>
      <c r="R159" s="125">
        <f>SUM(R160:R161)</f>
        <v>0</v>
      </c>
      <c r="T159" s="126">
        <f>SUM(T160:T161)</f>
        <v>0</v>
      </c>
      <c r="AR159" s="120" t="s">
        <v>250</v>
      </c>
      <c r="AT159" s="127" t="s">
        <v>81</v>
      </c>
      <c r="AU159" s="127" t="s">
        <v>90</v>
      </c>
      <c r="AY159" s="120" t="s">
        <v>225</v>
      </c>
      <c r="BK159" s="128">
        <f>SUM(BK160:BK161)</f>
        <v>0</v>
      </c>
    </row>
    <row r="160" spans="2:65" s="1" customFormat="1" ht="16.5" customHeight="1">
      <c r="B160" s="31"/>
      <c r="C160" s="131" t="s">
        <v>269</v>
      </c>
      <c r="D160" s="131" t="s">
        <v>227</v>
      </c>
      <c r="E160" s="132" t="s">
        <v>4345</v>
      </c>
      <c r="F160" s="133" t="s">
        <v>4346</v>
      </c>
      <c r="G160" s="134" t="s">
        <v>1846</v>
      </c>
      <c r="H160" s="178"/>
      <c r="I160" s="136"/>
      <c r="J160" s="137">
        <f>ROUND(I160*H160,2)</f>
        <v>0</v>
      </c>
      <c r="K160" s="133" t="s">
        <v>231</v>
      </c>
      <c r="L160" s="31"/>
      <c r="M160" s="138" t="s">
        <v>1</v>
      </c>
      <c r="N160" s="139" t="s">
        <v>47</v>
      </c>
      <c r="P160" s="140">
        <f>O160*H160</f>
        <v>0</v>
      </c>
      <c r="Q160" s="140">
        <v>0</v>
      </c>
      <c r="R160" s="140">
        <f>Q160*H160</f>
        <v>0</v>
      </c>
      <c r="S160" s="140">
        <v>0</v>
      </c>
      <c r="T160" s="141">
        <f>S160*H160</f>
        <v>0</v>
      </c>
      <c r="AR160" s="142" t="s">
        <v>232</v>
      </c>
      <c r="AT160" s="142" t="s">
        <v>227</v>
      </c>
      <c r="AU160" s="142" t="s">
        <v>92</v>
      </c>
      <c r="AY160" s="16" t="s">
        <v>225</v>
      </c>
      <c r="BE160" s="143">
        <f>IF(N160="základní",J160,0)</f>
        <v>0</v>
      </c>
      <c r="BF160" s="143">
        <f>IF(N160="snížená",J160,0)</f>
        <v>0</v>
      </c>
      <c r="BG160" s="143">
        <f>IF(N160="zákl. přenesená",J160,0)</f>
        <v>0</v>
      </c>
      <c r="BH160" s="143">
        <f>IF(N160="sníž. přenesená",J160,0)</f>
        <v>0</v>
      </c>
      <c r="BI160" s="143">
        <f>IF(N160="nulová",J160,0)</f>
        <v>0</v>
      </c>
      <c r="BJ160" s="16" t="s">
        <v>90</v>
      </c>
      <c r="BK160" s="143">
        <f>ROUND(I160*H160,2)</f>
        <v>0</v>
      </c>
      <c r="BL160" s="16" t="s">
        <v>232</v>
      </c>
      <c r="BM160" s="142" t="s">
        <v>319</v>
      </c>
    </row>
    <row r="161" spans="2:65" s="1" customFormat="1" ht="16.5" customHeight="1">
      <c r="B161" s="31"/>
      <c r="C161" s="131" t="s">
        <v>322</v>
      </c>
      <c r="D161" s="131" t="s">
        <v>227</v>
      </c>
      <c r="E161" s="132" t="s">
        <v>4348</v>
      </c>
      <c r="F161" s="133" t="s">
        <v>4349</v>
      </c>
      <c r="G161" s="134" t="s">
        <v>1846</v>
      </c>
      <c r="H161" s="178"/>
      <c r="I161" s="136"/>
      <c r="J161" s="137">
        <f>ROUND(I161*H161,2)</f>
        <v>0</v>
      </c>
      <c r="K161" s="133" t="s">
        <v>231</v>
      </c>
      <c r="L161" s="31"/>
      <c r="M161" s="179" t="s">
        <v>1</v>
      </c>
      <c r="N161" s="180" t="s">
        <v>47</v>
      </c>
      <c r="O161" s="181"/>
      <c r="P161" s="182">
        <f>O161*H161</f>
        <v>0</v>
      </c>
      <c r="Q161" s="182">
        <v>0</v>
      </c>
      <c r="R161" s="182">
        <f>Q161*H161</f>
        <v>0</v>
      </c>
      <c r="S161" s="182">
        <v>0</v>
      </c>
      <c r="T161" s="183">
        <f>S161*H161</f>
        <v>0</v>
      </c>
      <c r="AR161" s="142" t="s">
        <v>232</v>
      </c>
      <c r="AT161" s="142" t="s">
        <v>227</v>
      </c>
      <c r="AU161" s="142" t="s">
        <v>92</v>
      </c>
      <c r="AY161" s="16" t="s">
        <v>225</v>
      </c>
      <c r="BE161" s="143">
        <f>IF(N161="základní",J161,0)</f>
        <v>0</v>
      </c>
      <c r="BF161" s="143">
        <f>IF(N161="snížená",J161,0)</f>
        <v>0</v>
      </c>
      <c r="BG161" s="143">
        <f>IF(N161="zákl. přenesená",J161,0)</f>
        <v>0</v>
      </c>
      <c r="BH161" s="143">
        <f>IF(N161="sníž. přenesená",J161,0)</f>
        <v>0</v>
      </c>
      <c r="BI161" s="143">
        <f>IF(N161="nulová",J161,0)</f>
        <v>0</v>
      </c>
      <c r="BJ161" s="16" t="s">
        <v>90</v>
      </c>
      <c r="BK161" s="143">
        <f>ROUND(I161*H161,2)</f>
        <v>0</v>
      </c>
      <c r="BL161" s="16" t="s">
        <v>232</v>
      </c>
      <c r="BM161" s="142" t="s">
        <v>325</v>
      </c>
    </row>
    <row r="162" spans="2:65" s="1" customFormat="1" ht="6.9" customHeight="1">
      <c r="B162" s="43"/>
      <c r="C162" s="44"/>
      <c r="D162" s="44"/>
      <c r="E162" s="44"/>
      <c r="F162" s="44"/>
      <c r="G162" s="44"/>
      <c r="H162" s="44"/>
      <c r="I162" s="44"/>
      <c r="J162" s="44"/>
      <c r="K162" s="44"/>
      <c r="L162" s="31"/>
    </row>
  </sheetData>
  <sheetProtection algorithmName="SHA-512" hashValue="PCIt5f1G3LGDf5cMoEzxiT2ansR4t6qQTdbsDY/nnUuIxqDyReRGDsohD0uiOeNgImSmih4miyUfwFESzE2XPw==" saltValue="HVubRAGDMN7C5TEDKeijotVNWwXvltpAGo914x3OTTEGlKXzG6V6qIFUGMEw4JqcIhutMZ27rrux0MoeKuIBGQ==" spinCount="100000" sheet="1" objects="1" scenarios="1" formatColumns="0" formatRows="0" autoFilter="0"/>
  <autoFilter ref="C121:K161" xr:uid="{00000000-0009-0000-0000-000009000000}"/>
  <mergeCells count="9">
    <mergeCell ref="E87:H87"/>
    <mergeCell ref="E112:H112"/>
    <mergeCell ref="E114:H114"/>
    <mergeCell ref="L2:V2"/>
    <mergeCell ref="E7:H7"/>
    <mergeCell ref="E9:H9"/>
    <mergeCell ref="E18:H18"/>
    <mergeCell ref="E27:H27"/>
    <mergeCell ref="E85:H85"/>
  </mergeCells>
  <printOptions horizontalCentered="1"/>
  <pageMargins left="0.7" right="0.7" top="0.75" bottom="0.75" header="0.3" footer="0.3"/>
  <pageSetup paperSize="9" scale="70" fitToHeight="100" orientation="portrait"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53"/>
  <sheetViews>
    <sheetView showGridLines="0" workbookViewId="0">
      <selection activeCell="AN7" sqref="AN7"/>
    </sheetView>
  </sheetViews>
  <sheetFormatPr defaultRowHeight="13.8"/>
  <cols>
    <col min="1" max="1" width="8.28515625" customWidth="1"/>
    <col min="2" max="2" width="1.140625" customWidth="1"/>
    <col min="3" max="3" width="4.140625" customWidth="1"/>
    <col min="4" max="4" width="4.28515625" customWidth="1"/>
    <col min="5" max="5" width="17.140625" customWidth="1"/>
    <col min="6" max="6" width="50.85546875" customWidth="1"/>
    <col min="7" max="7" width="7.42578125" customWidth="1"/>
    <col min="8" max="8" width="14" customWidth="1"/>
    <col min="9" max="9" width="15.85546875" customWidth="1"/>
    <col min="10" max="11" width="22.28515625"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198"/>
      <c r="M2" s="198"/>
      <c r="N2" s="198"/>
      <c r="O2" s="198"/>
      <c r="P2" s="198"/>
      <c r="Q2" s="198"/>
      <c r="R2" s="198"/>
      <c r="S2" s="198"/>
      <c r="T2" s="198"/>
      <c r="U2" s="198"/>
      <c r="V2" s="198"/>
      <c r="AT2" s="16" t="s">
        <v>119</v>
      </c>
    </row>
    <row r="3" spans="2:46" ht="6.9" customHeight="1">
      <c r="B3" s="17"/>
      <c r="C3" s="18"/>
      <c r="D3" s="18"/>
      <c r="E3" s="18"/>
      <c r="F3" s="18"/>
      <c r="G3" s="18"/>
      <c r="H3" s="18"/>
      <c r="I3" s="18"/>
      <c r="J3" s="18"/>
      <c r="K3" s="18"/>
      <c r="L3" s="19"/>
      <c r="AT3" s="16" t="s">
        <v>92</v>
      </c>
    </row>
    <row r="4" spans="2:46" ht="24.9" customHeight="1">
      <c r="B4" s="19"/>
      <c r="D4" s="20" t="s">
        <v>120</v>
      </c>
      <c r="L4" s="19"/>
      <c r="M4" s="87" t="s">
        <v>10</v>
      </c>
      <c r="AT4" s="16" t="s">
        <v>4</v>
      </c>
    </row>
    <row r="5" spans="2:46" ht="6.9" customHeight="1">
      <c r="B5" s="19"/>
      <c r="L5" s="19"/>
    </row>
    <row r="6" spans="2:46" ht="12" customHeight="1">
      <c r="B6" s="19"/>
      <c r="D6" s="26" t="s">
        <v>16</v>
      </c>
      <c r="L6" s="19"/>
    </row>
    <row r="7" spans="2:46" ht="26.25" customHeight="1">
      <c r="B7" s="19"/>
      <c r="E7" s="225" t="str">
        <f>'Rekapitulace stavby'!K6</f>
        <v>REKONSTRUKCE KMOCHOVA DOMU, KUTNOHORSKÁ ULICE ČP. 50 - KOMPLET S ROZPOČTY PROFESÍ</v>
      </c>
      <c r="F7" s="226"/>
      <c r="G7" s="226"/>
      <c r="H7" s="226"/>
      <c r="L7" s="19"/>
    </row>
    <row r="8" spans="2:46" s="1" customFormat="1" ht="12" customHeight="1">
      <c r="B8" s="31"/>
      <c r="D8" s="26" t="s">
        <v>121</v>
      </c>
      <c r="L8" s="31"/>
    </row>
    <row r="9" spans="2:46" s="1" customFormat="1" ht="16.5" customHeight="1">
      <c r="B9" s="31"/>
      <c r="E9" s="191" t="s">
        <v>4897</v>
      </c>
      <c r="F9" s="227"/>
      <c r="G9" s="227"/>
      <c r="H9" s="227"/>
      <c r="L9" s="31"/>
    </row>
    <row r="10" spans="2:46" s="1" customFormat="1" ht="10.199999999999999">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1" t="str">
        <f>'Rekapitulace stavby'!AN8</f>
        <v>Vyplň údaj</v>
      </c>
      <c r="L12" s="31"/>
    </row>
    <row r="13" spans="2:46" s="1" customFormat="1" ht="10.8" customHeight="1">
      <c r="B13" s="31"/>
      <c r="L13" s="31"/>
    </row>
    <row r="14" spans="2:46" s="1" customFormat="1" ht="12" customHeight="1">
      <c r="B14" s="31"/>
      <c r="D14" s="26" t="s">
        <v>23</v>
      </c>
      <c r="I14" s="26" t="s">
        <v>24</v>
      </c>
      <c r="J14" s="24" t="s">
        <v>25</v>
      </c>
      <c r="L14" s="31"/>
    </row>
    <row r="15" spans="2:46" s="1" customFormat="1" ht="18" customHeight="1">
      <c r="B15" s="31"/>
      <c r="E15" s="24" t="s">
        <v>26</v>
      </c>
      <c r="I15" s="26" t="s">
        <v>27</v>
      </c>
      <c r="J15" s="24" t="s">
        <v>28</v>
      </c>
      <c r="L15" s="31"/>
    </row>
    <row r="16" spans="2:46" s="1" customFormat="1" ht="6.9" customHeight="1">
      <c r="B16" s="31"/>
      <c r="L16" s="31"/>
    </row>
    <row r="17" spans="2:12" s="1" customFormat="1" ht="12" customHeight="1">
      <c r="B17" s="31"/>
      <c r="D17" s="26" t="s">
        <v>29</v>
      </c>
      <c r="I17" s="26" t="s">
        <v>24</v>
      </c>
      <c r="J17" s="27" t="str">
        <f>'Rekapitulace stavby'!AN13</f>
        <v>Vyplň údaj</v>
      </c>
      <c r="L17" s="31"/>
    </row>
    <row r="18" spans="2:12" s="1" customFormat="1" ht="18" customHeight="1">
      <c r="B18" s="31"/>
      <c r="E18" s="228" t="str">
        <f>'Rekapitulace stavby'!E14</f>
        <v>Vyplň údaj</v>
      </c>
      <c r="F18" s="197"/>
      <c r="G18" s="197"/>
      <c r="H18" s="197"/>
      <c r="I18" s="26" t="s">
        <v>27</v>
      </c>
      <c r="J18" s="27" t="str">
        <f>'Rekapitulace stavby'!AN14</f>
        <v>Vyplň údaj</v>
      </c>
      <c r="L18" s="31"/>
    </row>
    <row r="19" spans="2:12" s="1" customFormat="1" ht="6.9" customHeight="1">
      <c r="B19" s="31"/>
      <c r="L19" s="31"/>
    </row>
    <row r="20" spans="2:12" s="1" customFormat="1" ht="12" customHeight="1">
      <c r="B20" s="31"/>
      <c r="D20" s="26" t="s">
        <v>32</v>
      </c>
      <c r="I20" s="26" t="s">
        <v>24</v>
      </c>
      <c r="J20" s="24" t="s">
        <v>33</v>
      </c>
      <c r="L20" s="31"/>
    </row>
    <row r="21" spans="2:12" s="1" customFormat="1" ht="18" customHeight="1">
      <c r="B21" s="31"/>
      <c r="E21" s="24" t="s">
        <v>34</v>
      </c>
      <c r="I21" s="26" t="s">
        <v>27</v>
      </c>
      <c r="J21" s="24" t="s">
        <v>35</v>
      </c>
      <c r="L21" s="31"/>
    </row>
    <row r="22" spans="2:12" s="1" customFormat="1" ht="6.9" customHeight="1">
      <c r="B22" s="31"/>
      <c r="L22" s="31"/>
    </row>
    <row r="23" spans="2:12" s="1" customFormat="1" ht="12" customHeight="1">
      <c r="B23" s="31"/>
      <c r="D23" s="26" t="s">
        <v>36</v>
      </c>
      <c r="I23" s="26" t="s">
        <v>24</v>
      </c>
      <c r="J23" s="24" t="s">
        <v>37</v>
      </c>
      <c r="L23" s="31"/>
    </row>
    <row r="24" spans="2:12" s="1" customFormat="1" ht="18" customHeight="1">
      <c r="B24" s="31"/>
      <c r="E24" s="24" t="s">
        <v>38</v>
      </c>
      <c r="I24" s="26" t="s">
        <v>27</v>
      </c>
      <c r="J24" s="24" t="s">
        <v>39</v>
      </c>
      <c r="L24" s="31"/>
    </row>
    <row r="25" spans="2:12" s="1" customFormat="1" ht="6.9" customHeight="1">
      <c r="B25" s="31"/>
      <c r="L25" s="31"/>
    </row>
    <row r="26" spans="2:12" s="1" customFormat="1" ht="12" customHeight="1">
      <c r="B26" s="31"/>
      <c r="D26" s="26" t="s">
        <v>40</v>
      </c>
      <c r="L26" s="31"/>
    </row>
    <row r="27" spans="2:12" s="7" customFormat="1" ht="71.25" customHeight="1">
      <c r="B27" s="88"/>
      <c r="E27" s="202" t="s">
        <v>41</v>
      </c>
      <c r="F27" s="202"/>
      <c r="G27" s="202"/>
      <c r="H27" s="202"/>
      <c r="L27" s="88"/>
    </row>
    <row r="28" spans="2:12" s="1" customFormat="1" ht="6.9" customHeight="1">
      <c r="B28" s="31"/>
      <c r="L28" s="31"/>
    </row>
    <row r="29" spans="2:12" s="1" customFormat="1" ht="6.9" customHeight="1">
      <c r="B29" s="31"/>
      <c r="D29" s="52"/>
      <c r="E29" s="52"/>
      <c r="F29" s="52"/>
      <c r="G29" s="52"/>
      <c r="H29" s="52"/>
      <c r="I29" s="52"/>
      <c r="J29" s="52"/>
      <c r="K29" s="52"/>
      <c r="L29" s="31"/>
    </row>
    <row r="30" spans="2:12" s="1" customFormat="1" ht="25.35" customHeight="1">
      <c r="B30" s="31"/>
      <c r="D30" s="89" t="s">
        <v>42</v>
      </c>
      <c r="J30" s="65">
        <f>ROUND(J123, 2)</f>
        <v>0</v>
      </c>
      <c r="L30" s="31"/>
    </row>
    <row r="31" spans="2:12" s="1" customFormat="1" ht="6.9" customHeight="1">
      <c r="B31" s="31"/>
      <c r="D31" s="52"/>
      <c r="E31" s="52"/>
      <c r="F31" s="52"/>
      <c r="G31" s="52"/>
      <c r="H31" s="52"/>
      <c r="I31" s="52"/>
      <c r="J31" s="52"/>
      <c r="K31" s="52"/>
      <c r="L31" s="31"/>
    </row>
    <row r="32" spans="2:12" s="1" customFormat="1" ht="14.4" customHeight="1">
      <c r="B32" s="31"/>
      <c r="F32" s="34" t="s">
        <v>44</v>
      </c>
      <c r="I32" s="34" t="s">
        <v>43</v>
      </c>
      <c r="J32" s="34" t="s">
        <v>45</v>
      </c>
      <c r="L32" s="31"/>
    </row>
    <row r="33" spans="2:12" s="1" customFormat="1" ht="14.4" customHeight="1">
      <c r="B33" s="31"/>
      <c r="D33" s="54" t="s">
        <v>46</v>
      </c>
      <c r="E33" s="26" t="s">
        <v>47</v>
      </c>
      <c r="F33" s="90">
        <f>ROUND((SUM(BE123:BE152)),  2)</f>
        <v>0</v>
      </c>
      <c r="I33" s="91">
        <v>0.21</v>
      </c>
      <c r="J33" s="90">
        <f>ROUND(((SUM(BE123:BE152))*I33),  2)</f>
        <v>0</v>
      </c>
      <c r="L33" s="31"/>
    </row>
    <row r="34" spans="2:12" s="1" customFormat="1" ht="14.4" customHeight="1">
      <c r="B34" s="31"/>
      <c r="E34" s="26" t="s">
        <v>48</v>
      </c>
      <c r="F34" s="90">
        <f>ROUND((SUM(BF123:BF152)),  2)</f>
        <v>0</v>
      </c>
      <c r="I34" s="91">
        <v>0.12</v>
      </c>
      <c r="J34" s="90">
        <f>ROUND(((SUM(BF123:BF152))*I34),  2)</f>
        <v>0</v>
      </c>
      <c r="L34" s="31"/>
    </row>
    <row r="35" spans="2:12" s="1" customFormat="1" ht="14.4" hidden="1" customHeight="1">
      <c r="B35" s="31"/>
      <c r="E35" s="26" t="s">
        <v>49</v>
      </c>
      <c r="F35" s="90">
        <f>ROUND((SUM(BG123:BG152)),  2)</f>
        <v>0</v>
      </c>
      <c r="I35" s="91">
        <v>0.21</v>
      </c>
      <c r="J35" s="90">
        <f>0</f>
        <v>0</v>
      </c>
      <c r="L35" s="31"/>
    </row>
    <row r="36" spans="2:12" s="1" customFormat="1" ht="14.4" hidden="1" customHeight="1">
      <c r="B36" s="31"/>
      <c r="E36" s="26" t="s">
        <v>50</v>
      </c>
      <c r="F36" s="90">
        <f>ROUND((SUM(BH123:BH152)),  2)</f>
        <v>0</v>
      </c>
      <c r="I36" s="91">
        <v>0.12</v>
      </c>
      <c r="J36" s="90">
        <f>0</f>
        <v>0</v>
      </c>
      <c r="L36" s="31"/>
    </row>
    <row r="37" spans="2:12" s="1" customFormat="1" ht="14.4" hidden="1" customHeight="1">
      <c r="B37" s="31"/>
      <c r="E37" s="26" t="s">
        <v>51</v>
      </c>
      <c r="F37" s="90">
        <f>ROUND((SUM(BI123:BI152)),  2)</f>
        <v>0</v>
      </c>
      <c r="I37" s="91">
        <v>0</v>
      </c>
      <c r="J37" s="90">
        <f>0</f>
        <v>0</v>
      </c>
      <c r="L37" s="31"/>
    </row>
    <row r="38" spans="2:12" s="1" customFormat="1" ht="6.9" customHeight="1">
      <c r="B38" s="31"/>
      <c r="L38" s="31"/>
    </row>
    <row r="39" spans="2:12" s="1" customFormat="1" ht="25.35" customHeight="1">
      <c r="B39" s="31"/>
      <c r="C39" s="92"/>
      <c r="D39" s="93" t="s">
        <v>52</v>
      </c>
      <c r="E39" s="56"/>
      <c r="F39" s="56"/>
      <c r="G39" s="94" t="s">
        <v>53</v>
      </c>
      <c r="H39" s="95" t="s">
        <v>54</v>
      </c>
      <c r="I39" s="56"/>
      <c r="J39" s="96">
        <f>SUM(J30:J37)</f>
        <v>0</v>
      </c>
      <c r="K39" s="97"/>
      <c r="L39" s="31"/>
    </row>
    <row r="40" spans="2:12" s="1" customFormat="1" ht="14.4" customHeight="1">
      <c r="B40" s="31"/>
      <c r="L40" s="31"/>
    </row>
    <row r="41" spans="2:12" ht="14.4" customHeight="1">
      <c r="B41" s="19"/>
      <c r="L41" s="19"/>
    </row>
    <row r="42" spans="2:12" ht="14.4" customHeight="1">
      <c r="B42" s="19"/>
      <c r="L42" s="19"/>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55</v>
      </c>
      <c r="E50" s="41"/>
      <c r="F50" s="41"/>
      <c r="G50" s="40" t="s">
        <v>56</v>
      </c>
      <c r="H50" s="41"/>
      <c r="I50" s="41"/>
      <c r="J50" s="41"/>
      <c r="K50" s="41"/>
      <c r="L50" s="31"/>
    </row>
    <row r="51" spans="2:12" ht="10.199999999999999">
      <c r="B51" s="19"/>
      <c r="L51" s="19"/>
    </row>
    <row r="52" spans="2:12" ht="10.199999999999999">
      <c r="B52" s="19"/>
      <c r="L52" s="19"/>
    </row>
    <row r="53" spans="2:12" ht="10.199999999999999">
      <c r="B53" s="19"/>
      <c r="L53" s="19"/>
    </row>
    <row r="54" spans="2:12" ht="10.199999999999999">
      <c r="B54" s="19"/>
      <c r="L54" s="19"/>
    </row>
    <row r="55" spans="2:12" ht="10.199999999999999">
      <c r="B55" s="19"/>
      <c r="L55" s="19"/>
    </row>
    <row r="56" spans="2:12" ht="10.199999999999999">
      <c r="B56" s="19"/>
      <c r="L56" s="19"/>
    </row>
    <row r="57" spans="2:12" ht="10.199999999999999">
      <c r="B57" s="19"/>
      <c r="L57" s="19"/>
    </row>
    <row r="58" spans="2:12" ht="10.199999999999999">
      <c r="B58" s="19"/>
      <c r="L58" s="19"/>
    </row>
    <row r="59" spans="2:12" ht="10.199999999999999">
      <c r="B59" s="19"/>
      <c r="L59" s="19"/>
    </row>
    <row r="60" spans="2:12" ht="10.199999999999999">
      <c r="B60" s="19"/>
      <c r="L60" s="19"/>
    </row>
    <row r="61" spans="2:12" s="1" customFormat="1" ht="13.2">
      <c r="B61" s="31"/>
      <c r="D61" s="42" t="s">
        <v>57</v>
      </c>
      <c r="E61" s="33"/>
      <c r="F61" s="98" t="s">
        <v>58</v>
      </c>
      <c r="G61" s="42" t="s">
        <v>57</v>
      </c>
      <c r="H61" s="33"/>
      <c r="I61" s="33"/>
      <c r="J61" s="99" t="s">
        <v>58</v>
      </c>
      <c r="K61" s="33"/>
      <c r="L61" s="31"/>
    </row>
    <row r="62" spans="2:12" ht="10.199999999999999">
      <c r="B62" s="19"/>
      <c r="L62" s="19"/>
    </row>
    <row r="63" spans="2:12" ht="10.199999999999999">
      <c r="B63" s="19"/>
      <c r="L63" s="19"/>
    </row>
    <row r="64" spans="2:12" ht="10.199999999999999">
      <c r="B64" s="19"/>
      <c r="L64" s="19"/>
    </row>
    <row r="65" spans="2:12" s="1" customFormat="1" ht="13.2">
      <c r="B65" s="31"/>
      <c r="D65" s="40" t="s">
        <v>59</v>
      </c>
      <c r="E65" s="41"/>
      <c r="F65" s="41"/>
      <c r="G65" s="40" t="s">
        <v>60</v>
      </c>
      <c r="H65" s="41"/>
      <c r="I65" s="41"/>
      <c r="J65" s="41"/>
      <c r="K65" s="41"/>
      <c r="L65" s="31"/>
    </row>
    <row r="66" spans="2:12" ht="10.199999999999999">
      <c r="B66" s="19"/>
      <c r="L66" s="19"/>
    </row>
    <row r="67" spans="2:12" ht="10.199999999999999">
      <c r="B67" s="19"/>
      <c r="L67" s="19"/>
    </row>
    <row r="68" spans="2:12" ht="10.199999999999999">
      <c r="B68" s="19"/>
      <c r="L68" s="19"/>
    </row>
    <row r="69" spans="2:12" ht="10.199999999999999">
      <c r="B69" s="19"/>
      <c r="L69" s="19"/>
    </row>
    <row r="70" spans="2:12" ht="10.199999999999999">
      <c r="B70" s="19"/>
      <c r="L70" s="19"/>
    </row>
    <row r="71" spans="2:12" ht="10.199999999999999">
      <c r="B71" s="19"/>
      <c r="L71" s="19"/>
    </row>
    <row r="72" spans="2:12" ht="10.199999999999999">
      <c r="B72" s="19"/>
      <c r="L72" s="19"/>
    </row>
    <row r="73" spans="2:12" ht="10.199999999999999">
      <c r="B73" s="19"/>
      <c r="L73" s="19"/>
    </row>
    <row r="74" spans="2:12" ht="10.199999999999999">
      <c r="B74" s="19"/>
      <c r="L74" s="19"/>
    </row>
    <row r="75" spans="2:12" ht="10.199999999999999">
      <c r="B75" s="19"/>
      <c r="L75" s="19"/>
    </row>
    <row r="76" spans="2:12" s="1" customFormat="1" ht="13.2">
      <c r="B76" s="31"/>
      <c r="D76" s="42" t="s">
        <v>57</v>
      </c>
      <c r="E76" s="33"/>
      <c r="F76" s="98" t="s">
        <v>58</v>
      </c>
      <c r="G76" s="42" t="s">
        <v>57</v>
      </c>
      <c r="H76" s="33"/>
      <c r="I76" s="33"/>
      <c r="J76" s="99" t="s">
        <v>58</v>
      </c>
      <c r="K76" s="33"/>
      <c r="L76" s="31"/>
    </row>
    <row r="77" spans="2:12" s="1" customFormat="1" ht="14.4" customHeight="1">
      <c r="B77" s="43"/>
      <c r="C77" s="44"/>
      <c r="D77" s="44"/>
      <c r="E77" s="44"/>
      <c r="F77" s="44"/>
      <c r="G77" s="44"/>
      <c r="H77" s="44"/>
      <c r="I77" s="44"/>
      <c r="J77" s="44"/>
      <c r="K77" s="44"/>
      <c r="L77" s="31"/>
    </row>
    <row r="81" spans="2:47" s="1" customFormat="1" ht="6.9" customHeight="1">
      <c r="B81" s="45"/>
      <c r="C81" s="46"/>
      <c r="D81" s="46"/>
      <c r="E81" s="46"/>
      <c r="F81" s="46"/>
      <c r="G81" s="46"/>
      <c r="H81" s="46"/>
      <c r="I81" s="46"/>
      <c r="J81" s="46"/>
      <c r="K81" s="46"/>
      <c r="L81" s="31"/>
    </row>
    <row r="82" spans="2:47" s="1" customFormat="1" ht="24.9" customHeight="1">
      <c r="B82" s="31"/>
      <c r="C82" s="20" t="s">
        <v>123</v>
      </c>
      <c r="L82" s="31"/>
    </row>
    <row r="83" spans="2:47" s="1" customFormat="1" ht="6.9" customHeight="1">
      <c r="B83" s="31"/>
      <c r="L83" s="31"/>
    </row>
    <row r="84" spans="2:47" s="1" customFormat="1" ht="12" customHeight="1">
      <c r="B84" s="31"/>
      <c r="C84" s="26" t="s">
        <v>16</v>
      </c>
      <c r="L84" s="31"/>
    </row>
    <row r="85" spans="2:47" s="1" customFormat="1" ht="26.25" customHeight="1">
      <c r="B85" s="31"/>
      <c r="E85" s="225" t="str">
        <f>E7</f>
        <v>REKONSTRUKCE KMOCHOVA DOMU, KUTNOHORSKÁ ULICE ČP. 50 - KOMPLET S ROZPOČTY PROFESÍ</v>
      </c>
      <c r="F85" s="226"/>
      <c r="G85" s="226"/>
      <c r="H85" s="226"/>
      <c r="L85" s="31"/>
    </row>
    <row r="86" spans="2:47" s="1" customFormat="1" ht="12" customHeight="1">
      <c r="B86" s="31"/>
      <c r="C86" s="26" t="s">
        <v>121</v>
      </c>
      <c r="L86" s="31"/>
    </row>
    <row r="87" spans="2:47" s="1" customFormat="1" ht="16.5" customHeight="1">
      <c r="B87" s="31"/>
      <c r="E87" s="191" t="str">
        <f>E9</f>
        <v>24039j - IO - 03 Areálové rozvody elektro</v>
      </c>
      <c r="F87" s="227"/>
      <c r="G87" s="227"/>
      <c r="H87" s="227"/>
      <c r="L87" s="31"/>
    </row>
    <row r="88" spans="2:47" s="1" customFormat="1" ht="6.9" customHeight="1">
      <c r="B88" s="31"/>
      <c r="L88" s="31"/>
    </row>
    <row r="89" spans="2:47" s="1" customFormat="1" ht="12" customHeight="1">
      <c r="B89" s="31"/>
      <c r="C89" s="26" t="s">
        <v>20</v>
      </c>
      <c r="F89" s="24" t="str">
        <f>F12</f>
        <v>Kolín IV, Kutnohorská 50</v>
      </c>
      <c r="I89" s="26" t="s">
        <v>22</v>
      </c>
      <c r="J89" s="51" t="str">
        <f>IF(J12="","",J12)</f>
        <v>Vyplň údaj</v>
      </c>
      <c r="L89" s="31"/>
    </row>
    <row r="90" spans="2:47" s="1" customFormat="1" ht="6.9" customHeight="1">
      <c r="B90" s="31"/>
      <c r="L90" s="31"/>
    </row>
    <row r="91" spans="2:47" s="1" customFormat="1" ht="40.049999999999997" customHeight="1">
      <c r="B91" s="31"/>
      <c r="C91" s="26" t="s">
        <v>23</v>
      </c>
      <c r="F91" s="24" t="str">
        <f>E15</f>
        <v>Město Kolín, Karlovo nám. 78, Kolín I</v>
      </c>
      <c r="I91" s="26" t="s">
        <v>32</v>
      </c>
      <c r="J91" s="29" t="str">
        <f>E21</f>
        <v>AZ PROJECT spol. s r.o., Plynárenská 830, Kolín IV</v>
      </c>
      <c r="L91" s="31"/>
    </row>
    <row r="92" spans="2:47" s="1" customFormat="1" ht="15.15" customHeight="1">
      <c r="B92" s="31"/>
      <c r="C92" s="26" t="s">
        <v>29</v>
      </c>
      <c r="F92" s="24" t="str">
        <f>IF(E18="","",E18)</f>
        <v>Vyplň údaj</v>
      </c>
      <c r="I92" s="26" t="s">
        <v>36</v>
      </c>
      <c r="J92" s="29" t="str">
        <f>E24</f>
        <v>Ing. Luboš Michalec</v>
      </c>
      <c r="L92" s="31"/>
    </row>
    <row r="93" spans="2:47" s="1" customFormat="1" ht="10.35" customHeight="1">
      <c r="B93" s="31"/>
      <c r="L93" s="31"/>
    </row>
    <row r="94" spans="2:47" s="1" customFormat="1" ht="29.25" customHeight="1">
      <c r="B94" s="31"/>
      <c r="C94" s="100" t="s">
        <v>124</v>
      </c>
      <c r="D94" s="92"/>
      <c r="E94" s="92"/>
      <c r="F94" s="92"/>
      <c r="G94" s="92"/>
      <c r="H94" s="92"/>
      <c r="I94" s="92"/>
      <c r="J94" s="101" t="s">
        <v>125</v>
      </c>
      <c r="K94" s="92"/>
      <c r="L94" s="31"/>
    </row>
    <row r="95" spans="2:47" s="1" customFormat="1" ht="10.35" customHeight="1">
      <c r="B95" s="31"/>
      <c r="L95" s="31"/>
    </row>
    <row r="96" spans="2:47" s="1" customFormat="1" ht="22.8" customHeight="1">
      <c r="B96" s="31"/>
      <c r="C96" s="102" t="s">
        <v>126</v>
      </c>
      <c r="J96" s="65">
        <f>J123</f>
        <v>0</v>
      </c>
      <c r="L96" s="31"/>
      <c r="AU96" s="16" t="s">
        <v>127</v>
      </c>
    </row>
    <row r="97" spans="2:12" s="8" customFormat="1" ht="24.9" customHeight="1">
      <c r="B97" s="103"/>
      <c r="D97" s="104" t="s">
        <v>128</v>
      </c>
      <c r="E97" s="105"/>
      <c r="F97" s="105"/>
      <c r="G97" s="105"/>
      <c r="H97" s="105"/>
      <c r="I97" s="105"/>
      <c r="J97" s="106">
        <f>J124</f>
        <v>0</v>
      </c>
      <c r="L97" s="103"/>
    </row>
    <row r="98" spans="2:12" s="9" customFormat="1" ht="19.95" customHeight="1">
      <c r="B98" s="107"/>
      <c r="D98" s="108" t="s">
        <v>129</v>
      </c>
      <c r="E98" s="109"/>
      <c r="F98" s="109"/>
      <c r="G98" s="109"/>
      <c r="H98" s="109"/>
      <c r="I98" s="109"/>
      <c r="J98" s="110">
        <f>J125</f>
        <v>0</v>
      </c>
      <c r="L98" s="107"/>
    </row>
    <row r="99" spans="2:12" s="8" customFormat="1" ht="24.9" customHeight="1">
      <c r="B99" s="103"/>
      <c r="D99" s="104" t="s">
        <v>138</v>
      </c>
      <c r="E99" s="105"/>
      <c r="F99" s="105"/>
      <c r="G99" s="105"/>
      <c r="H99" s="105"/>
      <c r="I99" s="105"/>
      <c r="J99" s="106">
        <f>J143</f>
        <v>0</v>
      </c>
      <c r="L99" s="103"/>
    </row>
    <row r="100" spans="2:12" s="9" customFormat="1" ht="19.95" customHeight="1">
      <c r="B100" s="107"/>
      <c r="D100" s="108" t="s">
        <v>173</v>
      </c>
      <c r="E100" s="109"/>
      <c r="F100" s="109"/>
      <c r="G100" s="109"/>
      <c r="H100" s="109"/>
      <c r="I100" s="109"/>
      <c r="J100" s="110">
        <f>J144</f>
        <v>0</v>
      </c>
      <c r="L100" s="107"/>
    </row>
    <row r="101" spans="2:12" s="8" customFormat="1" ht="24.9" customHeight="1">
      <c r="B101" s="103"/>
      <c r="D101" s="104" t="s">
        <v>207</v>
      </c>
      <c r="E101" s="105"/>
      <c r="F101" s="105"/>
      <c r="G101" s="105"/>
      <c r="H101" s="105"/>
      <c r="I101" s="105"/>
      <c r="J101" s="106">
        <f>J146</f>
        <v>0</v>
      </c>
      <c r="L101" s="103"/>
    </row>
    <row r="102" spans="2:12" s="9" customFormat="1" ht="19.95" customHeight="1">
      <c r="B102" s="107"/>
      <c r="D102" s="108" t="s">
        <v>208</v>
      </c>
      <c r="E102" s="109"/>
      <c r="F102" s="109"/>
      <c r="G102" s="109"/>
      <c r="H102" s="109"/>
      <c r="I102" s="109"/>
      <c r="J102" s="110">
        <f>J147</f>
        <v>0</v>
      </c>
      <c r="L102" s="107"/>
    </row>
    <row r="103" spans="2:12" s="9" customFormat="1" ht="19.95" customHeight="1">
      <c r="B103" s="107"/>
      <c r="D103" s="108" t="s">
        <v>209</v>
      </c>
      <c r="E103" s="109"/>
      <c r="F103" s="109"/>
      <c r="G103" s="109"/>
      <c r="H103" s="109"/>
      <c r="I103" s="109"/>
      <c r="J103" s="110">
        <f>J150</f>
        <v>0</v>
      </c>
      <c r="L103" s="107"/>
    </row>
    <row r="104" spans="2:12" s="1" customFormat="1" ht="21.75" customHeight="1">
      <c r="B104" s="31"/>
      <c r="L104" s="31"/>
    </row>
    <row r="105" spans="2:12" s="1" customFormat="1" ht="6.9" customHeight="1">
      <c r="B105" s="43"/>
      <c r="C105" s="44"/>
      <c r="D105" s="44"/>
      <c r="E105" s="44"/>
      <c r="F105" s="44"/>
      <c r="G105" s="44"/>
      <c r="H105" s="44"/>
      <c r="I105" s="44"/>
      <c r="J105" s="44"/>
      <c r="K105" s="44"/>
      <c r="L105" s="31"/>
    </row>
    <row r="109" spans="2:12" s="1" customFormat="1" ht="6.9" customHeight="1">
      <c r="B109" s="45"/>
      <c r="C109" s="46"/>
      <c r="D109" s="46"/>
      <c r="E109" s="46"/>
      <c r="F109" s="46"/>
      <c r="G109" s="46"/>
      <c r="H109" s="46"/>
      <c r="I109" s="46"/>
      <c r="J109" s="46"/>
      <c r="K109" s="46"/>
      <c r="L109" s="31"/>
    </row>
    <row r="110" spans="2:12" s="1" customFormat="1" ht="24.9" customHeight="1">
      <c r="B110" s="31"/>
      <c r="C110" s="20" t="s">
        <v>210</v>
      </c>
      <c r="L110" s="31"/>
    </row>
    <row r="111" spans="2:12" s="1" customFormat="1" ht="6.9" customHeight="1">
      <c r="B111" s="31"/>
      <c r="L111" s="31"/>
    </row>
    <row r="112" spans="2:12" s="1" customFormat="1" ht="12" customHeight="1">
      <c r="B112" s="31"/>
      <c r="C112" s="26" t="s">
        <v>16</v>
      </c>
      <c r="L112" s="31"/>
    </row>
    <row r="113" spans="2:65" s="1" customFormat="1" ht="26.25" customHeight="1">
      <c r="B113" s="31"/>
      <c r="E113" s="225" t="str">
        <f>E7</f>
        <v>REKONSTRUKCE KMOCHOVA DOMU, KUTNOHORSKÁ ULICE ČP. 50 - KOMPLET S ROZPOČTY PROFESÍ</v>
      </c>
      <c r="F113" s="226"/>
      <c r="G113" s="226"/>
      <c r="H113" s="226"/>
      <c r="L113" s="31"/>
    </row>
    <row r="114" spans="2:65" s="1" customFormat="1" ht="12" customHeight="1">
      <c r="B114" s="31"/>
      <c r="C114" s="26" t="s">
        <v>121</v>
      </c>
      <c r="L114" s="31"/>
    </row>
    <row r="115" spans="2:65" s="1" customFormat="1" ht="16.5" customHeight="1">
      <c r="B115" s="31"/>
      <c r="E115" s="191" t="str">
        <f>E9</f>
        <v>24039j - IO - 03 Areálové rozvody elektro</v>
      </c>
      <c r="F115" s="227"/>
      <c r="G115" s="227"/>
      <c r="H115" s="227"/>
      <c r="L115" s="31"/>
    </row>
    <row r="116" spans="2:65" s="1" customFormat="1" ht="6.9" customHeight="1">
      <c r="B116" s="31"/>
      <c r="L116" s="31"/>
    </row>
    <row r="117" spans="2:65" s="1" customFormat="1" ht="12" customHeight="1">
      <c r="B117" s="31"/>
      <c r="C117" s="26" t="s">
        <v>20</v>
      </c>
      <c r="F117" s="24" t="str">
        <f>F12</f>
        <v>Kolín IV, Kutnohorská 50</v>
      </c>
      <c r="I117" s="26" t="s">
        <v>22</v>
      </c>
      <c r="J117" s="51" t="str">
        <f>IF(J12="","",J12)</f>
        <v>Vyplň údaj</v>
      </c>
      <c r="L117" s="31"/>
    </row>
    <row r="118" spans="2:65" s="1" customFormat="1" ht="6.9" customHeight="1">
      <c r="B118" s="31"/>
      <c r="L118" s="31"/>
    </row>
    <row r="119" spans="2:65" s="1" customFormat="1" ht="40.049999999999997" customHeight="1">
      <c r="B119" s="31"/>
      <c r="C119" s="26" t="s">
        <v>23</v>
      </c>
      <c r="F119" s="24" t="str">
        <f>E15</f>
        <v>Město Kolín, Karlovo nám. 78, Kolín I</v>
      </c>
      <c r="I119" s="26" t="s">
        <v>32</v>
      </c>
      <c r="J119" s="29" t="str">
        <f>E21</f>
        <v>AZ PROJECT spol. s r.o., Plynárenská 830, Kolín IV</v>
      </c>
      <c r="L119" s="31"/>
    </row>
    <row r="120" spans="2:65" s="1" customFormat="1" ht="15.15" customHeight="1">
      <c r="B120" s="31"/>
      <c r="C120" s="26" t="s">
        <v>29</v>
      </c>
      <c r="F120" s="24" t="str">
        <f>IF(E18="","",E18)</f>
        <v>Vyplň údaj</v>
      </c>
      <c r="I120" s="26" t="s">
        <v>36</v>
      </c>
      <c r="J120" s="29" t="str">
        <f>E24</f>
        <v>Ing. Luboš Michalec</v>
      </c>
      <c r="L120" s="31"/>
    </row>
    <row r="121" spans="2:65" s="1" customFormat="1" ht="10.35" customHeight="1">
      <c r="B121" s="31"/>
      <c r="L121" s="31"/>
    </row>
    <row r="122" spans="2:65" s="10" customFormat="1" ht="29.25" customHeight="1">
      <c r="B122" s="111"/>
      <c r="C122" s="112" t="s">
        <v>211</v>
      </c>
      <c r="D122" s="113" t="s">
        <v>67</v>
      </c>
      <c r="E122" s="113" t="s">
        <v>63</v>
      </c>
      <c r="F122" s="113" t="s">
        <v>64</v>
      </c>
      <c r="G122" s="113" t="s">
        <v>212</v>
      </c>
      <c r="H122" s="113" t="s">
        <v>213</v>
      </c>
      <c r="I122" s="113" t="s">
        <v>214</v>
      </c>
      <c r="J122" s="113" t="s">
        <v>125</v>
      </c>
      <c r="K122" s="114" t="s">
        <v>215</v>
      </c>
      <c r="L122" s="111"/>
      <c r="M122" s="58" t="s">
        <v>1</v>
      </c>
      <c r="N122" s="59" t="s">
        <v>46</v>
      </c>
      <c r="O122" s="59" t="s">
        <v>216</v>
      </c>
      <c r="P122" s="59" t="s">
        <v>217</v>
      </c>
      <c r="Q122" s="59" t="s">
        <v>218</v>
      </c>
      <c r="R122" s="59" t="s">
        <v>219</v>
      </c>
      <c r="S122" s="59" t="s">
        <v>220</v>
      </c>
      <c r="T122" s="60" t="s">
        <v>221</v>
      </c>
    </row>
    <row r="123" spans="2:65" s="1" customFormat="1" ht="22.8" customHeight="1">
      <c r="B123" s="31"/>
      <c r="C123" s="63" t="s">
        <v>222</v>
      </c>
      <c r="J123" s="115">
        <f>BK123</f>
        <v>0</v>
      </c>
      <c r="L123" s="31"/>
      <c r="M123" s="61"/>
      <c r="N123" s="52"/>
      <c r="O123" s="52"/>
      <c r="P123" s="116">
        <f>P124+P143+P146</f>
        <v>0</v>
      </c>
      <c r="Q123" s="52"/>
      <c r="R123" s="116">
        <f>R124+R143+R146</f>
        <v>0</v>
      </c>
      <c r="S123" s="52"/>
      <c r="T123" s="117">
        <f>T124+T143+T146</f>
        <v>0</v>
      </c>
      <c r="AT123" s="16" t="s">
        <v>81</v>
      </c>
      <c r="AU123" s="16" t="s">
        <v>127</v>
      </c>
      <c r="BK123" s="118">
        <f>BK124+BK143+BK146</f>
        <v>0</v>
      </c>
    </row>
    <row r="124" spans="2:65" s="11" customFormat="1" ht="25.95" customHeight="1">
      <c r="B124" s="119"/>
      <c r="D124" s="120" t="s">
        <v>81</v>
      </c>
      <c r="E124" s="121" t="s">
        <v>223</v>
      </c>
      <c r="F124" s="121" t="s">
        <v>224</v>
      </c>
      <c r="I124" s="122"/>
      <c r="J124" s="123">
        <f>BK124</f>
        <v>0</v>
      </c>
      <c r="L124" s="119"/>
      <c r="M124" s="124"/>
      <c r="P124" s="125">
        <f>P125</f>
        <v>0</v>
      </c>
      <c r="R124" s="125">
        <f>R125</f>
        <v>0</v>
      </c>
      <c r="T124" s="126">
        <f>T125</f>
        <v>0</v>
      </c>
      <c r="AR124" s="120" t="s">
        <v>90</v>
      </c>
      <c r="AT124" s="127" t="s">
        <v>81</v>
      </c>
      <c r="AU124" s="127" t="s">
        <v>82</v>
      </c>
      <c r="AY124" s="120" t="s">
        <v>225</v>
      </c>
      <c r="BK124" s="128">
        <f>BK125</f>
        <v>0</v>
      </c>
    </row>
    <row r="125" spans="2:65" s="11" customFormat="1" ht="22.8" customHeight="1">
      <c r="B125" s="119"/>
      <c r="D125" s="120" t="s">
        <v>81</v>
      </c>
      <c r="E125" s="129" t="s">
        <v>90</v>
      </c>
      <c r="F125" s="129" t="s">
        <v>226</v>
      </c>
      <c r="I125" s="122"/>
      <c r="J125" s="130">
        <f>BK125</f>
        <v>0</v>
      </c>
      <c r="L125" s="119"/>
      <c r="M125" s="124"/>
      <c r="P125" s="125">
        <f>SUM(P126:P142)</f>
        <v>0</v>
      </c>
      <c r="R125" s="125">
        <f>SUM(R126:R142)</f>
        <v>0</v>
      </c>
      <c r="T125" s="126">
        <f>SUM(T126:T142)</f>
        <v>0</v>
      </c>
      <c r="AR125" s="120" t="s">
        <v>90</v>
      </c>
      <c r="AT125" s="127" t="s">
        <v>81</v>
      </c>
      <c r="AU125" s="127" t="s">
        <v>90</v>
      </c>
      <c r="AY125" s="120" t="s">
        <v>225</v>
      </c>
      <c r="BK125" s="128">
        <f>SUM(BK126:BK142)</f>
        <v>0</v>
      </c>
    </row>
    <row r="126" spans="2:65" s="1" customFormat="1" ht="44.25" customHeight="1">
      <c r="B126" s="31"/>
      <c r="C126" s="131" t="s">
        <v>90</v>
      </c>
      <c r="D126" s="131" t="s">
        <v>227</v>
      </c>
      <c r="E126" s="132" t="s">
        <v>4495</v>
      </c>
      <c r="F126" s="133" t="s">
        <v>4496</v>
      </c>
      <c r="G126" s="134" t="s">
        <v>238</v>
      </c>
      <c r="H126" s="135">
        <v>4.32</v>
      </c>
      <c r="I126" s="136"/>
      <c r="J126" s="137">
        <f>ROUND(I126*H126,2)</f>
        <v>0</v>
      </c>
      <c r="K126" s="133" t="s">
        <v>347</v>
      </c>
      <c r="L126" s="31"/>
      <c r="M126" s="138" t="s">
        <v>1</v>
      </c>
      <c r="N126" s="139" t="s">
        <v>47</v>
      </c>
      <c r="P126" s="140">
        <f>O126*H126</f>
        <v>0</v>
      </c>
      <c r="Q126" s="140">
        <v>0</v>
      </c>
      <c r="R126" s="140">
        <f>Q126*H126</f>
        <v>0</v>
      </c>
      <c r="S126" s="140">
        <v>0</v>
      </c>
      <c r="T126" s="141">
        <f>S126*H126</f>
        <v>0</v>
      </c>
      <c r="AR126" s="142" t="s">
        <v>232</v>
      </c>
      <c r="AT126" s="142" t="s">
        <v>227</v>
      </c>
      <c r="AU126" s="142" t="s">
        <v>92</v>
      </c>
      <c r="AY126" s="16" t="s">
        <v>225</v>
      </c>
      <c r="BE126" s="143">
        <f>IF(N126="základní",J126,0)</f>
        <v>0</v>
      </c>
      <c r="BF126" s="143">
        <f>IF(N126="snížená",J126,0)</f>
        <v>0</v>
      </c>
      <c r="BG126" s="143">
        <f>IF(N126="zákl. přenesená",J126,0)</f>
        <v>0</v>
      </c>
      <c r="BH126" s="143">
        <f>IF(N126="sníž. přenesená",J126,0)</f>
        <v>0</v>
      </c>
      <c r="BI126" s="143">
        <f>IF(N126="nulová",J126,0)</f>
        <v>0</v>
      </c>
      <c r="BJ126" s="16" t="s">
        <v>90</v>
      </c>
      <c r="BK126" s="143">
        <f>ROUND(I126*H126,2)</f>
        <v>0</v>
      </c>
      <c r="BL126" s="16" t="s">
        <v>232</v>
      </c>
      <c r="BM126" s="142" t="s">
        <v>92</v>
      </c>
    </row>
    <row r="127" spans="2:65" s="12" customFormat="1" ht="10.199999999999999">
      <c r="B127" s="144"/>
      <c r="D127" s="145" t="s">
        <v>233</v>
      </c>
      <c r="E127" s="146" t="s">
        <v>1</v>
      </c>
      <c r="F127" s="147" t="s">
        <v>4898</v>
      </c>
      <c r="H127" s="148">
        <v>4.32</v>
      </c>
      <c r="I127" s="149"/>
      <c r="L127" s="144"/>
      <c r="M127" s="150"/>
      <c r="T127" s="151"/>
      <c r="AT127" s="146" t="s">
        <v>233</v>
      </c>
      <c r="AU127" s="146" t="s">
        <v>92</v>
      </c>
      <c r="AV127" s="12" t="s">
        <v>92</v>
      </c>
      <c r="AW127" s="12" t="s">
        <v>31</v>
      </c>
      <c r="AX127" s="12" t="s">
        <v>82</v>
      </c>
      <c r="AY127" s="146" t="s">
        <v>225</v>
      </c>
    </row>
    <row r="128" spans="2:65" s="13" customFormat="1" ht="10.199999999999999">
      <c r="B128" s="152"/>
      <c r="D128" s="145" t="s">
        <v>233</v>
      </c>
      <c r="E128" s="153" t="s">
        <v>1</v>
      </c>
      <c r="F128" s="154" t="s">
        <v>235</v>
      </c>
      <c r="H128" s="155">
        <v>4.32</v>
      </c>
      <c r="I128" s="156"/>
      <c r="L128" s="152"/>
      <c r="M128" s="157"/>
      <c r="T128" s="158"/>
      <c r="AT128" s="153" t="s">
        <v>233</v>
      </c>
      <c r="AU128" s="153" t="s">
        <v>92</v>
      </c>
      <c r="AV128" s="13" t="s">
        <v>232</v>
      </c>
      <c r="AW128" s="13" t="s">
        <v>31</v>
      </c>
      <c r="AX128" s="13" t="s">
        <v>90</v>
      </c>
      <c r="AY128" s="153" t="s">
        <v>225</v>
      </c>
    </row>
    <row r="129" spans="2:65" s="1" customFormat="1" ht="55.5" customHeight="1">
      <c r="B129" s="31"/>
      <c r="C129" s="131" t="s">
        <v>92</v>
      </c>
      <c r="D129" s="131" t="s">
        <v>227</v>
      </c>
      <c r="E129" s="132" t="s">
        <v>255</v>
      </c>
      <c r="F129" s="133" t="s">
        <v>256</v>
      </c>
      <c r="G129" s="134" t="s">
        <v>238</v>
      </c>
      <c r="H129" s="135">
        <v>2.16</v>
      </c>
      <c r="I129" s="136"/>
      <c r="J129" s="137">
        <f>ROUND(I129*H129,2)</f>
        <v>0</v>
      </c>
      <c r="K129" s="133" t="s">
        <v>231</v>
      </c>
      <c r="L129" s="31"/>
      <c r="M129" s="138" t="s">
        <v>1</v>
      </c>
      <c r="N129" s="139" t="s">
        <v>47</v>
      </c>
      <c r="P129" s="140">
        <f>O129*H129</f>
        <v>0</v>
      </c>
      <c r="Q129" s="140">
        <v>0</v>
      </c>
      <c r="R129" s="140">
        <f>Q129*H129</f>
        <v>0</v>
      </c>
      <c r="S129" s="140">
        <v>0</v>
      </c>
      <c r="T129" s="141">
        <f>S129*H129</f>
        <v>0</v>
      </c>
      <c r="AR129" s="142" t="s">
        <v>232</v>
      </c>
      <c r="AT129" s="142" t="s">
        <v>227</v>
      </c>
      <c r="AU129" s="142" t="s">
        <v>92</v>
      </c>
      <c r="AY129" s="16" t="s">
        <v>225</v>
      </c>
      <c r="BE129" s="143">
        <f>IF(N129="základní",J129,0)</f>
        <v>0</v>
      </c>
      <c r="BF129" s="143">
        <f>IF(N129="snížená",J129,0)</f>
        <v>0</v>
      </c>
      <c r="BG129" s="143">
        <f>IF(N129="zákl. přenesená",J129,0)</f>
        <v>0</v>
      </c>
      <c r="BH129" s="143">
        <f>IF(N129="sníž. přenesená",J129,0)</f>
        <v>0</v>
      </c>
      <c r="BI129" s="143">
        <f>IF(N129="nulová",J129,0)</f>
        <v>0</v>
      </c>
      <c r="BJ129" s="16" t="s">
        <v>90</v>
      </c>
      <c r="BK129" s="143">
        <f>ROUND(I129*H129,2)</f>
        <v>0</v>
      </c>
      <c r="BL129" s="16" t="s">
        <v>232</v>
      </c>
      <c r="BM129" s="142" t="s">
        <v>232</v>
      </c>
    </row>
    <row r="130" spans="2:65" s="12" customFormat="1" ht="10.199999999999999">
      <c r="B130" s="144"/>
      <c r="D130" s="145" t="s">
        <v>233</v>
      </c>
      <c r="E130" s="146" t="s">
        <v>1</v>
      </c>
      <c r="F130" s="147" t="s">
        <v>4899</v>
      </c>
      <c r="H130" s="148">
        <v>2.16</v>
      </c>
      <c r="I130" s="149"/>
      <c r="L130" s="144"/>
      <c r="M130" s="150"/>
      <c r="T130" s="151"/>
      <c r="AT130" s="146" t="s">
        <v>233</v>
      </c>
      <c r="AU130" s="146" t="s">
        <v>92</v>
      </c>
      <c r="AV130" s="12" t="s">
        <v>92</v>
      </c>
      <c r="AW130" s="12" t="s">
        <v>31</v>
      </c>
      <c r="AX130" s="12" t="s">
        <v>82</v>
      </c>
      <c r="AY130" s="146" t="s">
        <v>225</v>
      </c>
    </row>
    <row r="131" spans="2:65" s="13" customFormat="1" ht="10.199999999999999">
      <c r="B131" s="152"/>
      <c r="D131" s="145" t="s">
        <v>233</v>
      </c>
      <c r="E131" s="153" t="s">
        <v>1</v>
      </c>
      <c r="F131" s="154" t="s">
        <v>235</v>
      </c>
      <c r="H131" s="155">
        <v>2.16</v>
      </c>
      <c r="I131" s="156"/>
      <c r="L131" s="152"/>
      <c r="M131" s="157"/>
      <c r="T131" s="158"/>
      <c r="AT131" s="153" t="s">
        <v>233</v>
      </c>
      <c r="AU131" s="153" t="s">
        <v>92</v>
      </c>
      <c r="AV131" s="13" t="s">
        <v>232</v>
      </c>
      <c r="AW131" s="13" t="s">
        <v>31</v>
      </c>
      <c r="AX131" s="13" t="s">
        <v>90</v>
      </c>
      <c r="AY131" s="153" t="s">
        <v>225</v>
      </c>
    </row>
    <row r="132" spans="2:65" s="1" customFormat="1" ht="66.75" customHeight="1">
      <c r="B132" s="31"/>
      <c r="C132" s="131" t="s">
        <v>240</v>
      </c>
      <c r="D132" s="131" t="s">
        <v>227</v>
      </c>
      <c r="E132" s="132" t="s">
        <v>267</v>
      </c>
      <c r="F132" s="133" t="s">
        <v>268</v>
      </c>
      <c r="G132" s="134" t="s">
        <v>238</v>
      </c>
      <c r="H132" s="135">
        <v>21.6</v>
      </c>
      <c r="I132" s="136"/>
      <c r="J132" s="137">
        <f>ROUND(I132*H132,2)</f>
        <v>0</v>
      </c>
      <c r="K132" s="133" t="s">
        <v>231</v>
      </c>
      <c r="L132" s="31"/>
      <c r="M132" s="138" t="s">
        <v>1</v>
      </c>
      <c r="N132" s="139" t="s">
        <v>47</v>
      </c>
      <c r="P132" s="140">
        <f>O132*H132</f>
        <v>0</v>
      </c>
      <c r="Q132" s="140">
        <v>0</v>
      </c>
      <c r="R132" s="140">
        <f>Q132*H132</f>
        <v>0</v>
      </c>
      <c r="S132" s="140">
        <v>0</v>
      </c>
      <c r="T132" s="141">
        <f>S132*H132</f>
        <v>0</v>
      </c>
      <c r="AR132" s="142" t="s">
        <v>232</v>
      </c>
      <c r="AT132" s="142" t="s">
        <v>227</v>
      </c>
      <c r="AU132" s="142" t="s">
        <v>92</v>
      </c>
      <c r="AY132" s="16" t="s">
        <v>225</v>
      </c>
      <c r="BE132" s="143">
        <f>IF(N132="základní",J132,0)</f>
        <v>0</v>
      </c>
      <c r="BF132" s="143">
        <f>IF(N132="snížená",J132,0)</f>
        <v>0</v>
      </c>
      <c r="BG132" s="143">
        <f>IF(N132="zákl. přenesená",J132,0)</f>
        <v>0</v>
      </c>
      <c r="BH132" s="143">
        <f>IF(N132="sníž. přenesená",J132,0)</f>
        <v>0</v>
      </c>
      <c r="BI132" s="143">
        <f>IF(N132="nulová",J132,0)</f>
        <v>0</v>
      </c>
      <c r="BJ132" s="16" t="s">
        <v>90</v>
      </c>
      <c r="BK132" s="143">
        <f>ROUND(I132*H132,2)</f>
        <v>0</v>
      </c>
      <c r="BL132" s="16" t="s">
        <v>232</v>
      </c>
      <c r="BM132" s="142" t="s">
        <v>243</v>
      </c>
    </row>
    <row r="133" spans="2:65" s="12" customFormat="1" ht="10.199999999999999">
      <c r="B133" s="144"/>
      <c r="D133" s="145" t="s">
        <v>233</v>
      </c>
      <c r="E133" s="146" t="s">
        <v>1</v>
      </c>
      <c r="F133" s="147" t="s">
        <v>4900</v>
      </c>
      <c r="H133" s="148">
        <v>21.6</v>
      </c>
      <c r="I133" s="149"/>
      <c r="L133" s="144"/>
      <c r="M133" s="150"/>
      <c r="T133" s="151"/>
      <c r="AT133" s="146" t="s">
        <v>233</v>
      </c>
      <c r="AU133" s="146" t="s">
        <v>92</v>
      </c>
      <c r="AV133" s="12" t="s">
        <v>92</v>
      </c>
      <c r="AW133" s="12" t="s">
        <v>31</v>
      </c>
      <c r="AX133" s="12" t="s">
        <v>82</v>
      </c>
      <c r="AY133" s="146" t="s">
        <v>225</v>
      </c>
    </row>
    <row r="134" spans="2:65" s="13" customFormat="1" ht="10.199999999999999">
      <c r="B134" s="152"/>
      <c r="D134" s="145" t="s">
        <v>233</v>
      </c>
      <c r="E134" s="153" t="s">
        <v>1</v>
      </c>
      <c r="F134" s="154" t="s">
        <v>235</v>
      </c>
      <c r="H134" s="155">
        <v>21.6</v>
      </c>
      <c r="I134" s="156"/>
      <c r="L134" s="152"/>
      <c r="M134" s="157"/>
      <c r="T134" s="158"/>
      <c r="AT134" s="153" t="s">
        <v>233</v>
      </c>
      <c r="AU134" s="153" t="s">
        <v>92</v>
      </c>
      <c r="AV134" s="13" t="s">
        <v>232</v>
      </c>
      <c r="AW134" s="13" t="s">
        <v>31</v>
      </c>
      <c r="AX134" s="13" t="s">
        <v>90</v>
      </c>
      <c r="AY134" s="153" t="s">
        <v>225</v>
      </c>
    </row>
    <row r="135" spans="2:65" s="1" customFormat="1" ht="44.25" customHeight="1">
      <c r="B135" s="31"/>
      <c r="C135" s="131" t="s">
        <v>232</v>
      </c>
      <c r="D135" s="131" t="s">
        <v>227</v>
      </c>
      <c r="E135" s="132" t="s">
        <v>4502</v>
      </c>
      <c r="F135" s="133" t="s">
        <v>4503</v>
      </c>
      <c r="G135" s="134" t="s">
        <v>238</v>
      </c>
      <c r="H135" s="135">
        <v>2.16</v>
      </c>
      <c r="I135" s="136"/>
      <c r="J135" s="137">
        <f>ROUND(I135*H135,2)</f>
        <v>0</v>
      </c>
      <c r="K135" s="133" t="s">
        <v>347</v>
      </c>
      <c r="L135" s="31"/>
      <c r="M135" s="138" t="s">
        <v>1</v>
      </c>
      <c r="N135" s="139" t="s">
        <v>47</v>
      </c>
      <c r="P135" s="140">
        <f>O135*H135</f>
        <v>0</v>
      </c>
      <c r="Q135" s="140">
        <v>0</v>
      </c>
      <c r="R135" s="140">
        <f>Q135*H135</f>
        <v>0</v>
      </c>
      <c r="S135" s="140">
        <v>0</v>
      </c>
      <c r="T135" s="141">
        <f>S135*H135</f>
        <v>0</v>
      </c>
      <c r="AR135" s="142" t="s">
        <v>232</v>
      </c>
      <c r="AT135" s="142" t="s">
        <v>227</v>
      </c>
      <c r="AU135" s="142" t="s">
        <v>92</v>
      </c>
      <c r="AY135" s="16" t="s">
        <v>225</v>
      </c>
      <c r="BE135" s="143">
        <f>IF(N135="základní",J135,0)</f>
        <v>0</v>
      </c>
      <c r="BF135" s="143">
        <f>IF(N135="snížená",J135,0)</f>
        <v>0</v>
      </c>
      <c r="BG135" s="143">
        <f>IF(N135="zákl. přenesená",J135,0)</f>
        <v>0</v>
      </c>
      <c r="BH135" s="143">
        <f>IF(N135="sníž. přenesená",J135,0)</f>
        <v>0</v>
      </c>
      <c r="BI135" s="143">
        <f>IF(N135="nulová",J135,0)</f>
        <v>0</v>
      </c>
      <c r="BJ135" s="16" t="s">
        <v>90</v>
      </c>
      <c r="BK135" s="143">
        <f>ROUND(I135*H135,2)</f>
        <v>0</v>
      </c>
      <c r="BL135" s="16" t="s">
        <v>232</v>
      </c>
      <c r="BM135" s="142" t="s">
        <v>248</v>
      </c>
    </row>
    <row r="136" spans="2:65" s="1" customFormat="1" ht="44.25" customHeight="1">
      <c r="B136" s="31"/>
      <c r="C136" s="131" t="s">
        <v>250</v>
      </c>
      <c r="D136" s="131" t="s">
        <v>227</v>
      </c>
      <c r="E136" s="132" t="s">
        <v>275</v>
      </c>
      <c r="F136" s="133" t="s">
        <v>276</v>
      </c>
      <c r="G136" s="134" t="s">
        <v>277</v>
      </c>
      <c r="H136" s="135">
        <v>3.24</v>
      </c>
      <c r="I136" s="136"/>
      <c r="J136" s="137">
        <f>ROUND(I136*H136,2)</f>
        <v>0</v>
      </c>
      <c r="K136" s="133" t="s">
        <v>231</v>
      </c>
      <c r="L136" s="31"/>
      <c r="M136" s="138" t="s">
        <v>1</v>
      </c>
      <c r="N136" s="139" t="s">
        <v>47</v>
      </c>
      <c r="P136" s="140">
        <f>O136*H136</f>
        <v>0</v>
      </c>
      <c r="Q136" s="140">
        <v>0</v>
      </c>
      <c r="R136" s="140">
        <f>Q136*H136</f>
        <v>0</v>
      </c>
      <c r="S136" s="140">
        <v>0</v>
      </c>
      <c r="T136" s="141">
        <f>S136*H136</f>
        <v>0</v>
      </c>
      <c r="AR136" s="142" t="s">
        <v>232</v>
      </c>
      <c r="AT136" s="142" t="s">
        <v>227</v>
      </c>
      <c r="AU136" s="142" t="s">
        <v>92</v>
      </c>
      <c r="AY136" s="16" t="s">
        <v>225</v>
      </c>
      <c r="BE136" s="143">
        <f>IF(N136="základní",J136,0)</f>
        <v>0</v>
      </c>
      <c r="BF136" s="143">
        <f>IF(N136="snížená",J136,0)</f>
        <v>0</v>
      </c>
      <c r="BG136" s="143">
        <f>IF(N136="zákl. přenesená",J136,0)</f>
        <v>0</v>
      </c>
      <c r="BH136" s="143">
        <f>IF(N136="sníž. přenesená",J136,0)</f>
        <v>0</v>
      </c>
      <c r="BI136" s="143">
        <f>IF(N136="nulová",J136,0)</f>
        <v>0</v>
      </c>
      <c r="BJ136" s="16" t="s">
        <v>90</v>
      </c>
      <c r="BK136" s="143">
        <f>ROUND(I136*H136,2)</f>
        <v>0</v>
      </c>
      <c r="BL136" s="16" t="s">
        <v>232</v>
      </c>
      <c r="BM136" s="142" t="s">
        <v>253</v>
      </c>
    </row>
    <row r="137" spans="2:65" s="12" customFormat="1" ht="10.199999999999999">
      <c r="B137" s="144"/>
      <c r="D137" s="145" t="s">
        <v>233</v>
      </c>
      <c r="E137" s="146" t="s">
        <v>1</v>
      </c>
      <c r="F137" s="147" t="s">
        <v>4901</v>
      </c>
      <c r="H137" s="148">
        <v>3.24</v>
      </c>
      <c r="I137" s="149"/>
      <c r="L137" s="144"/>
      <c r="M137" s="150"/>
      <c r="T137" s="151"/>
      <c r="AT137" s="146" t="s">
        <v>233</v>
      </c>
      <c r="AU137" s="146" t="s">
        <v>92</v>
      </c>
      <c r="AV137" s="12" t="s">
        <v>92</v>
      </c>
      <c r="AW137" s="12" t="s">
        <v>31</v>
      </c>
      <c r="AX137" s="12" t="s">
        <v>82</v>
      </c>
      <c r="AY137" s="146" t="s">
        <v>225</v>
      </c>
    </row>
    <row r="138" spans="2:65" s="13" customFormat="1" ht="10.199999999999999">
      <c r="B138" s="152"/>
      <c r="D138" s="145" t="s">
        <v>233</v>
      </c>
      <c r="E138" s="153" t="s">
        <v>1</v>
      </c>
      <c r="F138" s="154" t="s">
        <v>235</v>
      </c>
      <c r="H138" s="155">
        <v>3.24</v>
      </c>
      <c r="I138" s="156"/>
      <c r="L138" s="152"/>
      <c r="M138" s="157"/>
      <c r="T138" s="158"/>
      <c r="AT138" s="153" t="s">
        <v>233</v>
      </c>
      <c r="AU138" s="153" t="s">
        <v>92</v>
      </c>
      <c r="AV138" s="13" t="s">
        <v>232</v>
      </c>
      <c r="AW138" s="13" t="s">
        <v>31</v>
      </c>
      <c r="AX138" s="13" t="s">
        <v>90</v>
      </c>
      <c r="AY138" s="153" t="s">
        <v>225</v>
      </c>
    </row>
    <row r="139" spans="2:65" s="1" customFormat="1" ht="44.25" customHeight="1">
      <c r="B139" s="31"/>
      <c r="C139" s="131" t="s">
        <v>243</v>
      </c>
      <c r="D139" s="131" t="s">
        <v>227</v>
      </c>
      <c r="E139" s="132" t="s">
        <v>280</v>
      </c>
      <c r="F139" s="133" t="s">
        <v>281</v>
      </c>
      <c r="G139" s="134" t="s">
        <v>238</v>
      </c>
      <c r="H139" s="135">
        <v>2.16</v>
      </c>
      <c r="I139" s="136"/>
      <c r="J139" s="137">
        <f>ROUND(I139*H139,2)</f>
        <v>0</v>
      </c>
      <c r="K139" s="133" t="s">
        <v>347</v>
      </c>
      <c r="L139" s="31"/>
      <c r="M139" s="138" t="s">
        <v>1</v>
      </c>
      <c r="N139" s="139" t="s">
        <v>47</v>
      </c>
      <c r="P139" s="140">
        <f>O139*H139</f>
        <v>0</v>
      </c>
      <c r="Q139" s="140">
        <v>0</v>
      </c>
      <c r="R139" s="140">
        <f>Q139*H139</f>
        <v>0</v>
      </c>
      <c r="S139" s="140">
        <v>0</v>
      </c>
      <c r="T139" s="141">
        <f>S139*H139</f>
        <v>0</v>
      </c>
      <c r="AR139" s="142" t="s">
        <v>232</v>
      </c>
      <c r="AT139" s="142" t="s">
        <v>227</v>
      </c>
      <c r="AU139" s="142" t="s">
        <v>92</v>
      </c>
      <c r="AY139" s="16" t="s">
        <v>225</v>
      </c>
      <c r="BE139" s="143">
        <f>IF(N139="základní",J139,0)</f>
        <v>0</v>
      </c>
      <c r="BF139" s="143">
        <f>IF(N139="snížená",J139,0)</f>
        <v>0</v>
      </c>
      <c r="BG139" s="143">
        <f>IF(N139="zákl. přenesená",J139,0)</f>
        <v>0</v>
      </c>
      <c r="BH139" s="143">
        <f>IF(N139="sníž. přenesená",J139,0)</f>
        <v>0</v>
      </c>
      <c r="BI139" s="143">
        <f>IF(N139="nulová",J139,0)</f>
        <v>0</v>
      </c>
      <c r="BJ139" s="16" t="s">
        <v>90</v>
      </c>
      <c r="BK139" s="143">
        <f>ROUND(I139*H139,2)</f>
        <v>0</v>
      </c>
      <c r="BL139" s="16" t="s">
        <v>232</v>
      </c>
      <c r="BM139" s="142" t="s">
        <v>8</v>
      </c>
    </row>
    <row r="140" spans="2:65" s="12" customFormat="1" ht="10.199999999999999">
      <c r="B140" s="144"/>
      <c r="D140" s="145" t="s">
        <v>233</v>
      </c>
      <c r="E140" s="146" t="s">
        <v>1</v>
      </c>
      <c r="F140" s="147" t="s">
        <v>4902</v>
      </c>
      <c r="H140" s="148">
        <v>2.16</v>
      </c>
      <c r="I140" s="149"/>
      <c r="L140" s="144"/>
      <c r="M140" s="150"/>
      <c r="T140" s="151"/>
      <c r="AT140" s="146" t="s">
        <v>233</v>
      </c>
      <c r="AU140" s="146" t="s">
        <v>92</v>
      </c>
      <c r="AV140" s="12" t="s">
        <v>92</v>
      </c>
      <c r="AW140" s="12" t="s">
        <v>31</v>
      </c>
      <c r="AX140" s="12" t="s">
        <v>82</v>
      </c>
      <c r="AY140" s="146" t="s">
        <v>225</v>
      </c>
    </row>
    <row r="141" spans="2:65" s="13" customFormat="1" ht="10.199999999999999">
      <c r="B141" s="152"/>
      <c r="D141" s="145" t="s">
        <v>233</v>
      </c>
      <c r="E141" s="153" t="s">
        <v>1</v>
      </c>
      <c r="F141" s="154" t="s">
        <v>235</v>
      </c>
      <c r="H141" s="155">
        <v>2.16</v>
      </c>
      <c r="I141" s="156"/>
      <c r="L141" s="152"/>
      <c r="M141" s="157"/>
      <c r="T141" s="158"/>
      <c r="AT141" s="153" t="s">
        <v>233</v>
      </c>
      <c r="AU141" s="153" t="s">
        <v>92</v>
      </c>
      <c r="AV141" s="13" t="s">
        <v>232</v>
      </c>
      <c r="AW141" s="13" t="s">
        <v>31</v>
      </c>
      <c r="AX141" s="13" t="s">
        <v>90</v>
      </c>
      <c r="AY141" s="153" t="s">
        <v>225</v>
      </c>
    </row>
    <row r="142" spans="2:65" s="1" customFormat="1" ht="16.5" customHeight="1">
      <c r="B142" s="31"/>
      <c r="C142" s="159" t="s">
        <v>258</v>
      </c>
      <c r="D142" s="159" t="s">
        <v>292</v>
      </c>
      <c r="E142" s="160" t="s">
        <v>4903</v>
      </c>
      <c r="F142" s="161" t="s">
        <v>4904</v>
      </c>
      <c r="G142" s="162" t="s">
        <v>277</v>
      </c>
      <c r="H142" s="163">
        <v>1.4810000000000001</v>
      </c>
      <c r="I142" s="164"/>
      <c r="J142" s="165">
        <f>ROUND(I142*H142,2)</f>
        <v>0</v>
      </c>
      <c r="K142" s="161" t="s">
        <v>231</v>
      </c>
      <c r="L142" s="166"/>
      <c r="M142" s="167" t="s">
        <v>1</v>
      </c>
      <c r="N142" s="168" t="s">
        <v>47</v>
      </c>
      <c r="P142" s="140">
        <f>O142*H142</f>
        <v>0</v>
      </c>
      <c r="Q142" s="140">
        <v>0</v>
      </c>
      <c r="R142" s="140">
        <f>Q142*H142</f>
        <v>0</v>
      </c>
      <c r="S142" s="140">
        <v>0</v>
      </c>
      <c r="T142" s="141">
        <f>S142*H142</f>
        <v>0</v>
      </c>
      <c r="AR142" s="142" t="s">
        <v>248</v>
      </c>
      <c r="AT142" s="142" t="s">
        <v>292</v>
      </c>
      <c r="AU142" s="142" t="s">
        <v>92</v>
      </c>
      <c r="AY142" s="16" t="s">
        <v>225</v>
      </c>
      <c r="BE142" s="143">
        <f>IF(N142="základní",J142,0)</f>
        <v>0</v>
      </c>
      <c r="BF142" s="143">
        <f>IF(N142="snížená",J142,0)</f>
        <v>0</v>
      </c>
      <c r="BG142" s="143">
        <f>IF(N142="zákl. přenesená",J142,0)</f>
        <v>0</v>
      </c>
      <c r="BH142" s="143">
        <f>IF(N142="sníž. přenesená",J142,0)</f>
        <v>0</v>
      </c>
      <c r="BI142" s="143">
        <f>IF(N142="nulová",J142,0)</f>
        <v>0</v>
      </c>
      <c r="BJ142" s="16" t="s">
        <v>90</v>
      </c>
      <c r="BK142" s="143">
        <f>ROUND(I142*H142,2)</f>
        <v>0</v>
      </c>
      <c r="BL142" s="16" t="s">
        <v>232</v>
      </c>
      <c r="BM142" s="142" t="s">
        <v>261</v>
      </c>
    </row>
    <row r="143" spans="2:65" s="11" customFormat="1" ht="25.95" customHeight="1">
      <c r="B143" s="119"/>
      <c r="D143" s="120" t="s">
        <v>81</v>
      </c>
      <c r="E143" s="121" t="s">
        <v>1182</v>
      </c>
      <c r="F143" s="121" t="s">
        <v>1183</v>
      </c>
      <c r="I143" s="122"/>
      <c r="J143" s="123">
        <f>BK143</f>
        <v>0</v>
      </c>
      <c r="L143" s="119"/>
      <c r="M143" s="124"/>
      <c r="P143" s="125">
        <f>P144</f>
        <v>0</v>
      </c>
      <c r="R143" s="125">
        <f>R144</f>
        <v>0</v>
      </c>
      <c r="T143" s="126">
        <f>T144</f>
        <v>0</v>
      </c>
      <c r="AR143" s="120" t="s">
        <v>92</v>
      </c>
      <c r="AT143" s="127" t="s">
        <v>81</v>
      </c>
      <c r="AU143" s="127" t="s">
        <v>82</v>
      </c>
      <c r="AY143" s="120" t="s">
        <v>225</v>
      </c>
      <c r="BK143" s="128">
        <f>BK144</f>
        <v>0</v>
      </c>
    </row>
    <row r="144" spans="2:65" s="11" customFormat="1" ht="22.8" customHeight="1">
      <c r="B144" s="119"/>
      <c r="D144" s="120" t="s">
        <v>81</v>
      </c>
      <c r="E144" s="129" t="s">
        <v>2083</v>
      </c>
      <c r="F144" s="129" t="s">
        <v>2084</v>
      </c>
      <c r="I144" s="122"/>
      <c r="J144" s="130">
        <f>BK144</f>
        <v>0</v>
      </c>
      <c r="L144" s="119"/>
      <c r="M144" s="124"/>
      <c r="P144" s="125">
        <f>P145</f>
        <v>0</v>
      </c>
      <c r="R144" s="125">
        <f>R145</f>
        <v>0</v>
      </c>
      <c r="T144" s="126">
        <f>T145</f>
        <v>0</v>
      </c>
      <c r="AR144" s="120" t="s">
        <v>92</v>
      </c>
      <c r="AT144" s="127" t="s">
        <v>81</v>
      </c>
      <c r="AU144" s="127" t="s">
        <v>90</v>
      </c>
      <c r="AY144" s="120" t="s">
        <v>225</v>
      </c>
      <c r="BK144" s="128">
        <f>BK145</f>
        <v>0</v>
      </c>
    </row>
    <row r="145" spans="2:65" s="1" customFormat="1" ht="16.5" customHeight="1">
      <c r="B145" s="31"/>
      <c r="C145" s="131" t="s">
        <v>248</v>
      </c>
      <c r="D145" s="131" t="s">
        <v>227</v>
      </c>
      <c r="E145" s="132" t="s">
        <v>4905</v>
      </c>
      <c r="F145" s="133" t="s">
        <v>4906</v>
      </c>
      <c r="G145" s="134" t="s">
        <v>357</v>
      </c>
      <c r="H145" s="135">
        <v>24</v>
      </c>
      <c r="I145" s="136"/>
      <c r="J145" s="137">
        <f>ROUND(I145*H145,2)</f>
        <v>0</v>
      </c>
      <c r="K145" s="133" t="s">
        <v>1</v>
      </c>
      <c r="L145" s="31"/>
      <c r="M145" s="138" t="s">
        <v>1</v>
      </c>
      <c r="N145" s="139" t="s">
        <v>47</v>
      </c>
      <c r="P145" s="140">
        <f>O145*H145</f>
        <v>0</v>
      </c>
      <c r="Q145" s="140">
        <v>0</v>
      </c>
      <c r="R145" s="140">
        <f>Q145*H145</f>
        <v>0</v>
      </c>
      <c r="S145" s="140">
        <v>0</v>
      </c>
      <c r="T145" s="141">
        <f>S145*H145</f>
        <v>0</v>
      </c>
      <c r="AR145" s="142" t="s">
        <v>265</v>
      </c>
      <c r="AT145" s="142" t="s">
        <v>227</v>
      </c>
      <c r="AU145" s="142" t="s">
        <v>92</v>
      </c>
      <c r="AY145" s="16" t="s">
        <v>225</v>
      </c>
      <c r="BE145" s="143">
        <f>IF(N145="základní",J145,0)</f>
        <v>0</v>
      </c>
      <c r="BF145" s="143">
        <f>IF(N145="snížená",J145,0)</f>
        <v>0</v>
      </c>
      <c r="BG145" s="143">
        <f>IF(N145="zákl. přenesená",J145,0)</f>
        <v>0</v>
      </c>
      <c r="BH145" s="143">
        <f>IF(N145="sníž. přenesená",J145,0)</f>
        <v>0</v>
      </c>
      <c r="BI145" s="143">
        <f>IF(N145="nulová",J145,0)</f>
        <v>0</v>
      </c>
      <c r="BJ145" s="16" t="s">
        <v>90</v>
      </c>
      <c r="BK145" s="143">
        <f>ROUND(I145*H145,2)</f>
        <v>0</v>
      </c>
      <c r="BL145" s="16" t="s">
        <v>265</v>
      </c>
      <c r="BM145" s="142" t="s">
        <v>265</v>
      </c>
    </row>
    <row r="146" spans="2:65" s="11" customFormat="1" ht="25.95" customHeight="1">
      <c r="B146" s="119"/>
      <c r="D146" s="120" t="s">
        <v>81</v>
      </c>
      <c r="E146" s="121" t="s">
        <v>1882</v>
      </c>
      <c r="F146" s="121" t="s">
        <v>1883</v>
      </c>
      <c r="I146" s="122"/>
      <c r="J146" s="123">
        <f>BK146</f>
        <v>0</v>
      </c>
      <c r="L146" s="119"/>
      <c r="M146" s="124"/>
      <c r="P146" s="125">
        <f>P147+P150</f>
        <v>0</v>
      </c>
      <c r="R146" s="125">
        <f>R147+R150</f>
        <v>0</v>
      </c>
      <c r="T146" s="126">
        <f>T147+T150</f>
        <v>0</v>
      </c>
      <c r="AR146" s="120" t="s">
        <v>250</v>
      </c>
      <c r="AT146" s="127" t="s">
        <v>81</v>
      </c>
      <c r="AU146" s="127" t="s">
        <v>82</v>
      </c>
      <c r="AY146" s="120" t="s">
        <v>225</v>
      </c>
      <c r="BK146" s="128">
        <f>BK147+BK150</f>
        <v>0</v>
      </c>
    </row>
    <row r="147" spans="2:65" s="11" customFormat="1" ht="22.8" customHeight="1">
      <c r="B147" s="119"/>
      <c r="D147" s="120" t="s">
        <v>81</v>
      </c>
      <c r="E147" s="129" t="s">
        <v>4329</v>
      </c>
      <c r="F147" s="129" t="s">
        <v>4330</v>
      </c>
      <c r="I147" s="122"/>
      <c r="J147" s="130">
        <f>BK147</f>
        <v>0</v>
      </c>
      <c r="L147" s="119"/>
      <c r="M147" s="124"/>
      <c r="P147" s="125">
        <f>SUM(P148:P149)</f>
        <v>0</v>
      </c>
      <c r="R147" s="125">
        <f>SUM(R148:R149)</f>
        <v>0</v>
      </c>
      <c r="T147" s="126">
        <f>SUM(T148:T149)</f>
        <v>0</v>
      </c>
      <c r="AR147" s="120" t="s">
        <v>250</v>
      </c>
      <c r="AT147" s="127" t="s">
        <v>81</v>
      </c>
      <c r="AU147" s="127" t="s">
        <v>90</v>
      </c>
      <c r="AY147" s="120" t="s">
        <v>225</v>
      </c>
      <c r="BK147" s="128">
        <f>SUM(BK148:BK149)</f>
        <v>0</v>
      </c>
    </row>
    <row r="148" spans="2:65" s="1" customFormat="1" ht="16.5" customHeight="1">
      <c r="B148" s="31"/>
      <c r="C148" s="131" t="s">
        <v>266</v>
      </c>
      <c r="D148" s="131" t="s">
        <v>227</v>
      </c>
      <c r="E148" s="132" t="s">
        <v>4332</v>
      </c>
      <c r="F148" s="133" t="s">
        <v>4330</v>
      </c>
      <c r="G148" s="134" t="s">
        <v>1846</v>
      </c>
      <c r="H148" s="178"/>
      <c r="I148" s="136"/>
      <c r="J148" s="137">
        <f>ROUND(I148*H148,2)</f>
        <v>0</v>
      </c>
      <c r="K148" s="133" t="s">
        <v>231</v>
      </c>
      <c r="L148" s="31"/>
      <c r="M148" s="138" t="s">
        <v>1</v>
      </c>
      <c r="N148" s="139" t="s">
        <v>47</v>
      </c>
      <c r="P148" s="140">
        <f>O148*H148</f>
        <v>0</v>
      </c>
      <c r="Q148" s="140">
        <v>0</v>
      </c>
      <c r="R148" s="140">
        <f>Q148*H148</f>
        <v>0</v>
      </c>
      <c r="S148" s="140">
        <v>0</v>
      </c>
      <c r="T148" s="141">
        <f>S148*H148</f>
        <v>0</v>
      </c>
      <c r="AR148" s="142" t="s">
        <v>232</v>
      </c>
      <c r="AT148" s="142" t="s">
        <v>227</v>
      </c>
      <c r="AU148" s="142" t="s">
        <v>92</v>
      </c>
      <c r="AY148" s="16" t="s">
        <v>225</v>
      </c>
      <c r="BE148" s="143">
        <f>IF(N148="základní",J148,0)</f>
        <v>0</v>
      </c>
      <c r="BF148" s="143">
        <f>IF(N148="snížená",J148,0)</f>
        <v>0</v>
      </c>
      <c r="BG148" s="143">
        <f>IF(N148="zákl. přenesená",J148,0)</f>
        <v>0</v>
      </c>
      <c r="BH148" s="143">
        <f>IF(N148="sníž. přenesená",J148,0)</f>
        <v>0</v>
      </c>
      <c r="BI148" s="143">
        <f>IF(N148="nulová",J148,0)</f>
        <v>0</v>
      </c>
      <c r="BJ148" s="16" t="s">
        <v>90</v>
      </c>
      <c r="BK148" s="143">
        <f>ROUND(I148*H148,2)</f>
        <v>0</v>
      </c>
      <c r="BL148" s="16" t="s">
        <v>232</v>
      </c>
      <c r="BM148" s="142" t="s">
        <v>269</v>
      </c>
    </row>
    <row r="149" spans="2:65" s="1" customFormat="1" ht="16.5" customHeight="1">
      <c r="B149" s="31"/>
      <c r="C149" s="131" t="s">
        <v>253</v>
      </c>
      <c r="D149" s="131" t="s">
        <v>227</v>
      </c>
      <c r="E149" s="132" t="s">
        <v>4334</v>
      </c>
      <c r="F149" s="133" t="s">
        <v>4335</v>
      </c>
      <c r="G149" s="134" t="s">
        <v>638</v>
      </c>
      <c r="H149" s="135">
        <v>1</v>
      </c>
      <c r="I149" s="136"/>
      <c r="J149" s="137">
        <f>ROUND(I149*H149,2)</f>
        <v>0</v>
      </c>
      <c r="K149" s="133" t="s">
        <v>231</v>
      </c>
      <c r="L149" s="31"/>
      <c r="M149" s="138" t="s">
        <v>1</v>
      </c>
      <c r="N149" s="139" t="s">
        <v>47</v>
      </c>
      <c r="P149" s="140">
        <f>O149*H149</f>
        <v>0</v>
      </c>
      <c r="Q149" s="140">
        <v>0</v>
      </c>
      <c r="R149" s="140">
        <f>Q149*H149</f>
        <v>0</v>
      </c>
      <c r="S149" s="140">
        <v>0</v>
      </c>
      <c r="T149" s="141">
        <f>S149*H149</f>
        <v>0</v>
      </c>
      <c r="AR149" s="142" t="s">
        <v>232</v>
      </c>
      <c r="AT149" s="142" t="s">
        <v>227</v>
      </c>
      <c r="AU149" s="142" t="s">
        <v>92</v>
      </c>
      <c r="AY149" s="16" t="s">
        <v>225</v>
      </c>
      <c r="BE149" s="143">
        <f>IF(N149="základní",J149,0)</f>
        <v>0</v>
      </c>
      <c r="BF149" s="143">
        <f>IF(N149="snížená",J149,0)</f>
        <v>0</v>
      </c>
      <c r="BG149" s="143">
        <f>IF(N149="zákl. přenesená",J149,0)</f>
        <v>0</v>
      </c>
      <c r="BH149" s="143">
        <f>IF(N149="sníž. přenesená",J149,0)</f>
        <v>0</v>
      </c>
      <c r="BI149" s="143">
        <f>IF(N149="nulová",J149,0)</f>
        <v>0</v>
      </c>
      <c r="BJ149" s="16" t="s">
        <v>90</v>
      </c>
      <c r="BK149" s="143">
        <f>ROUND(I149*H149,2)</f>
        <v>0</v>
      </c>
      <c r="BL149" s="16" t="s">
        <v>232</v>
      </c>
      <c r="BM149" s="142" t="s">
        <v>273</v>
      </c>
    </row>
    <row r="150" spans="2:65" s="11" customFormat="1" ht="22.8" customHeight="1">
      <c r="B150" s="119"/>
      <c r="D150" s="120" t="s">
        <v>81</v>
      </c>
      <c r="E150" s="129" t="s">
        <v>4336</v>
      </c>
      <c r="F150" s="129" t="s">
        <v>4337</v>
      </c>
      <c r="I150" s="122"/>
      <c r="J150" s="130">
        <f>BK150</f>
        <v>0</v>
      </c>
      <c r="L150" s="119"/>
      <c r="M150" s="124"/>
      <c r="P150" s="125">
        <f>SUM(P151:P152)</f>
        <v>0</v>
      </c>
      <c r="R150" s="125">
        <f>SUM(R151:R152)</f>
        <v>0</v>
      </c>
      <c r="T150" s="126">
        <f>SUM(T151:T152)</f>
        <v>0</v>
      </c>
      <c r="AR150" s="120" t="s">
        <v>250</v>
      </c>
      <c r="AT150" s="127" t="s">
        <v>81</v>
      </c>
      <c r="AU150" s="127" t="s">
        <v>90</v>
      </c>
      <c r="AY150" s="120" t="s">
        <v>225</v>
      </c>
      <c r="BK150" s="128">
        <f>SUM(BK151:BK152)</f>
        <v>0</v>
      </c>
    </row>
    <row r="151" spans="2:65" s="1" customFormat="1" ht="16.5" customHeight="1">
      <c r="B151" s="31"/>
      <c r="C151" s="131" t="s">
        <v>274</v>
      </c>
      <c r="D151" s="131" t="s">
        <v>227</v>
      </c>
      <c r="E151" s="132" t="s">
        <v>4345</v>
      </c>
      <c r="F151" s="133" t="s">
        <v>4346</v>
      </c>
      <c r="G151" s="134" t="s">
        <v>1846</v>
      </c>
      <c r="H151" s="178"/>
      <c r="I151" s="136"/>
      <c r="J151" s="137">
        <f>ROUND(I151*H151,2)</f>
        <v>0</v>
      </c>
      <c r="K151" s="133" t="s">
        <v>231</v>
      </c>
      <c r="L151" s="31"/>
      <c r="M151" s="138" t="s">
        <v>1</v>
      </c>
      <c r="N151" s="139" t="s">
        <v>47</v>
      </c>
      <c r="P151" s="140">
        <f>O151*H151</f>
        <v>0</v>
      </c>
      <c r="Q151" s="140">
        <v>0</v>
      </c>
      <c r="R151" s="140">
        <f>Q151*H151</f>
        <v>0</v>
      </c>
      <c r="S151" s="140">
        <v>0</v>
      </c>
      <c r="T151" s="141">
        <f>S151*H151</f>
        <v>0</v>
      </c>
      <c r="AR151" s="142" t="s">
        <v>232</v>
      </c>
      <c r="AT151" s="142" t="s">
        <v>227</v>
      </c>
      <c r="AU151" s="142" t="s">
        <v>92</v>
      </c>
      <c r="AY151" s="16" t="s">
        <v>225</v>
      </c>
      <c r="BE151" s="143">
        <f>IF(N151="základní",J151,0)</f>
        <v>0</v>
      </c>
      <c r="BF151" s="143">
        <f>IF(N151="snížená",J151,0)</f>
        <v>0</v>
      </c>
      <c r="BG151" s="143">
        <f>IF(N151="zákl. přenesená",J151,0)</f>
        <v>0</v>
      </c>
      <c r="BH151" s="143">
        <f>IF(N151="sníž. přenesená",J151,0)</f>
        <v>0</v>
      </c>
      <c r="BI151" s="143">
        <f>IF(N151="nulová",J151,0)</f>
        <v>0</v>
      </c>
      <c r="BJ151" s="16" t="s">
        <v>90</v>
      </c>
      <c r="BK151" s="143">
        <f>ROUND(I151*H151,2)</f>
        <v>0</v>
      </c>
      <c r="BL151" s="16" t="s">
        <v>232</v>
      </c>
      <c r="BM151" s="142" t="s">
        <v>278</v>
      </c>
    </row>
    <row r="152" spans="2:65" s="1" customFormat="1" ht="16.5" customHeight="1">
      <c r="B152" s="31"/>
      <c r="C152" s="131" t="s">
        <v>8</v>
      </c>
      <c r="D152" s="131" t="s">
        <v>227</v>
      </c>
      <c r="E152" s="132" t="s">
        <v>4348</v>
      </c>
      <c r="F152" s="133" t="s">
        <v>4349</v>
      </c>
      <c r="G152" s="134" t="s">
        <v>1846</v>
      </c>
      <c r="H152" s="178"/>
      <c r="I152" s="136"/>
      <c r="J152" s="137">
        <f>ROUND(I152*H152,2)</f>
        <v>0</v>
      </c>
      <c r="K152" s="133" t="s">
        <v>231</v>
      </c>
      <c r="L152" s="31"/>
      <c r="M152" s="179" t="s">
        <v>1</v>
      </c>
      <c r="N152" s="180" t="s">
        <v>47</v>
      </c>
      <c r="O152" s="181"/>
      <c r="P152" s="182">
        <f>O152*H152</f>
        <v>0</v>
      </c>
      <c r="Q152" s="182">
        <v>0</v>
      </c>
      <c r="R152" s="182">
        <f>Q152*H152</f>
        <v>0</v>
      </c>
      <c r="S152" s="182">
        <v>0</v>
      </c>
      <c r="T152" s="183">
        <f>S152*H152</f>
        <v>0</v>
      </c>
      <c r="AR152" s="142" t="s">
        <v>232</v>
      </c>
      <c r="AT152" s="142" t="s">
        <v>227</v>
      </c>
      <c r="AU152" s="142" t="s">
        <v>92</v>
      </c>
      <c r="AY152" s="16" t="s">
        <v>225</v>
      </c>
      <c r="BE152" s="143">
        <f>IF(N152="základní",J152,0)</f>
        <v>0</v>
      </c>
      <c r="BF152" s="143">
        <f>IF(N152="snížená",J152,0)</f>
        <v>0</v>
      </c>
      <c r="BG152" s="143">
        <f>IF(N152="zákl. přenesená",J152,0)</f>
        <v>0</v>
      </c>
      <c r="BH152" s="143">
        <f>IF(N152="sníž. přenesená",J152,0)</f>
        <v>0</v>
      </c>
      <c r="BI152" s="143">
        <f>IF(N152="nulová",J152,0)</f>
        <v>0</v>
      </c>
      <c r="BJ152" s="16" t="s">
        <v>90</v>
      </c>
      <c r="BK152" s="143">
        <f>ROUND(I152*H152,2)</f>
        <v>0</v>
      </c>
      <c r="BL152" s="16" t="s">
        <v>232</v>
      </c>
      <c r="BM152" s="142" t="s">
        <v>282</v>
      </c>
    </row>
    <row r="153" spans="2:65" s="1" customFormat="1" ht="6.9" customHeight="1">
      <c r="B153" s="43"/>
      <c r="C153" s="44"/>
      <c r="D153" s="44"/>
      <c r="E153" s="44"/>
      <c r="F153" s="44"/>
      <c r="G153" s="44"/>
      <c r="H153" s="44"/>
      <c r="I153" s="44"/>
      <c r="J153" s="44"/>
      <c r="K153" s="44"/>
      <c r="L153" s="31"/>
    </row>
  </sheetData>
  <sheetProtection algorithmName="SHA-512" hashValue="Kp8nwkADWLkjOKjOU1tOdYIYt12kFJVqsJWnXh/i2jqevzGfo4zxh3k86twpzTKujXmcLCLwVsMVLT3ZRbAbvA==" saltValue="25usfpk8bHP/dwlMrY9ZDIA9qZFwqKc7ciC50UpJvIr7Gdft44uqT0up7tN72q0D83P8ljRaRf0/kzKlrUBdxQ==" spinCount="100000" sheet="1" objects="1" scenarios="1" formatColumns="0" formatRows="0" autoFilter="0"/>
  <autoFilter ref="C122:K152" xr:uid="{00000000-0009-0000-0000-00000A000000}"/>
  <mergeCells count="9">
    <mergeCell ref="E87:H87"/>
    <mergeCell ref="E113:H113"/>
    <mergeCell ref="E115:H115"/>
    <mergeCell ref="L2:V2"/>
    <mergeCell ref="E7:H7"/>
    <mergeCell ref="E9:H9"/>
    <mergeCell ref="E18:H18"/>
    <mergeCell ref="E27:H27"/>
    <mergeCell ref="E85:H85"/>
  </mergeCells>
  <printOptions horizontalCentered="1"/>
  <pageMargins left="0.7" right="0.7" top="0.75" bottom="0.75" header="0.3" footer="0.3"/>
  <pageSetup paperSize="9" scale="70" fitToHeight="10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22</vt:i4>
      </vt:variant>
    </vt:vector>
  </HeadingPairs>
  <TitlesOfParts>
    <vt:vector size="33" baseType="lpstr">
      <vt:lpstr>Rekapitulace stavby</vt:lpstr>
      <vt:lpstr>24039a - SO - 01 Objekt č...</vt:lpstr>
      <vt:lpstr>24039b - SO - 02 Přístřeš...</vt:lpstr>
      <vt:lpstr>24039c - SO - 03 Protihlu...</vt:lpstr>
      <vt:lpstr>24039d - SO - 04 Akumulač...</vt:lpstr>
      <vt:lpstr>24039e - SO - 05 Oplocení...</vt:lpstr>
      <vt:lpstr>24039f - SO - 06 Zpevněné...</vt:lpstr>
      <vt:lpstr>24039g - SO - 07 Sadové ú...</vt:lpstr>
      <vt:lpstr>24039h - IO - 01 Areálová...</vt:lpstr>
      <vt:lpstr>24039i - IO - 02 Areálové...</vt:lpstr>
      <vt:lpstr>24039j - IO - 03 Areálové...</vt:lpstr>
      <vt:lpstr>'24039a - SO - 01 Objekt č...'!Názvy_tisku</vt:lpstr>
      <vt:lpstr>'24039b - SO - 02 Přístřeš...'!Názvy_tisku</vt:lpstr>
      <vt:lpstr>'24039c - SO - 03 Protihlu...'!Názvy_tisku</vt:lpstr>
      <vt:lpstr>'24039d - SO - 04 Akumulač...'!Názvy_tisku</vt:lpstr>
      <vt:lpstr>'24039e - SO - 05 Oplocení...'!Názvy_tisku</vt:lpstr>
      <vt:lpstr>'24039f - SO - 06 Zpevněné...'!Názvy_tisku</vt:lpstr>
      <vt:lpstr>'24039g - SO - 07 Sadové ú...'!Názvy_tisku</vt:lpstr>
      <vt:lpstr>'24039h - IO - 01 Areálová...'!Názvy_tisku</vt:lpstr>
      <vt:lpstr>'24039i - IO - 02 Areálové...'!Názvy_tisku</vt:lpstr>
      <vt:lpstr>'24039j - IO - 03 Areálové...'!Názvy_tisku</vt:lpstr>
      <vt:lpstr>'Rekapitulace stavby'!Názvy_tisku</vt:lpstr>
      <vt:lpstr>'24039a - SO - 01 Objekt č...'!Oblast_tisku</vt:lpstr>
      <vt:lpstr>'24039b - SO - 02 Přístřeš...'!Oblast_tisku</vt:lpstr>
      <vt:lpstr>'24039c - SO - 03 Protihlu...'!Oblast_tisku</vt:lpstr>
      <vt:lpstr>'24039d - SO - 04 Akumulač...'!Oblast_tisku</vt:lpstr>
      <vt:lpstr>'24039e - SO - 05 Oplocení...'!Oblast_tisku</vt:lpstr>
      <vt:lpstr>'24039f - SO - 06 Zpevněné...'!Oblast_tisku</vt:lpstr>
      <vt:lpstr>'24039g - SO - 07 Sadové ú...'!Oblast_tisku</vt:lpstr>
      <vt:lpstr>'24039h - IO - 01 Areálová...'!Oblast_tisku</vt:lpstr>
      <vt:lpstr>'24039i - IO - 02 Areálové...'!Oblast_tisku</vt:lpstr>
      <vt:lpstr>'24039j - IO - 03 Areálové...'!Oblast_tisku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Luboš Michalec</dc:creator>
  <cp:lastModifiedBy>Luboš Michalec</cp:lastModifiedBy>
  <cp:lastPrinted>2025-02-28T18:00:32Z</cp:lastPrinted>
  <dcterms:created xsi:type="dcterms:W3CDTF">2025-02-28T17:52:27Z</dcterms:created>
  <dcterms:modified xsi:type="dcterms:W3CDTF">2025-02-28T18:02:49Z</dcterms:modified>
</cp:coreProperties>
</file>