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Vavrik\.Honza\rozpočty\2024\"/>
    </mc:Choice>
  </mc:AlternateContent>
  <xr:revisionPtr revIDLastSave="0" documentId="13_ncr:11_{73935B31-2618-40BC-9E64-E1AC9E82DAF4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SO 01 1.01 Pol" sheetId="12" r:id="rId4"/>
    <sheet name="SO 01 1.08 Pol" sheetId="13" r:id="rId5"/>
    <sheet name="SO 01 1.09 Pol" sheetId="14" r:id="rId6"/>
    <sheet name="SO 01 1.10 Pol" sheetId="15" r:id="rId7"/>
    <sheet name="SO 01 1.11 Pol" sheetId="16" r:id="rId8"/>
    <sheet name="SO 01 1.12 Pol" sheetId="17" r:id="rId9"/>
    <sheet name="SO 01 1.13 Pol" sheetId="18" r:id="rId10"/>
    <sheet name="SO 01 1.14 Pol" sheetId="19" r:id="rId11"/>
    <sheet name="VRN VRN  Pol" sheetId="20" r:id="rId12"/>
  </sheets>
  <externalReferences>
    <externalReference r:id="rId13"/>
  </externalReferences>
  <definedNames>
    <definedName name="CelkemDPHVypocet" localSheetId="1">Stavba!$H$52</definedName>
    <definedName name="CenaCelkem">Stavba!$G$29</definedName>
    <definedName name="CenaCelkemBezDPH">Stavba!$G$28</definedName>
    <definedName name="CenaCelkemVypocet" localSheetId="1">Stavba!$I$52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1.01 Pol'!$1:$7</definedName>
    <definedName name="_xlnm.Print_Titles" localSheetId="4">'SO 01 1.08 Pol'!$1:$7</definedName>
    <definedName name="_xlnm.Print_Titles" localSheetId="5">'SO 01 1.09 Pol'!$1:$7</definedName>
    <definedName name="_xlnm.Print_Titles" localSheetId="6">'SO 01 1.10 Pol'!$1:$7</definedName>
    <definedName name="_xlnm.Print_Titles" localSheetId="7">'SO 01 1.11 Pol'!$1:$7</definedName>
    <definedName name="_xlnm.Print_Titles" localSheetId="8">'SO 01 1.12 Pol'!$1:$7</definedName>
    <definedName name="_xlnm.Print_Titles" localSheetId="9">'SO 01 1.13 Pol'!$1:$7</definedName>
    <definedName name="_xlnm.Print_Titles" localSheetId="10">'SO 01 1.14 Pol'!$1:$7</definedName>
    <definedName name="_xlnm.Print_Titles" localSheetId="11">'VRN VRN 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1.01 Pol'!$A$1:$Y$81</definedName>
    <definedName name="_xlnm.Print_Area" localSheetId="4">'SO 01 1.08 Pol'!$A$1:$Y$73</definedName>
    <definedName name="_xlnm.Print_Area" localSheetId="5">'SO 01 1.09 Pol'!$A$1:$Y$84</definedName>
    <definedName name="_xlnm.Print_Area" localSheetId="6">'SO 01 1.10 Pol'!$A$1:$Y$84</definedName>
    <definedName name="_xlnm.Print_Area" localSheetId="7">'SO 01 1.11 Pol'!$A$1:$Y$96</definedName>
    <definedName name="_xlnm.Print_Area" localSheetId="8">'SO 01 1.12 Pol'!$A$1:$Y$84</definedName>
    <definedName name="_xlnm.Print_Area" localSheetId="9">'SO 01 1.13 Pol'!$A$1:$Y$102</definedName>
    <definedName name="_xlnm.Print_Area" localSheetId="10">'SO 01 1.14 Pol'!$A$1:$Y$75</definedName>
    <definedName name="_xlnm.Print_Area" localSheetId="1">Stavba!$A$1:$J$91</definedName>
    <definedName name="_xlnm.Print_Area" localSheetId="11">'VRN VRN  Pol'!$A$1:$Y$18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Stavba!$F$52</definedName>
    <definedName name="ZakladDPHZakl">Stavba!$G$25</definedName>
    <definedName name="ZakladDPHZaklVypocet" localSheetId="1">Stavba!$G$52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5" i="1" l="1"/>
  <c r="BA13" i="20"/>
  <c r="BA11" i="20"/>
  <c r="I8" i="20"/>
  <c r="Q8" i="20"/>
  <c r="G9" i="20"/>
  <c r="M9" i="20" s="1"/>
  <c r="I9" i="20"/>
  <c r="K9" i="20"/>
  <c r="K8" i="20" s="1"/>
  <c r="O9" i="20"/>
  <c r="Q9" i="20"/>
  <c r="V9" i="20"/>
  <c r="V8" i="20" s="1"/>
  <c r="G10" i="20"/>
  <c r="I10" i="20"/>
  <c r="K10" i="20"/>
  <c r="M10" i="20"/>
  <c r="O10" i="20"/>
  <c r="Q10" i="20"/>
  <c r="V10" i="20"/>
  <c r="G12" i="20"/>
  <c r="M12" i="20" s="1"/>
  <c r="I12" i="20"/>
  <c r="K12" i="20"/>
  <c r="O12" i="20"/>
  <c r="O8" i="20" s="1"/>
  <c r="Q12" i="20"/>
  <c r="V12" i="20"/>
  <c r="I14" i="20"/>
  <c r="O14" i="20"/>
  <c r="Q14" i="20"/>
  <c r="G15" i="20"/>
  <c r="M15" i="20" s="1"/>
  <c r="M14" i="20" s="1"/>
  <c r="I15" i="20"/>
  <c r="K15" i="20"/>
  <c r="K14" i="20" s="1"/>
  <c r="O15" i="20"/>
  <c r="Q15" i="20"/>
  <c r="V15" i="20"/>
  <c r="V14" i="20" s="1"/>
  <c r="AE17" i="20"/>
  <c r="F51" i="1" s="1"/>
  <c r="BA24" i="19"/>
  <c r="BA18" i="19"/>
  <c r="O8" i="19"/>
  <c r="G9" i="19"/>
  <c r="M9" i="19" s="1"/>
  <c r="I9" i="19"/>
  <c r="I8" i="19" s="1"/>
  <c r="K9" i="19"/>
  <c r="K8" i="19" s="1"/>
  <c r="O9" i="19"/>
  <c r="Q9" i="19"/>
  <c r="Q8" i="19" s="1"/>
  <c r="V9" i="19"/>
  <c r="V8" i="19" s="1"/>
  <c r="G12" i="19"/>
  <c r="M12" i="19" s="1"/>
  <c r="I12" i="19"/>
  <c r="K12" i="19"/>
  <c r="O12" i="19"/>
  <c r="Q12" i="19"/>
  <c r="V12" i="19"/>
  <c r="G15" i="19"/>
  <c r="M15" i="19" s="1"/>
  <c r="I15" i="19"/>
  <c r="K15" i="19"/>
  <c r="O15" i="19"/>
  <c r="Q15" i="19"/>
  <c r="V15" i="19"/>
  <c r="G22" i="19"/>
  <c r="O22" i="19"/>
  <c r="G23" i="19"/>
  <c r="M23" i="19" s="1"/>
  <c r="M22" i="19" s="1"/>
  <c r="I23" i="19"/>
  <c r="I22" i="19" s="1"/>
  <c r="K23" i="19"/>
  <c r="K22" i="19" s="1"/>
  <c r="O23" i="19"/>
  <c r="Q23" i="19"/>
  <c r="Q22" i="19" s="1"/>
  <c r="V23" i="19"/>
  <c r="V22" i="19" s="1"/>
  <c r="K25" i="19"/>
  <c r="V25" i="19"/>
  <c r="G26" i="19"/>
  <c r="I26" i="19"/>
  <c r="I25" i="19" s="1"/>
  <c r="K26" i="19"/>
  <c r="M26" i="19"/>
  <c r="O26" i="19"/>
  <c r="Q26" i="19"/>
  <c r="Q25" i="19" s="1"/>
  <c r="V26" i="19"/>
  <c r="G27" i="19"/>
  <c r="G25" i="19" s="1"/>
  <c r="I27" i="19"/>
  <c r="K27" i="19"/>
  <c r="O27" i="19"/>
  <c r="O25" i="19" s="1"/>
  <c r="Q27" i="19"/>
  <c r="V27" i="19"/>
  <c r="G39" i="19"/>
  <c r="I39" i="19"/>
  <c r="O39" i="19"/>
  <c r="Q39" i="19"/>
  <c r="G40" i="19"/>
  <c r="M40" i="19" s="1"/>
  <c r="M39" i="19" s="1"/>
  <c r="I40" i="19"/>
  <c r="K40" i="19"/>
  <c r="K39" i="19" s="1"/>
  <c r="O40" i="19"/>
  <c r="Q40" i="19"/>
  <c r="V40" i="19"/>
  <c r="V39" i="19" s="1"/>
  <c r="K41" i="19"/>
  <c r="V41" i="19"/>
  <c r="G42" i="19"/>
  <c r="M42" i="19" s="1"/>
  <c r="I42" i="19"/>
  <c r="K42" i="19"/>
  <c r="O42" i="19"/>
  <c r="O41" i="19" s="1"/>
  <c r="Q42" i="19"/>
  <c r="V42" i="19"/>
  <c r="G43" i="19"/>
  <c r="M43" i="19" s="1"/>
  <c r="I43" i="19"/>
  <c r="I41" i="19" s="1"/>
  <c r="K43" i="19"/>
  <c r="O43" i="19"/>
  <c r="Q43" i="19"/>
  <c r="Q41" i="19" s="1"/>
  <c r="V43" i="19"/>
  <c r="K44" i="19"/>
  <c r="V44" i="19"/>
  <c r="G45" i="19"/>
  <c r="I45" i="19"/>
  <c r="K45" i="19"/>
  <c r="M45" i="19"/>
  <c r="O45" i="19"/>
  <c r="Q45" i="19"/>
  <c r="V45" i="19"/>
  <c r="G48" i="19"/>
  <c r="G44" i="19" s="1"/>
  <c r="I48" i="19"/>
  <c r="K48" i="19"/>
  <c r="O48" i="19"/>
  <c r="O44" i="19" s="1"/>
  <c r="Q48" i="19"/>
  <c r="V48" i="19"/>
  <c r="G49" i="19"/>
  <c r="M49" i="19" s="1"/>
  <c r="I49" i="19"/>
  <c r="I44" i="19" s="1"/>
  <c r="K49" i="19"/>
  <c r="O49" i="19"/>
  <c r="Q49" i="19"/>
  <c r="Q44" i="19" s="1"/>
  <c r="V49" i="19"/>
  <c r="K50" i="19"/>
  <c r="V50" i="19"/>
  <c r="G51" i="19"/>
  <c r="M51" i="19" s="1"/>
  <c r="I51" i="19"/>
  <c r="I50" i="19" s="1"/>
  <c r="K51" i="19"/>
  <c r="O51" i="19"/>
  <c r="Q51" i="19"/>
  <c r="Q50" i="19" s="1"/>
  <c r="V51" i="19"/>
  <c r="G54" i="19"/>
  <c r="G50" i="19" s="1"/>
  <c r="I54" i="19"/>
  <c r="K54" i="19"/>
  <c r="O54" i="19"/>
  <c r="O50" i="19" s="1"/>
  <c r="Q54" i="19"/>
  <c r="V54" i="19"/>
  <c r="I58" i="19"/>
  <c r="O58" i="19"/>
  <c r="Q58" i="19"/>
  <c r="G59" i="19"/>
  <c r="M59" i="19" s="1"/>
  <c r="I59" i="19"/>
  <c r="K59" i="19"/>
  <c r="K58" i="19" s="1"/>
  <c r="O59" i="19"/>
  <c r="Q59" i="19"/>
  <c r="V59" i="19"/>
  <c r="V58" i="19" s="1"/>
  <c r="G64" i="19"/>
  <c r="M64" i="19" s="1"/>
  <c r="I64" i="19"/>
  <c r="K64" i="19"/>
  <c r="O64" i="19"/>
  <c r="Q64" i="19"/>
  <c r="V64" i="19"/>
  <c r="O65" i="19"/>
  <c r="G66" i="19"/>
  <c r="M66" i="19" s="1"/>
  <c r="I66" i="19"/>
  <c r="I65" i="19" s="1"/>
  <c r="K66" i="19"/>
  <c r="O66" i="19"/>
  <c r="Q66" i="19"/>
  <c r="Q65" i="19" s="1"/>
  <c r="V66" i="19"/>
  <c r="G68" i="19"/>
  <c r="M68" i="19" s="1"/>
  <c r="I68" i="19"/>
  <c r="K68" i="19"/>
  <c r="K65" i="19" s="1"/>
  <c r="O68" i="19"/>
  <c r="Q68" i="19"/>
  <c r="V68" i="19"/>
  <c r="V65" i="19" s="1"/>
  <c r="I70" i="19"/>
  <c r="K70" i="19"/>
  <c r="Q70" i="19"/>
  <c r="V70" i="19"/>
  <c r="G71" i="19"/>
  <c r="M71" i="19" s="1"/>
  <c r="M70" i="19" s="1"/>
  <c r="I71" i="19"/>
  <c r="K71" i="19"/>
  <c r="O71" i="19"/>
  <c r="O70" i="19" s="1"/>
  <c r="Q71" i="19"/>
  <c r="V71" i="19"/>
  <c r="AE74" i="19"/>
  <c r="F49" i="1" s="1"/>
  <c r="BA88" i="18"/>
  <c r="BA28" i="18"/>
  <c r="BA22" i="18"/>
  <c r="BA10" i="18"/>
  <c r="K8" i="18"/>
  <c r="V8" i="18"/>
  <c r="G9" i="18"/>
  <c r="G8" i="18" s="1"/>
  <c r="I71" i="1" s="1"/>
  <c r="I9" i="18"/>
  <c r="I8" i="18" s="1"/>
  <c r="K9" i="18"/>
  <c r="O9" i="18"/>
  <c r="O8" i="18" s="1"/>
  <c r="Q9" i="18"/>
  <c r="Q8" i="18" s="1"/>
  <c r="V9" i="18"/>
  <c r="I14" i="18"/>
  <c r="Q14" i="18"/>
  <c r="G15" i="18"/>
  <c r="M15" i="18" s="1"/>
  <c r="I15" i="18"/>
  <c r="K15" i="18"/>
  <c r="K14" i="18" s="1"/>
  <c r="O15" i="18"/>
  <c r="Q15" i="18"/>
  <c r="V15" i="18"/>
  <c r="V14" i="18" s="1"/>
  <c r="G16" i="18"/>
  <c r="M16" i="18" s="1"/>
  <c r="I16" i="18"/>
  <c r="K16" i="18"/>
  <c r="O16" i="18"/>
  <c r="Q16" i="18"/>
  <c r="V16" i="18"/>
  <c r="G19" i="18"/>
  <c r="I19" i="18"/>
  <c r="K19" i="18"/>
  <c r="O19" i="18"/>
  <c r="O14" i="18" s="1"/>
  <c r="Q19" i="18"/>
  <c r="V19" i="18"/>
  <c r="I26" i="18"/>
  <c r="O26" i="18"/>
  <c r="Q26" i="18"/>
  <c r="G27" i="18"/>
  <c r="M27" i="18" s="1"/>
  <c r="M26" i="18" s="1"/>
  <c r="I27" i="18"/>
  <c r="K27" i="18"/>
  <c r="K26" i="18" s="1"/>
  <c r="O27" i="18"/>
  <c r="Q27" i="18"/>
  <c r="V27" i="18"/>
  <c r="V26" i="18" s="1"/>
  <c r="K29" i="18"/>
  <c r="V29" i="18"/>
  <c r="G30" i="18"/>
  <c r="G29" i="18" s="1"/>
  <c r="I30" i="18"/>
  <c r="I29" i="18" s="1"/>
  <c r="K30" i="18"/>
  <c r="O30" i="18"/>
  <c r="O29" i="18" s="1"/>
  <c r="Q30" i="18"/>
  <c r="Q29" i="18" s="1"/>
  <c r="V30" i="18"/>
  <c r="G43" i="18"/>
  <c r="M43" i="18" s="1"/>
  <c r="I43" i="18"/>
  <c r="K43" i="18"/>
  <c r="K42" i="18" s="1"/>
  <c r="O43" i="18"/>
  <c r="Q43" i="18"/>
  <c r="V43" i="18"/>
  <c r="V42" i="18" s="1"/>
  <c r="G44" i="18"/>
  <c r="I44" i="18"/>
  <c r="K44" i="18"/>
  <c r="M44" i="18"/>
  <c r="O44" i="18"/>
  <c r="Q44" i="18"/>
  <c r="V44" i="18"/>
  <c r="G45" i="18"/>
  <c r="G42" i="18" s="1"/>
  <c r="I45" i="18"/>
  <c r="K45" i="18"/>
  <c r="O45" i="18"/>
  <c r="O42" i="18" s="1"/>
  <c r="Q45" i="18"/>
  <c r="V45" i="18"/>
  <c r="G46" i="18"/>
  <c r="M46" i="18" s="1"/>
  <c r="I46" i="18"/>
  <c r="I42" i="18" s="1"/>
  <c r="K46" i="18"/>
  <c r="O46" i="18"/>
  <c r="Q46" i="18"/>
  <c r="Q42" i="18" s="1"/>
  <c r="V46" i="18"/>
  <c r="G47" i="18"/>
  <c r="M47" i="18" s="1"/>
  <c r="I47" i="18"/>
  <c r="K47" i="18"/>
  <c r="O47" i="18"/>
  <c r="Q47" i="18"/>
  <c r="V47" i="18"/>
  <c r="G48" i="18"/>
  <c r="M48" i="18" s="1"/>
  <c r="I48" i="18"/>
  <c r="K48" i="18"/>
  <c r="O48" i="18"/>
  <c r="Q48" i="18"/>
  <c r="V48" i="18"/>
  <c r="G49" i="18"/>
  <c r="O49" i="18"/>
  <c r="G50" i="18"/>
  <c r="M50" i="18" s="1"/>
  <c r="I50" i="18"/>
  <c r="I49" i="18" s="1"/>
  <c r="K50" i="18"/>
  <c r="K49" i="18" s="1"/>
  <c r="O50" i="18"/>
  <c r="Q50" i="18"/>
  <c r="Q49" i="18" s="1"/>
  <c r="V50" i="18"/>
  <c r="V49" i="18" s="1"/>
  <c r="G51" i="18"/>
  <c r="M51" i="18" s="1"/>
  <c r="I51" i="18"/>
  <c r="K51" i="18"/>
  <c r="O51" i="18"/>
  <c r="Q51" i="18"/>
  <c r="V51" i="18"/>
  <c r="G53" i="18"/>
  <c r="I53" i="18"/>
  <c r="I52" i="18" s="1"/>
  <c r="K53" i="18"/>
  <c r="O53" i="18"/>
  <c r="O52" i="18" s="1"/>
  <c r="Q53" i="18"/>
  <c r="Q52" i="18" s="1"/>
  <c r="V53" i="18"/>
  <c r="G56" i="18"/>
  <c r="M56" i="18" s="1"/>
  <c r="I56" i="18"/>
  <c r="K56" i="18"/>
  <c r="O56" i="18"/>
  <c r="Q56" i="18"/>
  <c r="V56" i="18"/>
  <c r="G57" i="18"/>
  <c r="I57" i="18"/>
  <c r="K57" i="18"/>
  <c r="K52" i="18" s="1"/>
  <c r="M57" i="18"/>
  <c r="O57" i="18"/>
  <c r="Q57" i="18"/>
  <c r="V57" i="18"/>
  <c r="V52" i="18" s="1"/>
  <c r="G58" i="18"/>
  <c r="I58" i="18"/>
  <c r="K58" i="18"/>
  <c r="M58" i="18"/>
  <c r="O58" i="18"/>
  <c r="Q58" i="18"/>
  <c r="V58" i="18"/>
  <c r="G59" i="18"/>
  <c r="M59" i="18" s="1"/>
  <c r="I59" i="18"/>
  <c r="K59" i="18"/>
  <c r="O59" i="18"/>
  <c r="Q59" i="18"/>
  <c r="V59" i="18"/>
  <c r="I60" i="18"/>
  <c r="O60" i="18"/>
  <c r="Q60" i="18"/>
  <c r="G61" i="18"/>
  <c r="M61" i="18" s="1"/>
  <c r="I61" i="18"/>
  <c r="K61" i="18"/>
  <c r="K60" i="18" s="1"/>
  <c r="O61" i="18"/>
  <c r="Q61" i="18"/>
  <c r="V61" i="18"/>
  <c r="V60" i="18" s="1"/>
  <c r="G64" i="18"/>
  <c r="M64" i="18" s="1"/>
  <c r="I64" i="18"/>
  <c r="K64" i="18"/>
  <c r="O64" i="18"/>
  <c r="Q64" i="18"/>
  <c r="V64" i="18"/>
  <c r="O68" i="18"/>
  <c r="G69" i="18"/>
  <c r="M69" i="18" s="1"/>
  <c r="I69" i="18"/>
  <c r="I68" i="18" s="1"/>
  <c r="K69" i="18"/>
  <c r="K68" i="18" s="1"/>
  <c r="O69" i="18"/>
  <c r="Q69" i="18"/>
  <c r="Q68" i="18" s="1"/>
  <c r="V69" i="18"/>
  <c r="V68" i="18" s="1"/>
  <c r="G74" i="18"/>
  <c r="G68" i="18" s="1"/>
  <c r="I74" i="18"/>
  <c r="K74" i="18"/>
  <c r="M74" i="18"/>
  <c r="O74" i="18"/>
  <c r="Q74" i="18"/>
  <c r="V74" i="18"/>
  <c r="K75" i="18"/>
  <c r="V75" i="18"/>
  <c r="G76" i="18"/>
  <c r="G75" i="18" s="1"/>
  <c r="I76" i="18"/>
  <c r="I75" i="18" s="1"/>
  <c r="K76" i="18"/>
  <c r="O76" i="18"/>
  <c r="O75" i="18" s="1"/>
  <c r="Q76" i="18"/>
  <c r="Q75" i="18" s="1"/>
  <c r="V76" i="18"/>
  <c r="G80" i="18"/>
  <c r="M80" i="18" s="1"/>
  <c r="I80" i="18"/>
  <c r="K80" i="18"/>
  <c r="K79" i="18" s="1"/>
  <c r="O80" i="18"/>
  <c r="Q80" i="18"/>
  <c r="V80" i="18"/>
  <c r="V79" i="18" s="1"/>
  <c r="G82" i="18"/>
  <c r="I82" i="18"/>
  <c r="K82" i="18"/>
  <c r="M82" i="18"/>
  <c r="O82" i="18"/>
  <c r="Q82" i="18"/>
  <c r="V82" i="18"/>
  <c r="G83" i="18"/>
  <c r="M83" i="18" s="1"/>
  <c r="I83" i="18"/>
  <c r="K83" i="18"/>
  <c r="O83" i="18"/>
  <c r="O79" i="18" s="1"/>
  <c r="Q83" i="18"/>
  <c r="V83" i="18"/>
  <c r="G84" i="18"/>
  <c r="M84" i="18" s="1"/>
  <c r="I84" i="18"/>
  <c r="I79" i="18" s="1"/>
  <c r="K84" i="18"/>
  <c r="O84" i="18"/>
  <c r="Q84" i="18"/>
  <c r="Q79" i="18" s="1"/>
  <c r="V84" i="18"/>
  <c r="G85" i="18"/>
  <c r="M85" i="18" s="1"/>
  <c r="I85" i="18"/>
  <c r="K85" i="18"/>
  <c r="O85" i="18"/>
  <c r="Q85" i="18"/>
  <c r="V85" i="18"/>
  <c r="G90" i="18"/>
  <c r="M90" i="18" s="1"/>
  <c r="I90" i="18"/>
  <c r="K90" i="18"/>
  <c r="O90" i="18"/>
  <c r="Q90" i="18"/>
  <c r="V90" i="18"/>
  <c r="G91" i="18"/>
  <c r="M91" i="18" s="1"/>
  <c r="I91" i="18"/>
  <c r="K91" i="18"/>
  <c r="O91" i="18"/>
  <c r="Q91" i="18"/>
  <c r="V91" i="18"/>
  <c r="I93" i="18"/>
  <c r="O93" i="18"/>
  <c r="Q93" i="18"/>
  <c r="G94" i="18"/>
  <c r="M94" i="18" s="1"/>
  <c r="M93" i="18" s="1"/>
  <c r="I94" i="18"/>
  <c r="K94" i="18"/>
  <c r="K93" i="18" s="1"/>
  <c r="O94" i="18"/>
  <c r="Q94" i="18"/>
  <c r="V94" i="18"/>
  <c r="V93" i="18" s="1"/>
  <c r="K95" i="18"/>
  <c r="V95" i="18"/>
  <c r="G96" i="18"/>
  <c r="G95" i="18" s="1"/>
  <c r="I96" i="18"/>
  <c r="I95" i="18" s="1"/>
  <c r="K96" i="18"/>
  <c r="O96" i="18"/>
  <c r="O95" i="18" s="1"/>
  <c r="Q96" i="18"/>
  <c r="Q95" i="18" s="1"/>
  <c r="V96" i="18"/>
  <c r="G98" i="18"/>
  <c r="M98" i="18" s="1"/>
  <c r="I98" i="18"/>
  <c r="K98" i="18"/>
  <c r="O98" i="18"/>
  <c r="Q98" i="18"/>
  <c r="V98" i="18"/>
  <c r="AE101" i="18"/>
  <c r="F48" i="1" s="1"/>
  <c r="BA72" i="17"/>
  <c r="BA15" i="17"/>
  <c r="O8" i="17"/>
  <c r="G9" i="17"/>
  <c r="M9" i="17" s="1"/>
  <c r="I9" i="17"/>
  <c r="I8" i="17" s="1"/>
  <c r="K9" i="17"/>
  <c r="K8" i="17" s="1"/>
  <c r="O9" i="17"/>
  <c r="Q9" i="17"/>
  <c r="Q8" i="17" s="1"/>
  <c r="V9" i="17"/>
  <c r="V8" i="17" s="1"/>
  <c r="G10" i="17"/>
  <c r="M10" i="17" s="1"/>
  <c r="I10" i="17"/>
  <c r="K10" i="17"/>
  <c r="O10" i="17"/>
  <c r="Q10" i="17"/>
  <c r="V10" i="17"/>
  <c r="G14" i="17"/>
  <c r="M14" i="17" s="1"/>
  <c r="M13" i="17" s="1"/>
  <c r="I14" i="17"/>
  <c r="I13" i="17" s="1"/>
  <c r="K14" i="17"/>
  <c r="K13" i="17" s="1"/>
  <c r="O14" i="17"/>
  <c r="O13" i="17" s="1"/>
  <c r="Q14" i="17"/>
  <c r="Q13" i="17" s="1"/>
  <c r="V14" i="17"/>
  <c r="V13" i="17" s="1"/>
  <c r="I16" i="17"/>
  <c r="Q16" i="17"/>
  <c r="G17" i="17"/>
  <c r="M17" i="17" s="1"/>
  <c r="I17" i="17"/>
  <c r="K17" i="17"/>
  <c r="K16" i="17" s="1"/>
  <c r="O17" i="17"/>
  <c r="Q17" i="17"/>
  <c r="V17" i="17"/>
  <c r="V16" i="17" s="1"/>
  <c r="G18" i="17"/>
  <c r="G16" i="17" s="1"/>
  <c r="I18" i="17"/>
  <c r="K18" i="17"/>
  <c r="M18" i="17"/>
  <c r="O18" i="17"/>
  <c r="O16" i="17" s="1"/>
  <c r="Q18" i="17"/>
  <c r="V18" i="17"/>
  <c r="G31" i="17"/>
  <c r="M31" i="17" s="1"/>
  <c r="I31" i="17"/>
  <c r="I30" i="17" s="1"/>
  <c r="K31" i="17"/>
  <c r="K30" i="17" s="1"/>
  <c r="O31" i="17"/>
  <c r="Q31" i="17"/>
  <c r="Q30" i="17" s="1"/>
  <c r="V31" i="17"/>
  <c r="V30" i="17" s="1"/>
  <c r="G32" i="17"/>
  <c r="M32" i="17" s="1"/>
  <c r="I32" i="17"/>
  <c r="K32" i="17"/>
  <c r="O32" i="17"/>
  <c r="Q32" i="17"/>
  <c r="V32" i="17"/>
  <c r="G33" i="17"/>
  <c r="M33" i="17" s="1"/>
  <c r="I33" i="17"/>
  <c r="K33" i="17"/>
  <c r="O33" i="17"/>
  <c r="Q33" i="17"/>
  <c r="V33" i="17"/>
  <c r="G34" i="17"/>
  <c r="M34" i="17" s="1"/>
  <c r="I34" i="17"/>
  <c r="K34" i="17"/>
  <c r="O34" i="17"/>
  <c r="O30" i="17" s="1"/>
  <c r="Q34" i="17"/>
  <c r="V34" i="17"/>
  <c r="G35" i="17"/>
  <c r="M35" i="17" s="1"/>
  <c r="I35" i="17"/>
  <c r="K35" i="17"/>
  <c r="O35" i="17"/>
  <c r="Q35" i="17"/>
  <c r="V35" i="17"/>
  <c r="G36" i="17"/>
  <c r="M36" i="17" s="1"/>
  <c r="I36" i="17"/>
  <c r="K36" i="17"/>
  <c r="O36" i="17"/>
  <c r="Q36" i="17"/>
  <c r="V36" i="17"/>
  <c r="G38" i="17"/>
  <c r="M38" i="17" s="1"/>
  <c r="I38" i="17"/>
  <c r="I37" i="17" s="1"/>
  <c r="K38" i="17"/>
  <c r="O38" i="17"/>
  <c r="O37" i="17" s="1"/>
  <c r="Q38" i="17"/>
  <c r="Q37" i="17" s="1"/>
  <c r="V38" i="17"/>
  <c r="G39" i="17"/>
  <c r="M39" i="17" s="1"/>
  <c r="I39" i="17"/>
  <c r="K39" i="17"/>
  <c r="K37" i="17" s="1"/>
  <c r="O39" i="17"/>
  <c r="Q39" i="17"/>
  <c r="V39" i="17"/>
  <c r="V37" i="17" s="1"/>
  <c r="G41" i="17"/>
  <c r="I41" i="17"/>
  <c r="I40" i="17" s="1"/>
  <c r="K41" i="17"/>
  <c r="O41" i="17"/>
  <c r="O40" i="17" s="1"/>
  <c r="Q41" i="17"/>
  <c r="Q40" i="17" s="1"/>
  <c r="V41" i="17"/>
  <c r="G44" i="17"/>
  <c r="M44" i="17" s="1"/>
  <c r="I44" i="17"/>
  <c r="K44" i="17"/>
  <c r="O44" i="17"/>
  <c r="Q44" i="17"/>
  <c r="V44" i="17"/>
  <c r="G45" i="17"/>
  <c r="M45" i="17" s="1"/>
  <c r="I45" i="17"/>
  <c r="K45" i="17"/>
  <c r="O45" i="17"/>
  <c r="Q45" i="17"/>
  <c r="V45" i="17"/>
  <c r="G46" i="17"/>
  <c r="M46" i="17" s="1"/>
  <c r="I46" i="17"/>
  <c r="K46" i="17"/>
  <c r="K40" i="17" s="1"/>
  <c r="O46" i="17"/>
  <c r="Q46" i="17"/>
  <c r="V46" i="17"/>
  <c r="V40" i="17" s="1"/>
  <c r="G47" i="17"/>
  <c r="M47" i="17" s="1"/>
  <c r="I47" i="17"/>
  <c r="K47" i="17"/>
  <c r="O47" i="17"/>
  <c r="Q47" i="17"/>
  <c r="V47" i="17"/>
  <c r="O48" i="17"/>
  <c r="G49" i="17"/>
  <c r="M49" i="17" s="1"/>
  <c r="M48" i="17" s="1"/>
  <c r="I49" i="17"/>
  <c r="I48" i="17" s="1"/>
  <c r="K49" i="17"/>
  <c r="K48" i="17" s="1"/>
  <c r="O49" i="17"/>
  <c r="Q49" i="17"/>
  <c r="Q48" i="17" s="1"/>
  <c r="V49" i="17"/>
  <c r="V48" i="17" s="1"/>
  <c r="K52" i="17"/>
  <c r="V52" i="17"/>
  <c r="G53" i="17"/>
  <c r="G52" i="17" s="1"/>
  <c r="I53" i="17"/>
  <c r="I52" i="17" s="1"/>
  <c r="K53" i="17"/>
  <c r="O53" i="17"/>
  <c r="O52" i="17" s="1"/>
  <c r="Q53" i="17"/>
  <c r="Q52" i="17" s="1"/>
  <c r="V53" i="17"/>
  <c r="G58" i="17"/>
  <c r="M58" i="17" s="1"/>
  <c r="I58" i="17"/>
  <c r="K58" i="17"/>
  <c r="O58" i="17"/>
  <c r="Q58" i="17"/>
  <c r="V58" i="17"/>
  <c r="I59" i="17"/>
  <c r="Q59" i="17"/>
  <c r="G60" i="17"/>
  <c r="G59" i="17" s="1"/>
  <c r="I60" i="17"/>
  <c r="K60" i="17"/>
  <c r="K59" i="17" s="1"/>
  <c r="M60" i="17"/>
  <c r="M59" i="17" s="1"/>
  <c r="O60" i="17"/>
  <c r="O59" i="17" s="1"/>
  <c r="Q60" i="17"/>
  <c r="V60" i="17"/>
  <c r="V59" i="17" s="1"/>
  <c r="G64" i="17"/>
  <c r="M64" i="17" s="1"/>
  <c r="I64" i="17"/>
  <c r="I63" i="17" s="1"/>
  <c r="K64" i="17"/>
  <c r="O64" i="17"/>
  <c r="O63" i="17" s="1"/>
  <c r="Q64" i="17"/>
  <c r="Q63" i="17" s="1"/>
  <c r="V64" i="17"/>
  <c r="G66" i="17"/>
  <c r="M66" i="17" s="1"/>
  <c r="I66" i="17"/>
  <c r="K66" i="17"/>
  <c r="K63" i="17" s="1"/>
  <c r="O66" i="17"/>
  <c r="Q66" i="17"/>
  <c r="V66" i="17"/>
  <c r="V63" i="17" s="1"/>
  <c r="G67" i="17"/>
  <c r="M67" i="17" s="1"/>
  <c r="I67" i="17"/>
  <c r="K67" i="17"/>
  <c r="O67" i="17"/>
  <c r="Q67" i="17"/>
  <c r="V67" i="17"/>
  <c r="G68" i="17"/>
  <c r="M68" i="17" s="1"/>
  <c r="I68" i="17"/>
  <c r="K68" i="17"/>
  <c r="O68" i="17"/>
  <c r="Q68" i="17"/>
  <c r="V68" i="17"/>
  <c r="G69" i="17"/>
  <c r="M69" i="17" s="1"/>
  <c r="I69" i="17"/>
  <c r="K69" i="17"/>
  <c r="O69" i="17"/>
  <c r="Q69" i="17"/>
  <c r="V69" i="17"/>
  <c r="G74" i="17"/>
  <c r="M74" i="17" s="1"/>
  <c r="I74" i="17"/>
  <c r="K74" i="17"/>
  <c r="O74" i="17"/>
  <c r="Q74" i="17"/>
  <c r="V74" i="17"/>
  <c r="G75" i="17"/>
  <c r="M75" i="17" s="1"/>
  <c r="I75" i="17"/>
  <c r="K75" i="17"/>
  <c r="O75" i="17"/>
  <c r="Q75" i="17"/>
  <c r="V75" i="17"/>
  <c r="G78" i="17"/>
  <c r="M78" i="17" s="1"/>
  <c r="I78" i="17"/>
  <c r="I77" i="17" s="1"/>
  <c r="K78" i="17"/>
  <c r="K77" i="17" s="1"/>
  <c r="O78" i="17"/>
  <c r="O77" i="17" s="1"/>
  <c r="Q78" i="17"/>
  <c r="Q77" i="17" s="1"/>
  <c r="V78" i="17"/>
  <c r="V77" i="17" s="1"/>
  <c r="G80" i="17"/>
  <c r="M80" i="17" s="1"/>
  <c r="I80" i="17"/>
  <c r="K80" i="17"/>
  <c r="O80" i="17"/>
  <c r="Q80" i="17"/>
  <c r="V80" i="17"/>
  <c r="AE83" i="17"/>
  <c r="F47" i="1" s="1"/>
  <c r="BA77" i="16"/>
  <c r="BA17" i="16"/>
  <c r="O8" i="16"/>
  <c r="G9" i="16"/>
  <c r="M9" i="16" s="1"/>
  <c r="I9" i="16"/>
  <c r="I8" i="16" s="1"/>
  <c r="K9" i="16"/>
  <c r="K8" i="16" s="1"/>
  <c r="O9" i="16"/>
  <c r="Q9" i="16"/>
  <c r="Q8" i="16" s="1"/>
  <c r="V9" i="16"/>
  <c r="V8" i="16" s="1"/>
  <c r="G12" i="16"/>
  <c r="I12" i="16"/>
  <c r="K12" i="16"/>
  <c r="M12" i="16"/>
  <c r="O12" i="16"/>
  <c r="Q12" i="16"/>
  <c r="V12" i="16"/>
  <c r="G16" i="16"/>
  <c r="M16" i="16" s="1"/>
  <c r="M15" i="16" s="1"/>
  <c r="I16" i="16"/>
  <c r="I15" i="16" s="1"/>
  <c r="K16" i="16"/>
  <c r="K15" i="16" s="1"/>
  <c r="O16" i="16"/>
  <c r="O15" i="16" s="1"/>
  <c r="Q16" i="16"/>
  <c r="Q15" i="16" s="1"/>
  <c r="V16" i="16"/>
  <c r="V15" i="16" s="1"/>
  <c r="I18" i="16"/>
  <c r="Q18" i="16"/>
  <c r="G19" i="16"/>
  <c r="I19" i="16"/>
  <c r="K19" i="16"/>
  <c r="K18" i="16" s="1"/>
  <c r="M19" i="16"/>
  <c r="O19" i="16"/>
  <c r="Q19" i="16"/>
  <c r="V19" i="16"/>
  <c r="V18" i="16" s="1"/>
  <c r="G20" i="16"/>
  <c r="G18" i="16" s="1"/>
  <c r="I20" i="16"/>
  <c r="K20" i="16"/>
  <c r="O20" i="16"/>
  <c r="O18" i="16" s="1"/>
  <c r="Q20" i="16"/>
  <c r="V20" i="16"/>
  <c r="G33" i="16"/>
  <c r="M33" i="16" s="1"/>
  <c r="I33" i="16"/>
  <c r="I32" i="16" s="1"/>
  <c r="K33" i="16"/>
  <c r="K32" i="16" s="1"/>
  <c r="O33" i="16"/>
  <c r="Q33" i="16"/>
  <c r="Q32" i="16" s="1"/>
  <c r="V33" i="16"/>
  <c r="V32" i="16" s="1"/>
  <c r="G34" i="16"/>
  <c r="M34" i="16" s="1"/>
  <c r="I34" i="16"/>
  <c r="K34" i="16"/>
  <c r="O34" i="16"/>
  <c r="Q34" i="16"/>
  <c r="V34" i="16"/>
  <c r="G35" i="16"/>
  <c r="M35" i="16" s="1"/>
  <c r="I35" i="16"/>
  <c r="K35" i="16"/>
  <c r="O35" i="16"/>
  <c r="Q35" i="16"/>
  <c r="V35" i="16"/>
  <c r="G36" i="16"/>
  <c r="M36" i="16" s="1"/>
  <c r="I36" i="16"/>
  <c r="K36" i="16"/>
  <c r="O36" i="16"/>
  <c r="O32" i="16" s="1"/>
  <c r="Q36" i="16"/>
  <c r="V36" i="16"/>
  <c r="G37" i="16"/>
  <c r="M37" i="16" s="1"/>
  <c r="I37" i="16"/>
  <c r="K37" i="16"/>
  <c r="O37" i="16"/>
  <c r="Q37" i="16"/>
  <c r="V37" i="16"/>
  <c r="G38" i="16"/>
  <c r="M38" i="16" s="1"/>
  <c r="I38" i="16"/>
  <c r="K38" i="16"/>
  <c r="O38" i="16"/>
  <c r="Q38" i="16"/>
  <c r="V38" i="16"/>
  <c r="G40" i="16"/>
  <c r="M40" i="16" s="1"/>
  <c r="I40" i="16"/>
  <c r="I39" i="16" s="1"/>
  <c r="K40" i="16"/>
  <c r="O40" i="16"/>
  <c r="O39" i="16" s="1"/>
  <c r="Q40" i="16"/>
  <c r="Q39" i="16" s="1"/>
  <c r="V40" i="16"/>
  <c r="G41" i="16"/>
  <c r="M41" i="16" s="1"/>
  <c r="I41" i="16"/>
  <c r="K41" i="16"/>
  <c r="K39" i="16" s="1"/>
  <c r="O41" i="16"/>
  <c r="Q41" i="16"/>
  <c r="V41" i="16"/>
  <c r="V39" i="16" s="1"/>
  <c r="G43" i="16"/>
  <c r="I43" i="16"/>
  <c r="K43" i="16"/>
  <c r="O43" i="16"/>
  <c r="O42" i="16" s="1"/>
  <c r="Q43" i="16"/>
  <c r="V43" i="16"/>
  <c r="G46" i="16"/>
  <c r="M46" i="16" s="1"/>
  <c r="I46" i="16"/>
  <c r="I42" i="16" s="1"/>
  <c r="K46" i="16"/>
  <c r="O46" i="16"/>
  <c r="Q46" i="16"/>
  <c r="Q42" i="16" s="1"/>
  <c r="V46" i="16"/>
  <c r="G47" i="16"/>
  <c r="M47" i="16" s="1"/>
  <c r="I47" i="16"/>
  <c r="K47" i="16"/>
  <c r="O47" i="16"/>
  <c r="Q47" i="16"/>
  <c r="V47" i="16"/>
  <c r="G48" i="16"/>
  <c r="M48" i="16" s="1"/>
  <c r="I48" i="16"/>
  <c r="K48" i="16"/>
  <c r="K42" i="16" s="1"/>
  <c r="O48" i="16"/>
  <c r="Q48" i="16"/>
  <c r="V48" i="16"/>
  <c r="V42" i="16" s="1"/>
  <c r="G49" i="16"/>
  <c r="M49" i="16" s="1"/>
  <c r="I49" i="16"/>
  <c r="K49" i="16"/>
  <c r="O49" i="16"/>
  <c r="Q49" i="16"/>
  <c r="V49" i="16"/>
  <c r="G50" i="16"/>
  <c r="O50" i="16"/>
  <c r="G51" i="16"/>
  <c r="M51" i="16" s="1"/>
  <c r="M50" i="16" s="1"/>
  <c r="I51" i="16"/>
  <c r="I50" i="16" s="1"/>
  <c r="K51" i="16"/>
  <c r="K50" i="16" s="1"/>
  <c r="O51" i="16"/>
  <c r="Q51" i="16"/>
  <c r="Q50" i="16" s="1"/>
  <c r="V51" i="16"/>
  <c r="V50" i="16" s="1"/>
  <c r="K54" i="16"/>
  <c r="V54" i="16"/>
  <c r="G55" i="16"/>
  <c r="G54" i="16" s="1"/>
  <c r="I55" i="16"/>
  <c r="K55" i="16"/>
  <c r="M55" i="16"/>
  <c r="O55" i="16"/>
  <c r="O54" i="16" s="1"/>
  <c r="Q55" i="16"/>
  <c r="V55" i="16"/>
  <c r="G60" i="16"/>
  <c r="M60" i="16" s="1"/>
  <c r="I60" i="16"/>
  <c r="I54" i="16" s="1"/>
  <c r="K60" i="16"/>
  <c r="O60" i="16"/>
  <c r="Q60" i="16"/>
  <c r="Q54" i="16" s="1"/>
  <c r="V60" i="16"/>
  <c r="I61" i="16"/>
  <c r="Q61" i="16"/>
  <c r="G62" i="16"/>
  <c r="I62" i="16"/>
  <c r="K62" i="16"/>
  <c r="K61" i="16" s="1"/>
  <c r="M62" i="16"/>
  <c r="O62" i="16"/>
  <c r="Q62" i="16"/>
  <c r="V62" i="16"/>
  <c r="V61" i="16" s="1"/>
  <c r="G65" i="16"/>
  <c r="G61" i="16" s="1"/>
  <c r="I65" i="16"/>
  <c r="K65" i="16"/>
  <c r="O65" i="16"/>
  <c r="O61" i="16" s="1"/>
  <c r="Q65" i="16"/>
  <c r="V65" i="16"/>
  <c r="G69" i="16"/>
  <c r="M69" i="16" s="1"/>
  <c r="I69" i="16"/>
  <c r="I68" i="16" s="1"/>
  <c r="K69" i="16"/>
  <c r="K68" i="16" s="1"/>
  <c r="O69" i="16"/>
  <c r="Q69" i="16"/>
  <c r="Q68" i="16" s="1"/>
  <c r="V69" i="16"/>
  <c r="V68" i="16" s="1"/>
  <c r="G71" i="16"/>
  <c r="M71" i="16" s="1"/>
  <c r="I71" i="16"/>
  <c r="K71" i="16"/>
  <c r="O71" i="16"/>
  <c r="Q71" i="16"/>
  <c r="V71" i="16"/>
  <c r="G72" i="16"/>
  <c r="M72" i="16" s="1"/>
  <c r="I72" i="16"/>
  <c r="K72" i="16"/>
  <c r="O72" i="16"/>
  <c r="Q72" i="16"/>
  <c r="V72" i="16"/>
  <c r="G73" i="16"/>
  <c r="M73" i="16" s="1"/>
  <c r="I73" i="16"/>
  <c r="K73" i="16"/>
  <c r="O73" i="16"/>
  <c r="O68" i="16" s="1"/>
  <c r="Q73" i="16"/>
  <c r="V73" i="16"/>
  <c r="G74" i="16"/>
  <c r="M74" i="16" s="1"/>
  <c r="I74" i="16"/>
  <c r="K74" i="16"/>
  <c r="O74" i="16"/>
  <c r="Q74" i="16"/>
  <c r="V74" i="16"/>
  <c r="G79" i="16"/>
  <c r="M79" i="16" s="1"/>
  <c r="I79" i="16"/>
  <c r="K79" i="16"/>
  <c r="O79" i="16"/>
  <c r="Q79" i="16"/>
  <c r="V79" i="16"/>
  <c r="G80" i="16"/>
  <c r="M80" i="16" s="1"/>
  <c r="I80" i="16"/>
  <c r="K80" i="16"/>
  <c r="O80" i="16"/>
  <c r="Q80" i="16"/>
  <c r="V80" i="16"/>
  <c r="G82" i="16"/>
  <c r="I89" i="1" s="1"/>
  <c r="O82" i="16"/>
  <c r="G83" i="16"/>
  <c r="M83" i="16" s="1"/>
  <c r="I83" i="16"/>
  <c r="I82" i="16" s="1"/>
  <c r="K83" i="16"/>
  <c r="K82" i="16" s="1"/>
  <c r="O83" i="16"/>
  <c r="Q83" i="16"/>
  <c r="Q82" i="16" s="1"/>
  <c r="V83" i="16"/>
  <c r="V82" i="16" s="1"/>
  <c r="G85" i="16"/>
  <c r="M85" i="16" s="1"/>
  <c r="I85" i="16"/>
  <c r="K85" i="16"/>
  <c r="O85" i="16"/>
  <c r="Q85" i="16"/>
  <c r="V85" i="16"/>
  <c r="G90" i="16"/>
  <c r="M90" i="16" s="1"/>
  <c r="I90" i="16"/>
  <c r="I89" i="16" s="1"/>
  <c r="K90" i="16"/>
  <c r="O90" i="16"/>
  <c r="O89" i="16" s="1"/>
  <c r="Q90" i="16"/>
  <c r="Q89" i="16" s="1"/>
  <c r="V90" i="16"/>
  <c r="G92" i="16"/>
  <c r="M92" i="16" s="1"/>
  <c r="I92" i="16"/>
  <c r="K92" i="16"/>
  <c r="K89" i="16" s="1"/>
  <c r="O92" i="16"/>
  <c r="Q92" i="16"/>
  <c r="V92" i="16"/>
  <c r="V89" i="16" s="1"/>
  <c r="AE95" i="16"/>
  <c r="F46" i="1" s="1"/>
  <c r="BA72" i="15"/>
  <c r="BA15" i="15"/>
  <c r="O8" i="15"/>
  <c r="G9" i="15"/>
  <c r="M9" i="15" s="1"/>
  <c r="I9" i="15"/>
  <c r="I8" i="15" s="1"/>
  <c r="K9" i="15"/>
  <c r="K8" i="15" s="1"/>
  <c r="O9" i="15"/>
  <c r="Q9" i="15"/>
  <c r="Q8" i="15" s="1"/>
  <c r="V9" i="15"/>
  <c r="V8" i="15" s="1"/>
  <c r="G10" i="15"/>
  <c r="M10" i="15" s="1"/>
  <c r="I10" i="15"/>
  <c r="K10" i="15"/>
  <c r="O10" i="15"/>
  <c r="Q10" i="15"/>
  <c r="V10" i="15"/>
  <c r="G14" i="15"/>
  <c r="M14" i="15" s="1"/>
  <c r="M13" i="15" s="1"/>
  <c r="I14" i="15"/>
  <c r="I13" i="15" s="1"/>
  <c r="K14" i="15"/>
  <c r="K13" i="15" s="1"/>
  <c r="O14" i="15"/>
  <c r="O13" i="15" s="1"/>
  <c r="Q14" i="15"/>
  <c r="Q13" i="15" s="1"/>
  <c r="V14" i="15"/>
  <c r="V13" i="15" s="1"/>
  <c r="I16" i="15"/>
  <c r="Q16" i="15"/>
  <c r="G17" i="15"/>
  <c r="M17" i="15" s="1"/>
  <c r="I17" i="15"/>
  <c r="K17" i="15"/>
  <c r="K16" i="15" s="1"/>
  <c r="O17" i="15"/>
  <c r="Q17" i="15"/>
  <c r="V17" i="15"/>
  <c r="V16" i="15" s="1"/>
  <c r="G18" i="15"/>
  <c r="G16" i="15" s="1"/>
  <c r="I18" i="15"/>
  <c r="K18" i="15"/>
  <c r="M18" i="15"/>
  <c r="O18" i="15"/>
  <c r="O16" i="15" s="1"/>
  <c r="Q18" i="15"/>
  <c r="V18" i="15"/>
  <c r="G31" i="15"/>
  <c r="M31" i="15" s="1"/>
  <c r="I31" i="15"/>
  <c r="I30" i="15" s="1"/>
  <c r="K31" i="15"/>
  <c r="K30" i="15" s="1"/>
  <c r="O31" i="15"/>
  <c r="Q31" i="15"/>
  <c r="Q30" i="15" s="1"/>
  <c r="V31" i="15"/>
  <c r="V30" i="15" s="1"/>
  <c r="G32" i="15"/>
  <c r="M32" i="15" s="1"/>
  <c r="I32" i="15"/>
  <c r="K32" i="15"/>
  <c r="O32" i="15"/>
  <c r="Q32" i="15"/>
  <c r="V32" i="15"/>
  <c r="G33" i="15"/>
  <c r="M33" i="15" s="1"/>
  <c r="I33" i="15"/>
  <c r="K33" i="15"/>
  <c r="O33" i="15"/>
  <c r="Q33" i="15"/>
  <c r="V33" i="15"/>
  <c r="G34" i="15"/>
  <c r="M34" i="15" s="1"/>
  <c r="I34" i="15"/>
  <c r="K34" i="15"/>
  <c r="O34" i="15"/>
  <c r="O30" i="15" s="1"/>
  <c r="Q34" i="15"/>
  <c r="V34" i="15"/>
  <c r="G35" i="15"/>
  <c r="M35" i="15" s="1"/>
  <c r="I35" i="15"/>
  <c r="K35" i="15"/>
  <c r="O35" i="15"/>
  <c r="Q35" i="15"/>
  <c r="V35" i="15"/>
  <c r="G36" i="15"/>
  <c r="M36" i="15" s="1"/>
  <c r="I36" i="15"/>
  <c r="K36" i="15"/>
  <c r="O36" i="15"/>
  <c r="Q36" i="15"/>
  <c r="V36" i="15"/>
  <c r="G38" i="15"/>
  <c r="M38" i="15" s="1"/>
  <c r="I38" i="15"/>
  <c r="I37" i="15" s="1"/>
  <c r="K38" i="15"/>
  <c r="O38" i="15"/>
  <c r="O37" i="15" s="1"/>
  <c r="Q38" i="15"/>
  <c r="Q37" i="15" s="1"/>
  <c r="V38" i="15"/>
  <c r="G39" i="15"/>
  <c r="M39" i="15" s="1"/>
  <c r="I39" i="15"/>
  <c r="K39" i="15"/>
  <c r="K37" i="15" s="1"/>
  <c r="O39" i="15"/>
  <c r="Q39" i="15"/>
  <c r="V39" i="15"/>
  <c r="V37" i="15" s="1"/>
  <c r="G41" i="15"/>
  <c r="G40" i="15" s="1"/>
  <c r="I41" i="15"/>
  <c r="K41" i="15"/>
  <c r="O41" i="15"/>
  <c r="O40" i="15" s="1"/>
  <c r="Q41" i="15"/>
  <c r="V41" i="15"/>
  <c r="G44" i="15"/>
  <c r="M44" i="15" s="1"/>
  <c r="I44" i="15"/>
  <c r="I40" i="15" s="1"/>
  <c r="K44" i="15"/>
  <c r="O44" i="15"/>
  <c r="Q44" i="15"/>
  <c r="Q40" i="15" s="1"/>
  <c r="V44" i="15"/>
  <c r="G45" i="15"/>
  <c r="M45" i="15" s="1"/>
  <c r="I45" i="15"/>
  <c r="K45" i="15"/>
  <c r="O45" i="15"/>
  <c r="Q45" i="15"/>
  <c r="V45" i="15"/>
  <c r="G46" i="15"/>
  <c r="M46" i="15" s="1"/>
  <c r="I46" i="15"/>
  <c r="K46" i="15"/>
  <c r="K40" i="15" s="1"/>
  <c r="O46" i="15"/>
  <c r="Q46" i="15"/>
  <c r="V46" i="15"/>
  <c r="V40" i="15" s="1"/>
  <c r="G47" i="15"/>
  <c r="M47" i="15" s="1"/>
  <c r="I47" i="15"/>
  <c r="K47" i="15"/>
  <c r="O47" i="15"/>
  <c r="Q47" i="15"/>
  <c r="V47" i="15"/>
  <c r="O48" i="15"/>
  <c r="G49" i="15"/>
  <c r="M49" i="15" s="1"/>
  <c r="M48" i="15" s="1"/>
  <c r="I49" i="15"/>
  <c r="I48" i="15" s="1"/>
  <c r="K49" i="15"/>
  <c r="K48" i="15" s="1"/>
  <c r="O49" i="15"/>
  <c r="Q49" i="15"/>
  <c r="Q48" i="15" s="1"/>
  <c r="V49" i="15"/>
  <c r="V48" i="15" s="1"/>
  <c r="K52" i="15"/>
  <c r="V52" i="15"/>
  <c r="G53" i="15"/>
  <c r="G52" i="15" s="1"/>
  <c r="I53" i="15"/>
  <c r="I52" i="15" s="1"/>
  <c r="K53" i="15"/>
  <c r="O53" i="15"/>
  <c r="O52" i="15" s="1"/>
  <c r="Q53" i="15"/>
  <c r="Q52" i="15" s="1"/>
  <c r="V53" i="15"/>
  <c r="G58" i="15"/>
  <c r="M58" i="15" s="1"/>
  <c r="I58" i="15"/>
  <c r="K58" i="15"/>
  <c r="O58" i="15"/>
  <c r="Q58" i="15"/>
  <c r="V58" i="15"/>
  <c r="I59" i="15"/>
  <c r="O59" i="15"/>
  <c r="Q59" i="15"/>
  <c r="G60" i="15"/>
  <c r="M60" i="15" s="1"/>
  <c r="M59" i="15" s="1"/>
  <c r="I60" i="15"/>
  <c r="K60" i="15"/>
  <c r="K59" i="15" s="1"/>
  <c r="O60" i="15"/>
  <c r="Q60" i="15"/>
  <c r="V60" i="15"/>
  <c r="V59" i="15" s="1"/>
  <c r="G64" i="15"/>
  <c r="M64" i="15" s="1"/>
  <c r="I64" i="15"/>
  <c r="I63" i="15" s="1"/>
  <c r="K64" i="15"/>
  <c r="O64" i="15"/>
  <c r="O63" i="15" s="1"/>
  <c r="Q64" i="15"/>
  <c r="Q63" i="15" s="1"/>
  <c r="V64" i="15"/>
  <c r="G66" i="15"/>
  <c r="M66" i="15" s="1"/>
  <c r="I66" i="15"/>
  <c r="K66" i="15"/>
  <c r="K63" i="15" s="1"/>
  <c r="O66" i="15"/>
  <c r="Q66" i="15"/>
  <c r="V66" i="15"/>
  <c r="V63" i="15" s="1"/>
  <c r="G67" i="15"/>
  <c r="I67" i="15"/>
  <c r="K67" i="15"/>
  <c r="M67" i="15"/>
  <c r="O67" i="15"/>
  <c r="Q67" i="15"/>
  <c r="V67" i="15"/>
  <c r="G68" i="15"/>
  <c r="M68" i="15" s="1"/>
  <c r="I68" i="15"/>
  <c r="K68" i="15"/>
  <c r="O68" i="15"/>
  <c r="Q68" i="15"/>
  <c r="V68" i="15"/>
  <c r="G69" i="15"/>
  <c r="M69" i="15" s="1"/>
  <c r="I69" i="15"/>
  <c r="K69" i="15"/>
  <c r="O69" i="15"/>
  <c r="Q69" i="15"/>
  <c r="V69" i="15"/>
  <c r="G74" i="15"/>
  <c r="M74" i="15" s="1"/>
  <c r="I74" i="15"/>
  <c r="K74" i="15"/>
  <c r="O74" i="15"/>
  <c r="Q74" i="15"/>
  <c r="V74" i="15"/>
  <c r="G75" i="15"/>
  <c r="I75" i="15"/>
  <c r="K75" i="15"/>
  <c r="M75" i="15"/>
  <c r="O75" i="15"/>
  <c r="Q75" i="15"/>
  <c r="V75" i="15"/>
  <c r="G78" i="15"/>
  <c r="M78" i="15" s="1"/>
  <c r="M77" i="15" s="1"/>
  <c r="I78" i="15"/>
  <c r="I77" i="15" s="1"/>
  <c r="K78" i="15"/>
  <c r="O78" i="15"/>
  <c r="O77" i="15" s="1"/>
  <c r="Q78" i="15"/>
  <c r="Q77" i="15" s="1"/>
  <c r="V78" i="15"/>
  <c r="G80" i="15"/>
  <c r="M80" i="15" s="1"/>
  <c r="I80" i="15"/>
  <c r="K80" i="15"/>
  <c r="K77" i="15" s="1"/>
  <c r="O80" i="15"/>
  <c r="Q80" i="15"/>
  <c r="V80" i="15"/>
  <c r="V77" i="15" s="1"/>
  <c r="AE83" i="15"/>
  <c r="F45" i="1" s="1"/>
  <c r="BA72" i="14"/>
  <c r="BA15" i="14"/>
  <c r="O8" i="14"/>
  <c r="G9" i="14"/>
  <c r="M9" i="14" s="1"/>
  <c r="I9" i="14"/>
  <c r="I8" i="14" s="1"/>
  <c r="K9" i="14"/>
  <c r="K8" i="14" s="1"/>
  <c r="O9" i="14"/>
  <c r="Q9" i="14"/>
  <c r="Q8" i="14" s="1"/>
  <c r="V9" i="14"/>
  <c r="V8" i="14" s="1"/>
  <c r="G10" i="14"/>
  <c r="G8" i="14" s="1"/>
  <c r="I10" i="14"/>
  <c r="K10" i="14"/>
  <c r="O10" i="14"/>
  <c r="Q10" i="14"/>
  <c r="V10" i="14"/>
  <c r="G14" i="14"/>
  <c r="M14" i="14" s="1"/>
  <c r="M13" i="14" s="1"/>
  <c r="I14" i="14"/>
  <c r="I13" i="14" s="1"/>
  <c r="K14" i="14"/>
  <c r="K13" i="14" s="1"/>
  <c r="O14" i="14"/>
  <c r="O13" i="14" s="1"/>
  <c r="Q14" i="14"/>
  <c r="Q13" i="14" s="1"/>
  <c r="V14" i="14"/>
  <c r="V13" i="14" s="1"/>
  <c r="I16" i="14"/>
  <c r="Q16" i="14"/>
  <c r="G17" i="14"/>
  <c r="M17" i="14" s="1"/>
  <c r="I17" i="14"/>
  <c r="K17" i="14"/>
  <c r="K16" i="14" s="1"/>
  <c r="O17" i="14"/>
  <c r="Q17" i="14"/>
  <c r="V17" i="14"/>
  <c r="V16" i="14" s="1"/>
  <c r="G18" i="14"/>
  <c r="G16" i="14" s="1"/>
  <c r="I18" i="14"/>
  <c r="K18" i="14"/>
  <c r="O18" i="14"/>
  <c r="O16" i="14" s="1"/>
  <c r="Q18" i="14"/>
  <c r="V18" i="14"/>
  <c r="G31" i="14"/>
  <c r="M31" i="14" s="1"/>
  <c r="I31" i="14"/>
  <c r="I30" i="14" s="1"/>
  <c r="K31" i="14"/>
  <c r="K30" i="14" s="1"/>
  <c r="O31" i="14"/>
  <c r="Q31" i="14"/>
  <c r="Q30" i="14" s="1"/>
  <c r="V31" i="14"/>
  <c r="V30" i="14" s="1"/>
  <c r="G32" i="14"/>
  <c r="M32" i="14" s="1"/>
  <c r="I32" i="14"/>
  <c r="K32" i="14"/>
  <c r="O32" i="14"/>
  <c r="Q32" i="14"/>
  <c r="V32" i="14"/>
  <c r="G33" i="14"/>
  <c r="M33" i="14" s="1"/>
  <c r="I33" i="14"/>
  <c r="K33" i="14"/>
  <c r="O33" i="14"/>
  <c r="Q33" i="14"/>
  <c r="V33" i="14"/>
  <c r="G34" i="14"/>
  <c r="M34" i="14" s="1"/>
  <c r="I34" i="14"/>
  <c r="K34" i="14"/>
  <c r="O34" i="14"/>
  <c r="O30" i="14" s="1"/>
  <c r="Q34" i="14"/>
  <c r="V34" i="14"/>
  <c r="G35" i="14"/>
  <c r="M35" i="14" s="1"/>
  <c r="I35" i="14"/>
  <c r="K35" i="14"/>
  <c r="O35" i="14"/>
  <c r="Q35" i="14"/>
  <c r="V35" i="14"/>
  <c r="G36" i="14"/>
  <c r="M36" i="14" s="1"/>
  <c r="I36" i="14"/>
  <c r="K36" i="14"/>
  <c r="O36" i="14"/>
  <c r="Q36" i="14"/>
  <c r="V36" i="14"/>
  <c r="G38" i="14"/>
  <c r="M38" i="14" s="1"/>
  <c r="I38" i="14"/>
  <c r="I37" i="14" s="1"/>
  <c r="K38" i="14"/>
  <c r="O38" i="14"/>
  <c r="O37" i="14" s="1"/>
  <c r="Q38" i="14"/>
  <c r="Q37" i="14" s="1"/>
  <c r="V38" i="14"/>
  <c r="G39" i="14"/>
  <c r="M39" i="14" s="1"/>
  <c r="I39" i="14"/>
  <c r="K39" i="14"/>
  <c r="K37" i="14" s="1"/>
  <c r="O39" i="14"/>
  <c r="Q39" i="14"/>
  <c r="V39" i="14"/>
  <c r="V37" i="14" s="1"/>
  <c r="G41" i="14"/>
  <c r="I41" i="14"/>
  <c r="K41" i="14"/>
  <c r="O41" i="14"/>
  <c r="O40" i="14" s="1"/>
  <c r="Q41" i="14"/>
  <c r="V41" i="14"/>
  <c r="G44" i="14"/>
  <c r="M44" i="14" s="1"/>
  <c r="I44" i="14"/>
  <c r="I40" i="14" s="1"/>
  <c r="K44" i="14"/>
  <c r="O44" i="14"/>
  <c r="Q44" i="14"/>
  <c r="Q40" i="14" s="1"/>
  <c r="V44" i="14"/>
  <c r="G45" i="14"/>
  <c r="M45" i="14" s="1"/>
  <c r="I45" i="14"/>
  <c r="K45" i="14"/>
  <c r="O45" i="14"/>
  <c r="Q45" i="14"/>
  <c r="V45" i="14"/>
  <c r="G46" i="14"/>
  <c r="M46" i="14" s="1"/>
  <c r="I46" i="14"/>
  <c r="K46" i="14"/>
  <c r="K40" i="14" s="1"/>
  <c r="O46" i="14"/>
  <c r="Q46" i="14"/>
  <c r="V46" i="14"/>
  <c r="V40" i="14" s="1"/>
  <c r="G47" i="14"/>
  <c r="M47" i="14" s="1"/>
  <c r="I47" i="14"/>
  <c r="K47" i="14"/>
  <c r="O47" i="14"/>
  <c r="Q47" i="14"/>
  <c r="V47" i="14"/>
  <c r="G48" i="14"/>
  <c r="O48" i="14"/>
  <c r="G49" i="14"/>
  <c r="M49" i="14" s="1"/>
  <c r="M48" i="14" s="1"/>
  <c r="I49" i="14"/>
  <c r="I48" i="14" s="1"/>
  <c r="K49" i="14"/>
  <c r="K48" i="14" s="1"/>
  <c r="O49" i="14"/>
  <c r="Q49" i="14"/>
  <c r="Q48" i="14" s="1"/>
  <c r="V49" i="14"/>
  <c r="V48" i="14" s="1"/>
  <c r="K52" i="14"/>
  <c r="V52" i="14"/>
  <c r="G53" i="14"/>
  <c r="G52" i="14" s="1"/>
  <c r="I53" i="14"/>
  <c r="I52" i="14" s="1"/>
  <c r="K53" i="14"/>
  <c r="O53" i="14"/>
  <c r="O52" i="14" s="1"/>
  <c r="Q53" i="14"/>
  <c r="Q52" i="14" s="1"/>
  <c r="V53" i="14"/>
  <c r="G58" i="14"/>
  <c r="M58" i="14" s="1"/>
  <c r="I58" i="14"/>
  <c r="K58" i="14"/>
  <c r="O58" i="14"/>
  <c r="Q58" i="14"/>
  <c r="V58" i="14"/>
  <c r="I59" i="14"/>
  <c r="O59" i="14"/>
  <c r="Q59" i="14"/>
  <c r="G60" i="14"/>
  <c r="M60" i="14" s="1"/>
  <c r="M59" i="14" s="1"/>
  <c r="I60" i="14"/>
  <c r="K60" i="14"/>
  <c r="K59" i="14" s="1"/>
  <c r="O60" i="14"/>
  <c r="Q60" i="14"/>
  <c r="V60" i="14"/>
  <c r="V59" i="14" s="1"/>
  <c r="G64" i="14"/>
  <c r="M64" i="14" s="1"/>
  <c r="I64" i="14"/>
  <c r="I63" i="14" s="1"/>
  <c r="K64" i="14"/>
  <c r="O64" i="14"/>
  <c r="O63" i="14" s="1"/>
  <c r="Q64" i="14"/>
  <c r="Q63" i="14" s="1"/>
  <c r="V64" i="14"/>
  <c r="G66" i="14"/>
  <c r="M66" i="14" s="1"/>
  <c r="I66" i="14"/>
  <c r="K66" i="14"/>
  <c r="K63" i="14" s="1"/>
  <c r="O66" i="14"/>
  <c r="Q66" i="14"/>
  <c r="V66" i="14"/>
  <c r="V63" i="14" s="1"/>
  <c r="G67" i="14"/>
  <c r="M67" i="14" s="1"/>
  <c r="I67" i="14"/>
  <c r="K67" i="14"/>
  <c r="O67" i="14"/>
  <c r="Q67" i="14"/>
  <c r="V67" i="14"/>
  <c r="G68" i="14"/>
  <c r="I68" i="14"/>
  <c r="K68" i="14"/>
  <c r="M68" i="14"/>
  <c r="O68" i="14"/>
  <c r="Q68" i="14"/>
  <c r="V68" i="14"/>
  <c r="G69" i="14"/>
  <c r="M69" i="14" s="1"/>
  <c r="I69" i="14"/>
  <c r="K69" i="14"/>
  <c r="O69" i="14"/>
  <c r="Q69" i="14"/>
  <c r="V69" i="14"/>
  <c r="G74" i="14"/>
  <c r="M74" i="14" s="1"/>
  <c r="I74" i="14"/>
  <c r="K74" i="14"/>
  <c r="O74" i="14"/>
  <c r="Q74" i="14"/>
  <c r="V74" i="14"/>
  <c r="G75" i="14"/>
  <c r="M75" i="14" s="1"/>
  <c r="I75" i="14"/>
  <c r="K75" i="14"/>
  <c r="O75" i="14"/>
  <c r="Q75" i="14"/>
  <c r="V75" i="14"/>
  <c r="G78" i="14"/>
  <c r="M78" i="14" s="1"/>
  <c r="I78" i="14"/>
  <c r="I77" i="14" s="1"/>
  <c r="K78" i="14"/>
  <c r="O78" i="14"/>
  <c r="O77" i="14" s="1"/>
  <c r="Q78" i="14"/>
  <c r="Q77" i="14" s="1"/>
  <c r="V78" i="14"/>
  <c r="G80" i="14"/>
  <c r="M80" i="14" s="1"/>
  <c r="I80" i="14"/>
  <c r="K80" i="14"/>
  <c r="K77" i="14" s="1"/>
  <c r="O80" i="14"/>
  <c r="Q80" i="14"/>
  <c r="V80" i="14"/>
  <c r="V77" i="14" s="1"/>
  <c r="AE83" i="14"/>
  <c r="F44" i="1" s="1"/>
  <c r="BA61" i="13"/>
  <c r="BA17" i="13"/>
  <c r="O8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2" i="13"/>
  <c r="I12" i="13"/>
  <c r="K12" i="13"/>
  <c r="O12" i="13"/>
  <c r="Q12" i="13"/>
  <c r="V12" i="13"/>
  <c r="K15" i="13"/>
  <c r="V15" i="13"/>
  <c r="G16" i="13"/>
  <c r="M16" i="13" s="1"/>
  <c r="M15" i="13" s="1"/>
  <c r="I16" i="13"/>
  <c r="I15" i="13" s="1"/>
  <c r="K16" i="13"/>
  <c r="O16" i="13"/>
  <c r="O15" i="13" s="1"/>
  <c r="Q16" i="13"/>
  <c r="Q15" i="13" s="1"/>
  <c r="V16" i="13"/>
  <c r="I20" i="13"/>
  <c r="O20" i="13"/>
  <c r="Q20" i="13"/>
  <c r="G21" i="13"/>
  <c r="M21" i="13" s="1"/>
  <c r="M20" i="13" s="1"/>
  <c r="I21" i="13"/>
  <c r="K21" i="13"/>
  <c r="K20" i="13" s="1"/>
  <c r="O21" i="13"/>
  <c r="Q21" i="13"/>
  <c r="V21" i="13"/>
  <c r="V20" i="13" s="1"/>
  <c r="G23" i="13"/>
  <c r="M23" i="13" s="1"/>
  <c r="I23" i="13"/>
  <c r="I22" i="13" s="1"/>
  <c r="K23" i="13"/>
  <c r="O23" i="13"/>
  <c r="O22" i="13" s="1"/>
  <c r="Q23" i="13"/>
  <c r="Q22" i="13" s="1"/>
  <c r="V23" i="13"/>
  <c r="G24" i="13"/>
  <c r="M24" i="13" s="1"/>
  <c r="I24" i="13"/>
  <c r="K24" i="13"/>
  <c r="K22" i="13" s="1"/>
  <c r="O24" i="13"/>
  <c r="Q24" i="13"/>
  <c r="V24" i="13"/>
  <c r="V22" i="13" s="1"/>
  <c r="G25" i="13"/>
  <c r="I25" i="13"/>
  <c r="K25" i="13"/>
  <c r="M25" i="13"/>
  <c r="O25" i="13"/>
  <c r="Q25" i="13"/>
  <c r="V25" i="13"/>
  <c r="G26" i="13"/>
  <c r="I26" i="13"/>
  <c r="K26" i="13"/>
  <c r="M26" i="13"/>
  <c r="O26" i="13"/>
  <c r="Q26" i="13"/>
  <c r="V26" i="13"/>
  <c r="G27" i="13"/>
  <c r="M27" i="13" s="1"/>
  <c r="I27" i="13"/>
  <c r="K27" i="13"/>
  <c r="O27" i="13"/>
  <c r="Q27" i="13"/>
  <c r="V27" i="13"/>
  <c r="O28" i="13"/>
  <c r="G29" i="13"/>
  <c r="G28" i="13" s="1"/>
  <c r="I29" i="13"/>
  <c r="I28" i="13" s="1"/>
  <c r="K29" i="13"/>
  <c r="K28" i="13" s="1"/>
  <c r="O29" i="13"/>
  <c r="Q29" i="13"/>
  <c r="Q28" i="13" s="1"/>
  <c r="V29" i="13"/>
  <c r="V28" i="13" s="1"/>
  <c r="G30" i="13"/>
  <c r="I30" i="13"/>
  <c r="K30" i="13"/>
  <c r="M30" i="13"/>
  <c r="O30" i="13"/>
  <c r="Q30" i="13"/>
  <c r="V30" i="13"/>
  <c r="G32" i="13"/>
  <c r="M32" i="13" s="1"/>
  <c r="I32" i="13"/>
  <c r="I31" i="13" s="1"/>
  <c r="K32" i="13"/>
  <c r="K31" i="13" s="1"/>
  <c r="O32" i="13"/>
  <c r="Q32" i="13"/>
  <c r="Q31" i="13" s="1"/>
  <c r="V32" i="13"/>
  <c r="V31" i="13" s="1"/>
  <c r="G35" i="13"/>
  <c r="M35" i="13" s="1"/>
  <c r="I35" i="13"/>
  <c r="K35" i="13"/>
  <c r="O35" i="13"/>
  <c r="Q35" i="13"/>
  <c r="V35" i="13"/>
  <c r="G36" i="13"/>
  <c r="M36" i="13" s="1"/>
  <c r="I36" i="13"/>
  <c r="K36" i="13"/>
  <c r="O36" i="13"/>
  <c r="Q36" i="13"/>
  <c r="V36" i="13"/>
  <c r="G37" i="13"/>
  <c r="M37" i="13" s="1"/>
  <c r="I37" i="13"/>
  <c r="K37" i="13"/>
  <c r="O37" i="13"/>
  <c r="O31" i="13" s="1"/>
  <c r="Q37" i="13"/>
  <c r="V37" i="13"/>
  <c r="G38" i="13"/>
  <c r="M38" i="13" s="1"/>
  <c r="I38" i="13"/>
  <c r="K38" i="13"/>
  <c r="O38" i="13"/>
  <c r="Q38" i="13"/>
  <c r="V38" i="13"/>
  <c r="I39" i="13"/>
  <c r="K39" i="13"/>
  <c r="Q39" i="13"/>
  <c r="V39" i="13"/>
  <c r="G40" i="13"/>
  <c r="G39" i="13" s="1"/>
  <c r="I40" i="13"/>
  <c r="K40" i="13"/>
  <c r="O40" i="13"/>
  <c r="O39" i="13" s="1"/>
  <c r="Q40" i="13"/>
  <c r="V40" i="13"/>
  <c r="O43" i="13"/>
  <c r="G44" i="13"/>
  <c r="M44" i="13" s="1"/>
  <c r="I44" i="13"/>
  <c r="I43" i="13" s="1"/>
  <c r="K44" i="13"/>
  <c r="K43" i="13" s="1"/>
  <c r="O44" i="13"/>
  <c r="Q44" i="13"/>
  <c r="Q43" i="13" s="1"/>
  <c r="V44" i="13"/>
  <c r="V43" i="13" s="1"/>
  <c r="G47" i="13"/>
  <c r="M47" i="13" s="1"/>
  <c r="I47" i="13"/>
  <c r="K47" i="13"/>
  <c r="O47" i="13"/>
  <c r="Q47" i="13"/>
  <c r="V47" i="13"/>
  <c r="K48" i="13"/>
  <c r="V48" i="13"/>
  <c r="G49" i="13"/>
  <c r="M49" i="13" s="1"/>
  <c r="M48" i="13" s="1"/>
  <c r="I49" i="13"/>
  <c r="I48" i="13" s="1"/>
  <c r="K49" i="13"/>
  <c r="O49" i="13"/>
  <c r="O48" i="13" s="1"/>
  <c r="Q49" i="13"/>
  <c r="Q48" i="13" s="1"/>
  <c r="V49" i="13"/>
  <c r="G53" i="13"/>
  <c r="M53" i="13" s="1"/>
  <c r="I53" i="13"/>
  <c r="K53" i="13"/>
  <c r="K52" i="13" s="1"/>
  <c r="O53" i="13"/>
  <c r="Q53" i="13"/>
  <c r="V53" i="13"/>
  <c r="V52" i="13" s="1"/>
  <c r="G55" i="13"/>
  <c r="M55" i="13" s="1"/>
  <c r="I55" i="13"/>
  <c r="K55" i="13"/>
  <c r="O55" i="13"/>
  <c r="Q55" i="13"/>
  <c r="V55" i="13"/>
  <c r="G56" i="13"/>
  <c r="M56" i="13" s="1"/>
  <c r="I56" i="13"/>
  <c r="K56" i="13"/>
  <c r="O56" i="13"/>
  <c r="O52" i="13" s="1"/>
  <c r="Q56" i="13"/>
  <c r="V56" i="13"/>
  <c r="G57" i="13"/>
  <c r="M57" i="13" s="1"/>
  <c r="I57" i="13"/>
  <c r="I52" i="13" s="1"/>
  <c r="K57" i="13"/>
  <c r="O57" i="13"/>
  <c r="Q57" i="13"/>
  <c r="Q52" i="13" s="1"/>
  <c r="V57" i="13"/>
  <c r="G58" i="13"/>
  <c r="M58" i="13" s="1"/>
  <c r="I58" i="13"/>
  <c r="K58" i="13"/>
  <c r="O58" i="13"/>
  <c r="Q58" i="13"/>
  <c r="V58" i="13"/>
  <c r="G63" i="13"/>
  <c r="M63" i="13" s="1"/>
  <c r="I63" i="13"/>
  <c r="K63" i="13"/>
  <c r="O63" i="13"/>
  <c r="Q63" i="13"/>
  <c r="V63" i="13"/>
  <c r="G64" i="13"/>
  <c r="M64" i="13" s="1"/>
  <c r="I64" i="13"/>
  <c r="K64" i="13"/>
  <c r="O64" i="13"/>
  <c r="Q64" i="13"/>
  <c r="V64" i="13"/>
  <c r="G66" i="13"/>
  <c r="I90" i="1" s="1"/>
  <c r="I66" i="13"/>
  <c r="O66" i="13"/>
  <c r="Q66" i="13"/>
  <c r="G67" i="13"/>
  <c r="M67" i="13" s="1"/>
  <c r="I67" i="13"/>
  <c r="K67" i="13"/>
  <c r="K66" i="13" s="1"/>
  <c r="O67" i="13"/>
  <c r="Q67" i="13"/>
  <c r="V67" i="13"/>
  <c r="V66" i="13" s="1"/>
  <c r="G69" i="13"/>
  <c r="M69" i="13" s="1"/>
  <c r="I69" i="13"/>
  <c r="K69" i="13"/>
  <c r="O69" i="13"/>
  <c r="Q69" i="13"/>
  <c r="V69" i="13"/>
  <c r="AE72" i="13"/>
  <c r="F43" i="1" s="1"/>
  <c r="BA71" i="12"/>
  <c r="BA47" i="12"/>
  <c r="BA46" i="12"/>
  <c r="BA25" i="12"/>
  <c r="BA15" i="12"/>
  <c r="G9" i="12"/>
  <c r="I9" i="12"/>
  <c r="I8" i="12" s="1"/>
  <c r="K9" i="12"/>
  <c r="K8" i="12" s="1"/>
  <c r="O9" i="12"/>
  <c r="O8" i="12" s="1"/>
  <c r="Q9" i="12"/>
  <c r="Q8" i="12" s="1"/>
  <c r="V9" i="12"/>
  <c r="V8" i="12" s="1"/>
  <c r="G10" i="12"/>
  <c r="M10" i="12" s="1"/>
  <c r="I10" i="12"/>
  <c r="K10" i="12"/>
  <c r="O10" i="12"/>
  <c r="Q10" i="12"/>
  <c r="V10" i="12"/>
  <c r="K13" i="12"/>
  <c r="O13" i="12"/>
  <c r="V13" i="12"/>
  <c r="G14" i="12"/>
  <c r="M14" i="12" s="1"/>
  <c r="M13" i="12" s="1"/>
  <c r="I14" i="12"/>
  <c r="I13" i="12" s="1"/>
  <c r="K14" i="12"/>
  <c r="O14" i="12"/>
  <c r="Q14" i="12"/>
  <c r="Q13" i="12" s="1"/>
  <c r="V14" i="12"/>
  <c r="G17" i="12"/>
  <c r="I17" i="12"/>
  <c r="I16" i="12" s="1"/>
  <c r="K17" i="12"/>
  <c r="M17" i="12"/>
  <c r="O17" i="12"/>
  <c r="Q17" i="12"/>
  <c r="Q16" i="12" s="1"/>
  <c r="V17" i="12"/>
  <c r="G18" i="12"/>
  <c r="G16" i="12" s="1"/>
  <c r="I18" i="12"/>
  <c r="K18" i="12"/>
  <c r="K16" i="12" s="1"/>
  <c r="O18" i="12"/>
  <c r="O16" i="12" s="1"/>
  <c r="Q18" i="12"/>
  <c r="V18" i="12"/>
  <c r="V16" i="12" s="1"/>
  <c r="I19" i="12"/>
  <c r="Q19" i="12"/>
  <c r="G20" i="12"/>
  <c r="G19" i="12" s="1"/>
  <c r="I20" i="12"/>
  <c r="K20" i="12"/>
  <c r="K19" i="12" s="1"/>
  <c r="O20" i="12"/>
  <c r="O19" i="12" s="1"/>
  <c r="Q20" i="12"/>
  <c r="V20" i="12"/>
  <c r="V19" i="12" s="1"/>
  <c r="G24" i="12"/>
  <c r="M24" i="12" s="1"/>
  <c r="I24" i="12"/>
  <c r="K24" i="12"/>
  <c r="K23" i="12" s="1"/>
  <c r="O24" i="12"/>
  <c r="O23" i="12" s="1"/>
  <c r="Q24" i="12"/>
  <c r="V24" i="12"/>
  <c r="V23" i="12" s="1"/>
  <c r="G26" i="12"/>
  <c r="M26" i="12" s="1"/>
  <c r="I26" i="12"/>
  <c r="I23" i="12" s="1"/>
  <c r="K26" i="12"/>
  <c r="O26" i="12"/>
  <c r="Q26" i="12"/>
  <c r="Q23" i="12" s="1"/>
  <c r="V26" i="12"/>
  <c r="G27" i="12"/>
  <c r="M27" i="12" s="1"/>
  <c r="I27" i="12"/>
  <c r="K27" i="12"/>
  <c r="O27" i="12"/>
  <c r="Q27" i="12"/>
  <c r="V27" i="12"/>
  <c r="G28" i="12"/>
  <c r="M28" i="12" s="1"/>
  <c r="I28" i="12"/>
  <c r="K28" i="12"/>
  <c r="O28" i="12"/>
  <c r="Q28" i="12"/>
  <c r="V28" i="12"/>
  <c r="G29" i="12"/>
  <c r="I77" i="1" s="1"/>
  <c r="K29" i="12"/>
  <c r="O29" i="12"/>
  <c r="V29" i="12"/>
  <c r="G30" i="12"/>
  <c r="M30" i="12" s="1"/>
  <c r="M29" i="12" s="1"/>
  <c r="I30" i="12"/>
  <c r="I29" i="12" s="1"/>
  <c r="K30" i="12"/>
  <c r="O30" i="12"/>
  <c r="Q30" i="12"/>
  <c r="Q29" i="12" s="1"/>
  <c r="V30" i="12"/>
  <c r="G32" i="12"/>
  <c r="I32" i="12"/>
  <c r="I31" i="12" s="1"/>
  <c r="K32" i="12"/>
  <c r="M32" i="12"/>
  <c r="O32" i="12"/>
  <c r="Q32" i="12"/>
  <c r="Q31" i="12" s="1"/>
  <c r="V32" i="12"/>
  <c r="G35" i="12"/>
  <c r="G31" i="12" s="1"/>
  <c r="I35" i="12"/>
  <c r="K35" i="12"/>
  <c r="K31" i="12" s="1"/>
  <c r="O35" i="12"/>
  <c r="O31" i="12" s="1"/>
  <c r="Q35" i="12"/>
  <c r="V35" i="12"/>
  <c r="V31" i="12" s="1"/>
  <c r="G37" i="12"/>
  <c r="I37" i="12"/>
  <c r="K37" i="12"/>
  <c r="K36" i="12" s="1"/>
  <c r="O37" i="12"/>
  <c r="O36" i="12" s="1"/>
  <c r="Q37" i="12"/>
  <c r="V37" i="12"/>
  <c r="V36" i="12" s="1"/>
  <c r="G40" i="12"/>
  <c r="M40" i="12" s="1"/>
  <c r="I40" i="12"/>
  <c r="I36" i="12" s="1"/>
  <c r="K40" i="12"/>
  <c r="O40" i="12"/>
  <c r="Q40" i="12"/>
  <c r="Q36" i="12" s="1"/>
  <c r="V40" i="12"/>
  <c r="G41" i="12"/>
  <c r="M41" i="12" s="1"/>
  <c r="I41" i="12"/>
  <c r="K41" i="12"/>
  <c r="O41" i="12"/>
  <c r="Q41" i="12"/>
  <c r="V41" i="12"/>
  <c r="G42" i="12"/>
  <c r="M42" i="12" s="1"/>
  <c r="I42" i="12"/>
  <c r="K42" i="12"/>
  <c r="O42" i="12"/>
  <c r="Q42" i="12"/>
  <c r="V42" i="12"/>
  <c r="G43" i="12"/>
  <c r="M43" i="12" s="1"/>
  <c r="I43" i="12"/>
  <c r="K43" i="12"/>
  <c r="O43" i="12"/>
  <c r="Q43" i="12"/>
  <c r="V43" i="12"/>
  <c r="I44" i="12"/>
  <c r="Q44" i="12"/>
  <c r="G45" i="12"/>
  <c r="M45" i="12" s="1"/>
  <c r="M44" i="12" s="1"/>
  <c r="I45" i="12"/>
  <c r="K45" i="12"/>
  <c r="K44" i="12" s="1"/>
  <c r="O45" i="12"/>
  <c r="O44" i="12" s="1"/>
  <c r="Q45" i="12"/>
  <c r="V45" i="12"/>
  <c r="V44" i="12" s="1"/>
  <c r="I50" i="12"/>
  <c r="Q50" i="12"/>
  <c r="G51" i="12"/>
  <c r="G50" i="12" s="1"/>
  <c r="I51" i="12"/>
  <c r="K51" i="12"/>
  <c r="K50" i="12" s="1"/>
  <c r="O51" i="12"/>
  <c r="O50" i="12" s="1"/>
  <c r="Q51" i="12"/>
  <c r="V51" i="12"/>
  <c r="V50" i="12" s="1"/>
  <c r="G55" i="12"/>
  <c r="M55" i="12" s="1"/>
  <c r="I55" i="12"/>
  <c r="K55" i="12"/>
  <c r="K54" i="12" s="1"/>
  <c r="O55" i="12"/>
  <c r="O54" i="12" s="1"/>
  <c r="Q55" i="12"/>
  <c r="V55" i="12"/>
  <c r="V54" i="12" s="1"/>
  <c r="G59" i="12"/>
  <c r="I59" i="12"/>
  <c r="I54" i="12" s="1"/>
  <c r="K59" i="12"/>
  <c r="M59" i="12"/>
  <c r="O59" i="12"/>
  <c r="Q59" i="12"/>
  <c r="Q54" i="12" s="1"/>
  <c r="V59" i="12"/>
  <c r="G63" i="12"/>
  <c r="I63" i="12"/>
  <c r="I62" i="12" s="1"/>
  <c r="K63" i="12"/>
  <c r="M63" i="12"/>
  <c r="O63" i="12"/>
  <c r="Q63" i="12"/>
  <c r="Q62" i="12" s="1"/>
  <c r="V63" i="12"/>
  <c r="G65" i="12"/>
  <c r="M65" i="12" s="1"/>
  <c r="I65" i="12"/>
  <c r="K65" i="12"/>
  <c r="K62" i="12" s="1"/>
  <c r="O65" i="12"/>
  <c r="O62" i="12" s="1"/>
  <c r="Q65" i="12"/>
  <c r="V65" i="12"/>
  <c r="V62" i="12" s="1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K76" i="12"/>
  <c r="O76" i="12"/>
  <c r="V76" i="12"/>
  <c r="G77" i="12"/>
  <c r="M77" i="12" s="1"/>
  <c r="M76" i="12" s="1"/>
  <c r="I77" i="12"/>
  <c r="I76" i="12" s="1"/>
  <c r="K77" i="12"/>
  <c r="O77" i="12"/>
  <c r="Q77" i="12"/>
  <c r="Q76" i="12" s="1"/>
  <c r="V77" i="12"/>
  <c r="AE80" i="12"/>
  <c r="H40" i="1"/>
  <c r="J28" i="1"/>
  <c r="J26" i="1"/>
  <c r="G38" i="1"/>
  <c r="F38" i="1"/>
  <c r="J23" i="1"/>
  <c r="J24" i="1"/>
  <c r="J25" i="1"/>
  <c r="J27" i="1"/>
  <c r="E24" i="1"/>
  <c r="E26" i="1"/>
  <c r="G14" i="20" l="1"/>
  <c r="I88" i="1" s="1"/>
  <c r="I19" i="1" s="1"/>
  <c r="F50" i="1"/>
  <c r="M65" i="19"/>
  <c r="G65" i="19"/>
  <c r="M58" i="19"/>
  <c r="G58" i="19"/>
  <c r="M8" i="19"/>
  <c r="G8" i="19"/>
  <c r="AF74" i="19"/>
  <c r="G49" i="1" s="1"/>
  <c r="H49" i="1" s="1"/>
  <c r="I49" i="1" s="1"/>
  <c r="G93" i="18"/>
  <c r="I85" i="1" s="1"/>
  <c r="M68" i="18"/>
  <c r="M60" i="18"/>
  <c r="G60" i="18"/>
  <c r="G52" i="18"/>
  <c r="M49" i="18"/>
  <c r="G26" i="18"/>
  <c r="G14" i="18"/>
  <c r="M77" i="17"/>
  <c r="M53" i="17"/>
  <c r="G48" i="17"/>
  <c r="G40" i="17"/>
  <c r="M41" i="17"/>
  <c r="M16" i="17"/>
  <c r="M8" i="17"/>
  <c r="G8" i="17"/>
  <c r="M8" i="16"/>
  <c r="M89" i="16"/>
  <c r="M82" i="16"/>
  <c r="M65" i="16"/>
  <c r="M61" i="16" s="1"/>
  <c r="G42" i="16"/>
  <c r="M43" i="16"/>
  <c r="M39" i="16"/>
  <c r="M20" i="16"/>
  <c r="M18" i="16"/>
  <c r="G8" i="16"/>
  <c r="G59" i="15"/>
  <c r="M53" i="15"/>
  <c r="G48" i="15"/>
  <c r="M41" i="15"/>
  <c r="M16" i="15"/>
  <c r="M8" i="15"/>
  <c r="G8" i="15"/>
  <c r="M10" i="14"/>
  <c r="M77" i="14"/>
  <c r="G59" i="14"/>
  <c r="M53" i="14"/>
  <c r="G40" i="14"/>
  <c r="M41" i="14"/>
  <c r="M18" i="14"/>
  <c r="M16" i="14"/>
  <c r="M8" i="14"/>
  <c r="G8" i="13"/>
  <c r="M66" i="13"/>
  <c r="G43" i="13"/>
  <c r="I82" i="1" s="1"/>
  <c r="M43" i="13"/>
  <c r="M40" i="13"/>
  <c r="M39" i="13" s="1"/>
  <c r="M29" i="13"/>
  <c r="M28" i="13" s="1"/>
  <c r="G20" i="13"/>
  <c r="I74" i="1" s="1"/>
  <c r="M12" i="13"/>
  <c r="M8" i="13" s="1"/>
  <c r="F41" i="1"/>
  <c r="G13" i="12"/>
  <c r="G76" i="12"/>
  <c r="G62" i="12"/>
  <c r="M54" i="12"/>
  <c r="G36" i="12"/>
  <c r="M23" i="12"/>
  <c r="F39" i="1"/>
  <c r="F52" i="1" s="1"/>
  <c r="G23" i="1" s="1"/>
  <c r="A23" i="1" s="1"/>
  <c r="G24" i="1" s="1"/>
  <c r="G8" i="12"/>
  <c r="F42" i="1"/>
  <c r="M8" i="20"/>
  <c r="G8" i="20"/>
  <c r="AF17" i="20"/>
  <c r="M41" i="19"/>
  <c r="G70" i="19"/>
  <c r="G41" i="19"/>
  <c r="M54" i="19"/>
  <c r="M50" i="19" s="1"/>
  <c r="M48" i="19"/>
  <c r="M44" i="19" s="1"/>
  <c r="M27" i="19"/>
  <c r="M25" i="19" s="1"/>
  <c r="M79" i="18"/>
  <c r="M96" i="18"/>
  <c r="M95" i="18" s="1"/>
  <c r="G79" i="18"/>
  <c r="AF101" i="18"/>
  <c r="G48" i="1" s="1"/>
  <c r="H48" i="1" s="1"/>
  <c r="I48" i="1" s="1"/>
  <c r="M76" i="18"/>
  <c r="M75" i="18" s="1"/>
  <c r="M53" i="18"/>
  <c r="M52" i="18" s="1"/>
  <c r="M45" i="18"/>
  <c r="M42" i="18" s="1"/>
  <c r="M30" i="18"/>
  <c r="M29" i="18" s="1"/>
  <c r="M19" i="18"/>
  <c r="M14" i="18" s="1"/>
  <c r="M9" i="18"/>
  <c r="M8" i="18" s="1"/>
  <c r="M63" i="17"/>
  <c r="M30" i="17"/>
  <c r="M37" i="17"/>
  <c r="M40" i="17"/>
  <c r="M52" i="17"/>
  <c r="G77" i="17"/>
  <c r="G63" i="17"/>
  <c r="G37" i="17"/>
  <c r="G13" i="17"/>
  <c r="G30" i="17"/>
  <c r="AF83" i="17"/>
  <c r="G47" i="1" s="1"/>
  <c r="H47" i="1" s="1"/>
  <c r="I47" i="1" s="1"/>
  <c r="M32" i="16"/>
  <c r="M42" i="16"/>
  <c r="M68" i="16"/>
  <c r="M54" i="16"/>
  <c r="G89" i="16"/>
  <c r="G39" i="16"/>
  <c r="G15" i="16"/>
  <c r="G68" i="16"/>
  <c r="G32" i="16"/>
  <c r="AF95" i="16"/>
  <c r="G46" i="1" s="1"/>
  <c r="H46" i="1" s="1"/>
  <c r="I46" i="1" s="1"/>
  <c r="M30" i="15"/>
  <c r="M37" i="15"/>
  <c r="M63" i="15"/>
  <c r="M40" i="15"/>
  <c r="M52" i="15"/>
  <c r="G77" i="15"/>
  <c r="G63" i="15"/>
  <c r="G37" i="15"/>
  <c r="G13" i="15"/>
  <c r="G30" i="15"/>
  <c r="AF83" i="15"/>
  <c r="G45" i="1" s="1"/>
  <c r="H45" i="1" s="1"/>
  <c r="I45" i="1" s="1"/>
  <c r="M30" i="14"/>
  <c r="M37" i="14"/>
  <c r="M63" i="14"/>
  <c r="M40" i="14"/>
  <c r="M52" i="14"/>
  <c r="G77" i="14"/>
  <c r="G63" i="14"/>
  <c r="G37" i="14"/>
  <c r="G13" i="14"/>
  <c r="G30" i="14"/>
  <c r="AF83" i="14"/>
  <c r="G44" i="1" s="1"/>
  <c r="H44" i="1" s="1"/>
  <c r="I44" i="1" s="1"/>
  <c r="M52" i="13"/>
  <c r="M31" i="13"/>
  <c r="M22" i="13"/>
  <c r="AF72" i="13"/>
  <c r="G43" i="1" s="1"/>
  <c r="H43" i="1" s="1"/>
  <c r="I43" i="1" s="1"/>
  <c r="G48" i="13"/>
  <c r="G22" i="13"/>
  <c r="G15" i="13"/>
  <c r="G31" i="13"/>
  <c r="G52" i="13"/>
  <c r="M62" i="12"/>
  <c r="AF80" i="12"/>
  <c r="G54" i="12"/>
  <c r="M51" i="12"/>
  <c r="M50" i="12" s="1"/>
  <c r="G44" i="12"/>
  <c r="I80" i="1" s="1"/>
  <c r="M37" i="12"/>
  <c r="M36" i="12" s="1"/>
  <c r="G23" i="12"/>
  <c r="M20" i="12"/>
  <c r="M19" i="12" s="1"/>
  <c r="M9" i="12"/>
  <c r="M8" i="12" s="1"/>
  <c r="M35" i="12"/>
  <c r="M31" i="12" s="1"/>
  <c r="M18" i="12"/>
  <c r="M16" i="12" s="1"/>
  <c r="G51" i="1" l="1"/>
  <c r="H51" i="1" s="1"/>
  <c r="I51" i="1" s="1"/>
  <c r="G50" i="1"/>
  <c r="I87" i="1"/>
  <c r="I20" i="1" s="1"/>
  <c r="G17" i="20"/>
  <c r="H50" i="1"/>
  <c r="I50" i="1" s="1"/>
  <c r="G74" i="19"/>
  <c r="G101" i="18"/>
  <c r="I81" i="1"/>
  <c r="G83" i="17"/>
  <c r="G95" i="16"/>
  <c r="I78" i="1"/>
  <c r="G83" i="15"/>
  <c r="I86" i="1"/>
  <c r="I18" i="1" s="1"/>
  <c r="G83" i="14"/>
  <c r="I73" i="1"/>
  <c r="I84" i="1"/>
  <c r="I83" i="1"/>
  <c r="I79" i="1"/>
  <c r="I76" i="1"/>
  <c r="G72" i="13"/>
  <c r="G80" i="12"/>
  <c r="A24" i="1"/>
  <c r="I72" i="1"/>
  <c r="G41" i="1"/>
  <c r="H41" i="1" s="1"/>
  <c r="I41" i="1" s="1"/>
  <c r="G42" i="1"/>
  <c r="H42" i="1" s="1"/>
  <c r="I42" i="1" s="1"/>
  <c r="G39" i="1"/>
  <c r="I16" i="1" l="1"/>
  <c r="I17" i="1"/>
  <c r="I91" i="1"/>
  <c r="J71" i="1" s="1"/>
  <c r="G52" i="1"/>
  <c r="H39" i="1"/>
  <c r="H52" i="1" s="1"/>
  <c r="I21" i="1" l="1"/>
  <c r="J78" i="1"/>
  <c r="J87" i="1"/>
  <c r="J82" i="1"/>
  <c r="J80" i="1"/>
  <c r="J76" i="1"/>
  <c r="J86" i="1"/>
  <c r="J72" i="1"/>
  <c r="J79" i="1"/>
  <c r="J77" i="1"/>
  <c r="J88" i="1"/>
  <c r="J84" i="1"/>
  <c r="J74" i="1"/>
  <c r="J75" i="1"/>
  <c r="J81" i="1"/>
  <c r="J90" i="1"/>
  <c r="J83" i="1"/>
  <c r="I39" i="1"/>
  <c r="I52" i="1" s="1"/>
  <c r="J51" i="1" s="1"/>
  <c r="J89" i="1"/>
  <c r="J73" i="1"/>
  <c r="J85" i="1"/>
  <c r="G25" i="1"/>
  <c r="A25" i="1" s="1"/>
  <c r="G28" i="1"/>
  <c r="J39" i="1" l="1"/>
  <c r="J52" i="1" s="1"/>
  <c r="J45" i="1"/>
  <c r="J49" i="1"/>
  <c r="J47" i="1"/>
  <c r="J50" i="1"/>
  <c r="J41" i="1"/>
  <c r="J46" i="1"/>
  <c r="J44" i="1"/>
  <c r="J48" i="1"/>
  <c r="J43" i="1"/>
  <c r="J91" i="1"/>
  <c r="J42" i="1"/>
  <c r="A26" i="1"/>
  <c r="G26" i="1"/>
  <c r="A27" i="1" s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Vavrik Jan</author>
  </authors>
  <commentList>
    <comment ref="S6" authorId="0" shapeId="0" xr:uid="{0A40E6B8-9FF0-4E6F-96F8-FD05DAEF605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FA4CB90-8D61-4D23-8B12-97FE321044E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Vavrik Jan</author>
  </authors>
  <commentList>
    <comment ref="S6" authorId="0" shapeId="0" xr:uid="{8A5CD1A8-A660-425A-9023-E565D292CC7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FB6DCF0-9261-439E-BC2C-28709231B5F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Vavrik Jan</author>
  </authors>
  <commentList>
    <comment ref="S6" authorId="0" shapeId="0" xr:uid="{641CB3E0-49C7-427E-AEFB-7F6727EA143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AA187C0-FA8C-48A0-B692-E6555B0AF0F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Vavrik Jan</author>
  </authors>
  <commentList>
    <comment ref="S6" authorId="0" shapeId="0" xr:uid="{06BE47D4-A9EF-4F52-9189-A111149B533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8E0429E-7CA0-42BF-AB54-F65D3661DC2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Vavrik Jan</author>
  </authors>
  <commentList>
    <comment ref="S6" authorId="0" shapeId="0" xr:uid="{551B88DC-C9C2-4705-BA75-714CDFC7AC1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59171A2-EE45-4252-8C8E-BB93D5D0CD7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Vavrik Jan</author>
  </authors>
  <commentList>
    <comment ref="S6" authorId="0" shapeId="0" xr:uid="{993C0EAD-52DA-496D-8D68-1AC9CF63949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A23CF99-3E9E-4562-8DC9-F07733B02FA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Vavrik Jan</author>
  </authors>
  <commentList>
    <comment ref="S6" authorId="0" shapeId="0" xr:uid="{84EBA3E1-C955-48AC-9744-46ADA097B32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D46D266-4AB4-4420-AB6F-37959E25C5D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Vavrik Jan</author>
  </authors>
  <commentList>
    <comment ref="S6" authorId="0" shapeId="0" xr:uid="{B2571C5F-ABC3-45B5-9D33-7E9BA16D3AA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AEE7A76-4713-4930-B11F-4774D2C2FBA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Vavrik Jan</author>
  </authors>
  <commentList>
    <comment ref="S6" authorId="0" shapeId="0" xr:uid="{8E081281-442D-4FA7-9889-A9B4244F08F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34EED17-73B2-4A4E-92FC-EBABCA833C7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<sst xmlns="http://schemas.openxmlformats.org/spreadsheetml/2006/main" count="3433" uniqueCount="417">
  <si>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</si>
  <si>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</si>
  <si>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</si>
  <si>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</si>
  <si>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</si>
  <si>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</si>
  <si>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</si>
  <si>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</si>
  <si>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</si>
  <si>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</si>
  <si>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</si>
  <si>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</si>
  <si>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</si>
  <si>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</si>
  <si>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</si>
  <si>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</si>
  <si>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</si>
  <si>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</si>
  <si>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</si>
  <si>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</si>
  <si>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</si>
  <si>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</si>
  <si>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</si>
  <si>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</si>
  <si>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</si>
  <si>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</si>
  <si>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</si>
  <si>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</si>
  <si>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</si>
  <si>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</si>
  <si>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</si>
  <si>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</si>
  <si>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</si>
  <si>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</si>
  <si>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</si>
  <si>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</si>
  <si>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</si>
  <si>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</si>
  <si>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</si>
  <si>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</si>
  <si>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</si>
  <si>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</si>
  <si>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</si>
  <si>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Jan Vavřík</t>
  </si>
  <si>
    <t>58_2024_1</t>
  </si>
  <si>
    <t>KOLÍN, ZŠ LIPANSKÁ – REKONSTRUKCE ZÁZEMÍ PRO ZAMĚSTNANCE v k. ú. Kolín p.č.st. 6569/1</t>
  </si>
  <si>
    <t>Stavba</t>
  </si>
  <si>
    <t>Stavební objekt</t>
  </si>
  <si>
    <t>SO 01</t>
  </si>
  <si>
    <t>Stavební úpravy</t>
  </si>
  <si>
    <t>1.01</t>
  </si>
  <si>
    <t>Chodba</t>
  </si>
  <si>
    <t>1.08</t>
  </si>
  <si>
    <t>Kancelář</t>
  </si>
  <si>
    <t>1.09</t>
  </si>
  <si>
    <t>Kancelář hospodářky</t>
  </si>
  <si>
    <t>1.10</t>
  </si>
  <si>
    <t>Zástupce ředitele</t>
  </si>
  <si>
    <t>1.11</t>
  </si>
  <si>
    <t>Ředitelna</t>
  </si>
  <si>
    <t>1.12</t>
  </si>
  <si>
    <t>1.13</t>
  </si>
  <si>
    <t>Sborovna</t>
  </si>
  <si>
    <t>1.14</t>
  </si>
  <si>
    <t>VRN</t>
  </si>
  <si>
    <t>Vedlejší a rozpočtové náklady</t>
  </si>
  <si>
    <t xml:space="preserve">VRN </t>
  </si>
  <si>
    <t>Celkem za stavbu</t>
  </si>
  <si>
    <t>CZK</t>
  </si>
  <si>
    <t>#POPS</t>
  </si>
  <si>
    <t>Popis stavby: 58_2024_1 - KOLÍN, ZŠ LIPANSKÁ – REKONSTRUKCE ZÁZEMÍ PRO ZAMĚSTNANCE v k. ú. Kolín p.č.st. 6569/1</t>
  </si>
  <si>
    <t>#POPO</t>
  </si>
  <si>
    <t>Popis objektu: SO 01 - Stavební úpravy</t>
  </si>
  <si>
    <t>#POPR</t>
  </si>
  <si>
    <t>Popis rozpočtu: 1.01 - Chodba</t>
  </si>
  <si>
    <t>Popis rozpočtu: 1.08 - Kancelář</t>
  </si>
  <si>
    <t>Popis rozpočtu: 1.09 - Kancelář hospodářky</t>
  </si>
  <si>
    <t>Popis rozpočtu: 1.10 - Zástupce ředitele</t>
  </si>
  <si>
    <t>Popis rozpočtu: 1.11 - Ředitelna</t>
  </si>
  <si>
    <t>Popis rozpočtu: 1.12 - Kancelář</t>
  </si>
  <si>
    <t>Popis rozpočtu: 1.13 - Sborovna</t>
  </si>
  <si>
    <t>Popis rozpočtu: 1.14 - Kancelář</t>
  </si>
  <si>
    <t>Popis objektu: VRN - Vedlejší a rozpočtové náklady</t>
  </si>
  <si>
    <t>Popis rozpočtu: VRN  - VRN</t>
  </si>
  <si>
    <t>Rekapitulace dílů</t>
  </si>
  <si>
    <t>Typ dílu</t>
  </si>
  <si>
    <t>342</t>
  </si>
  <si>
    <t>Stěny a příčky montované lehké</t>
  </si>
  <si>
    <t>61</t>
  </si>
  <si>
    <t>Úpravy povrchů vnitřní</t>
  </si>
  <si>
    <t>63</t>
  </si>
  <si>
    <t>Podlahy a podlahové konstrukce</t>
  </si>
  <si>
    <t>64</t>
  </si>
  <si>
    <t>Výplně otvorů</t>
  </si>
  <si>
    <t>714</t>
  </si>
  <si>
    <t>Izolace akustické a protiotřesové</t>
  </si>
  <si>
    <t>725</t>
  </si>
  <si>
    <t>Zařizovací předměty</t>
  </si>
  <si>
    <t>766</t>
  </si>
  <si>
    <t>Konstrukce truhlářské, okna a dveře</t>
  </si>
  <si>
    <t>775</t>
  </si>
  <si>
    <t>Podlahy vlysové a parketové</t>
  </si>
  <si>
    <t>776</t>
  </si>
  <si>
    <t>Podlahy povlakové</t>
  </si>
  <si>
    <t>781</t>
  </si>
  <si>
    <t>Obklady keramické</t>
  </si>
  <si>
    <t>784</t>
  </si>
  <si>
    <t>Malby</t>
  </si>
  <si>
    <t>786</t>
  </si>
  <si>
    <t>Zastiňující technika</t>
  </si>
  <si>
    <t>96</t>
  </si>
  <si>
    <t>Bourání konstrukcí</t>
  </si>
  <si>
    <t>D96</t>
  </si>
  <si>
    <t>Přesuny suti a vybouraných hmot</t>
  </si>
  <si>
    <t>M21</t>
  </si>
  <si>
    <t>Elektromontáže</t>
  </si>
  <si>
    <t>M65</t>
  </si>
  <si>
    <t>Elektroinstalace a veřejné osvětlení</t>
  </si>
  <si>
    <t>ON</t>
  </si>
  <si>
    <t>VN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</si>
  <si>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</si>
  <si>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</si>
  <si>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</si>
  <si>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</si>
  <si>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</si>
  <si>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</si>
  <si>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</si>
  <si>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</si>
  <si>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</si>
  <si>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</si>
  <si>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</si>
  <si>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</si>
  <si>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</si>
  <si>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</si>
  <si>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</si>
  <si>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</si>
  <si>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</si>
  <si>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</si>
  <si>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</si>
  <si>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</si>
  <si>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</si>
  <si>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</si>
  <si>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</si>
  <si>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</si>
  <si>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</si>
  <si>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</si>
  <si>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</si>
  <si>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</si>
  <si>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</si>
  <si>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611100011RAA</t>
  </si>
  <si>
    <t>Oprava omítek stropů vnitřních vápenocem.štukových, oprava z 10 %, malba</t>
  </si>
  <si>
    <t>m2</t>
  </si>
  <si>
    <t>RTS 24/ II</t>
  </si>
  <si>
    <t>Indiv</t>
  </si>
  <si>
    <t>Práce</t>
  </si>
  <si>
    <t>Běžná</t>
  </si>
  <si>
    <t>POL1_1</t>
  </si>
  <si>
    <t>612100032RAA</t>
  </si>
  <si>
    <t>Oprava omítek stěn vnitřních vápenocem. štukových, oprava ze 30 %, malba</t>
  </si>
  <si>
    <t xml:space="preserve">41,0*3,25 : </t>
  </si>
  <si>
    <t>VV</t>
  </si>
  <si>
    <t>133,25</t>
  </si>
  <si>
    <t>632419102VL1</t>
  </si>
  <si>
    <t>Samonivelační stěrka, ruční zpracování tl. 2 mm, cementová podlahová stěrka</t>
  </si>
  <si>
    <t>Vlastní</t>
  </si>
  <si>
    <t>Cementová samonivelační podlahová stěrka pro tloušťky 2-10 mm. Pouze pro vnitřní použití, vhodná pro podlahová vytápění, pro jemné vyrovnání nerovných podlah.</t>
  </si>
  <si>
    <t>POP</t>
  </si>
  <si>
    <t>642940010RAA</t>
  </si>
  <si>
    <t>Dveře jednokřídlové 60/197zárubeň, dřevěné hladké plné - generální klíč</t>
  </si>
  <si>
    <t>kus</t>
  </si>
  <si>
    <t>642940022RAA</t>
  </si>
  <si>
    <t>Dveře dvoukřídlové 145/197, zárubeň, dřevěné hladké plné - generální klíč</t>
  </si>
  <si>
    <t>714110801R00</t>
  </si>
  <si>
    <t>Demontáž akustických obkladů, dřevěných panelů</t>
  </si>
  <si>
    <t xml:space="preserve">17,681*1,0 : </t>
  </si>
  <si>
    <t>17,681</t>
  </si>
  <si>
    <t>725100002RA0</t>
  </si>
  <si>
    <t>Dřez, baterie, zápachová uzávěrka</t>
  </si>
  <si>
    <t>0,5 m kanalizačního připojovacího potrubí, vyvedení a upevnění kanalizační a vodovodní výpustky, osazení dřezu, sifonu a vodovodní baterie. S dodávkou materiálu.</t>
  </si>
  <si>
    <t>725310823R00</t>
  </si>
  <si>
    <t>Demontáž dřezů 1dílných v kuchyňské sestavě</t>
  </si>
  <si>
    <t>soubor</t>
  </si>
  <si>
    <t>725314290R00</t>
  </si>
  <si>
    <t>Příslušenství k dřezu v kuchyňské sestavě</t>
  </si>
  <si>
    <t>998725102R00</t>
  </si>
  <si>
    <t>Přesun hmot pro zařizovací předměty, výšky do 12 m</t>
  </si>
  <si>
    <t>t</t>
  </si>
  <si>
    <t>766810010RAB</t>
  </si>
  <si>
    <t>Kuchyňské linky dodávka a montáž, linka 150 cm</t>
  </si>
  <si>
    <t>775413040VL1</t>
  </si>
  <si>
    <t>Montáž podlahové lišty lepením vč. dodání lišt</t>
  </si>
  <si>
    <t>m</t>
  </si>
  <si>
    <t xml:space="preserve">14,1 : </t>
  </si>
  <si>
    <t>14,1</t>
  </si>
  <si>
    <t>998775102R00</t>
  </si>
  <si>
    <t>Přesun hmot pro podlahy vlysové, výšky do 12 m</t>
  </si>
  <si>
    <t>69741311VL1</t>
  </si>
  <si>
    <t>Koberec zátěžový tl. 6mm</t>
  </si>
  <si>
    <t>Specifikace</t>
  </si>
  <si>
    <t>POL3_0</t>
  </si>
  <si>
    <t xml:space="preserve">30,83*1,1 : </t>
  </si>
  <si>
    <t>33,913</t>
  </si>
  <si>
    <t>776401800R00</t>
  </si>
  <si>
    <t>Demontáž soklíků nebo lišt, pryžových nebo z PVC</t>
  </si>
  <si>
    <t>776511820R00</t>
  </si>
  <si>
    <t>Odstranění PVC a koberců lepených s podložkou</t>
  </si>
  <si>
    <t>776572200R00</t>
  </si>
  <si>
    <t>Lepení povlakových podlah ze čtverců textilních</t>
  </si>
  <si>
    <t>998776102R00</t>
  </si>
  <si>
    <t>Přesun hmot pro podlahy povlakové, výšky do 12 m</t>
  </si>
  <si>
    <t>781950030RAA</t>
  </si>
  <si>
    <t>Otlučení omítky a zřízení obkladu, včetně dodávky obkladu</t>
  </si>
  <si>
    <t>Otlučení omítek vápenných nebo vápenocementových vnitřních stěn, postřik stěn maltou cementovou, dodávka a montáž obkladů vnitřních stěn z obkladaček pórovinových kladených do malty, začištění omítek kolem obkladů. Dodávka materiálu.</t>
  </si>
  <si>
    <t>Svislé přemístění ze 2. NP, nebo 1. PP, vodorovné vnitrostaveništní přemístění do 30 m, odvoz na skládku do 10 km. Bez poplatku za skládku.</t>
  </si>
  <si>
    <t xml:space="preserve">1,5*1,0+0,68*2*1,0 : </t>
  </si>
  <si>
    <t>2,86</t>
  </si>
  <si>
    <t>784422921R00</t>
  </si>
  <si>
    <t>Oprava, malba váp. 2x, 1bar. oškrab. místn.do 3,8m</t>
  </si>
  <si>
    <t>968062455VL1</t>
  </si>
  <si>
    <t>Vybourání dřevěných dveřní pl. do 2 m2</t>
  </si>
  <si>
    <t xml:space="preserve">60/197 : 0,6*1,97 : </t>
  </si>
  <si>
    <t xml:space="preserve">142/197 : 1,42*1,97 : </t>
  </si>
  <si>
    <t>3,9794</t>
  </si>
  <si>
    <t>978059511R00</t>
  </si>
  <si>
    <t>Odsekání vnitřních obkladů stěn do 1 m2</t>
  </si>
  <si>
    <t xml:space="preserve">za kuchyňskou linkou : 1,5*1,0+0,68*2*1,0 : </t>
  </si>
  <si>
    <t>979081111R00</t>
  </si>
  <si>
    <t>Odvoz suti a vybour. hmot na skládku do 1 km</t>
  </si>
  <si>
    <t>Včetně naložení na dopravní prostředek a složení na skládku, bez poplatku za skládku.</t>
  </si>
  <si>
    <t>979082111R00</t>
  </si>
  <si>
    <t>Vnitrostaveništní doprava suti do 10 m</t>
  </si>
  <si>
    <t>979082119R00</t>
  </si>
  <si>
    <t>Příplatek k přesunu suti za každých dalších 1000 m</t>
  </si>
  <si>
    <t>979082121R00</t>
  </si>
  <si>
    <t>Příplatek k vnitrost. dopravě suti za dalších 5 m</t>
  </si>
  <si>
    <t>979086112R00</t>
  </si>
  <si>
    <t>Nakládání nebo překládání suti a vybouraných hmot</t>
  </si>
  <si>
    <t>Včetně: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</si>
  <si>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</si>
  <si>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</si>
  <si>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</si>
  <si>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>979093111R00</t>
  </si>
  <si>
    <t>Uložení suti na skládku bez zhutnění</t>
  </si>
  <si>
    <t>979990107R00</t>
  </si>
  <si>
    <t>Poplatek za uložení suti - keramické, beton, dřevo, SDK, PVC, textilie</t>
  </si>
  <si>
    <t>kategorie 17 09 04 smíšené stavební a demoliční odpady</t>
  </si>
  <si>
    <t>650801153VL1</t>
  </si>
  <si>
    <t>Demontáž stávajících stropních a nástěnných svítidel včetně koncových prvků (vypínače,zásuvky,...)</t>
  </si>
  <si>
    <t>KPL</t>
  </si>
  <si>
    <t>světla budou po dokončení namontována zpět</t>
  </si>
  <si>
    <t>SUM</t>
  </si>
  <si>
    <t>END</t>
  </si>
  <si>
    <t xml:space="preserve">11,64 : </t>
  </si>
  <si>
    <t>11,64</t>
  </si>
  <si>
    <t xml:space="preserve">15,3*3,25-3,0*2,47 : </t>
  </si>
  <si>
    <t>42,315</t>
  </si>
  <si>
    <t>642940014RAA</t>
  </si>
  <si>
    <t>Dveře jednokřídlové 80/197, zárubeň, dřevěné hladké plné - generální klíč</t>
  </si>
  <si>
    <t>725030011VL1</t>
  </si>
  <si>
    <t>Tyč na závěsy - V1 do 3000 mm</t>
  </si>
  <si>
    <t>POL1_</t>
  </si>
  <si>
    <t>7252000VL1</t>
  </si>
  <si>
    <t>Demontáž stávajících otopných těles (bude nově natřeno a po dokončení prací namontováno zpět)</t>
  </si>
  <si>
    <t>7252000VL3</t>
  </si>
  <si>
    <t>Všechny doplňky na zdech budou demontovány</t>
  </si>
  <si>
    <t>7252000VL4</t>
  </si>
  <si>
    <t>Stávající nábytek bude vystěhován, bude umístěn v budově školy</t>
  </si>
  <si>
    <t>7252000VL5</t>
  </si>
  <si>
    <t>Stávající žaluzie, rolety a záclony v oknech budou demontovány</t>
  </si>
  <si>
    <t xml:space="preserve">11,64*1,1 : </t>
  </si>
  <si>
    <t>12,804</t>
  </si>
  <si>
    <t xml:space="preserve">(15,3*3,25)+(-2,47*3,0) : </t>
  </si>
  <si>
    <t>786622211RT2</t>
  </si>
  <si>
    <t>Žaluzie horizontální vnitřní AL lamely bílé, včetně dodávky žaluzie</t>
  </si>
  <si>
    <t xml:space="preserve">Ž1 - nová vnitřní žaluzie rozměr 3000 x 2420 mm : 3,0*2,42 : </t>
  </si>
  <si>
    <t>7,26</t>
  </si>
  <si>
    <t>998786102R00</t>
  </si>
  <si>
    <t>Přesun hmot pro zastiň. techniku, výšky do 12 m</t>
  </si>
  <si>
    <t xml:space="preserve">0,8*1,97 : </t>
  </si>
  <si>
    <t>1,576</t>
  </si>
  <si>
    <t>7252000VL2</t>
  </si>
  <si>
    <t>Demontáž stávající elektroinstalace a zpětná montáž</t>
  </si>
  <si>
    <t>v kancelářích budou provedeny instalační žlaby v rámci krytů rámci krytů na otopná tělesa</t>
  </si>
  <si>
    <t xml:space="preserve">15,49*3,25+(-1,76*2,47) : </t>
  </si>
  <si>
    <t>45,9953</t>
  </si>
  <si>
    <t>64818VL1</t>
  </si>
  <si>
    <t>Kryt topení vč. instalačního žlabu</t>
  </si>
  <si>
    <t>Položka zahrnuje:</t>
  </si>
  <si>
    <t>- dodávku krytu z předepsaného materiálu a předepsaných rozměrů</t>
  </si>
  <si>
    <t>- osazení</t>
  </si>
  <si>
    <t>- veškeré ukončující prvky</t>
  </si>
  <si>
    <t>- případně nutné začištění</t>
  </si>
  <si>
    <t>- případně nutný úklid vnitřních i vnějších prostor</t>
  </si>
  <si>
    <t>- instalační žlab vč. příslušenství</t>
  </si>
  <si>
    <t>Položka nezahrnuje:</t>
  </si>
  <si>
    <t>- x</t>
  </si>
  <si>
    <t xml:space="preserve">1,5*2,65 : </t>
  </si>
  <si>
    <t>3,975</t>
  </si>
  <si>
    <t>Tyč na závěsy - V2 do 3000mm</t>
  </si>
  <si>
    <t>7252000VL6</t>
  </si>
  <si>
    <t>Stávající parapetové kryty na topení budou demontovány</t>
  </si>
  <si>
    <t xml:space="preserve">12,86*1,1 : </t>
  </si>
  <si>
    <t>14,146</t>
  </si>
  <si>
    <t xml:space="preserve">Ž2 - nová vnitřní žaluzie :  : </t>
  </si>
  <si>
    <t xml:space="preserve">rozměr 1760 x 2420 mm :  : </t>
  </si>
  <si>
    <t xml:space="preserve">1,76*2,42 : </t>
  </si>
  <si>
    <t>4,2592</t>
  </si>
  <si>
    <t xml:space="preserve">0,8*1,97*2 : </t>
  </si>
  <si>
    <t>3,152</t>
  </si>
  <si>
    <t xml:space="preserve">16,24*3,25-2,98*2,47 : </t>
  </si>
  <si>
    <t>45,4194</t>
  </si>
  <si>
    <t xml:space="preserve">1,49*2,98 : </t>
  </si>
  <si>
    <t>4,4402</t>
  </si>
  <si>
    <t>Tyč na závěsy - V3 do 3000 mm</t>
  </si>
  <si>
    <t xml:space="preserve">14,82*1,1 : </t>
  </si>
  <si>
    <t>16,302</t>
  </si>
  <si>
    <t xml:space="preserve">Ž3 - nová vnitřní žaluzie :  : </t>
  </si>
  <si>
    <t xml:space="preserve">rozměr 2980 x 2420 mm :  : </t>
  </si>
  <si>
    <t xml:space="preserve">2,98*2,42 : </t>
  </si>
  <si>
    <t>7,2116</t>
  </si>
  <si>
    <t xml:space="preserve">29,28 : </t>
  </si>
  <si>
    <t>29,28</t>
  </si>
  <si>
    <t xml:space="preserve">21,49*3,25-4,81*2,47 : </t>
  </si>
  <si>
    <t>57,9618</t>
  </si>
  <si>
    <t xml:space="preserve">1,49*6,045 : </t>
  </si>
  <si>
    <t>9,00705</t>
  </si>
  <si>
    <t>Tyč na závěsy - V4 do 6000 mm</t>
  </si>
  <si>
    <t xml:space="preserve">29,28*1,1 : </t>
  </si>
  <si>
    <t>32,208</t>
  </si>
  <si>
    <t xml:space="preserve">Ž4 - nová vnitřní žaluzie :  : </t>
  </si>
  <si>
    <t xml:space="preserve">rozměr 4810 x 2420 mm :  : </t>
  </si>
  <si>
    <t xml:space="preserve">4,81*2,42 : </t>
  </si>
  <si>
    <t>11,6402</t>
  </si>
  <si>
    <t>978059221VL1</t>
  </si>
  <si>
    <t>Vybourání obkladů stěn z EPS</t>
  </si>
  <si>
    <t xml:space="preserve">6,045*3,25 : </t>
  </si>
  <si>
    <t>19,64625</t>
  </si>
  <si>
    <t>2101110VL1</t>
  </si>
  <si>
    <t>Zásuvka podlahová vestavěná 2x</t>
  </si>
  <si>
    <t>vč. nutných rozvodů.</t>
  </si>
  <si>
    <t>974200020VL1</t>
  </si>
  <si>
    <t>Vysekání rýh a zpětné zadělání ve zdech nebo podlaze z betonu,10 x 10 cm vč. odvozu suti a likvidace</t>
  </si>
  <si>
    <t>Agregovaná položka</t>
  </si>
  <si>
    <t>POL2_</t>
  </si>
  <si>
    <t>vč. dodání kabelů pro připojení</t>
  </si>
  <si>
    <t>rýha : 2,3</t>
  </si>
  <si>
    <t>otvor : 0,21*3</t>
  </si>
  <si>
    <t xml:space="preserve">15,53*3,25-2,1*2,47 : </t>
  </si>
  <si>
    <t>45,2855</t>
  </si>
  <si>
    <t xml:space="preserve">1,49*2,925 : </t>
  </si>
  <si>
    <t>4,35825</t>
  </si>
  <si>
    <t>Tyč na závěsy - V5 do 3000 mm</t>
  </si>
  <si>
    <t xml:space="preserve">14,04*1,1 : </t>
  </si>
  <si>
    <t>15,444</t>
  </si>
  <si>
    <t xml:space="preserve">Ž5 - nová vnitřní žaluzie :  : </t>
  </si>
  <si>
    <t xml:space="preserve">rozměr 2100 x 2420 mm :  : </t>
  </si>
  <si>
    <t xml:space="preserve">2,1*2,42 : </t>
  </si>
  <si>
    <t>5,082</t>
  </si>
  <si>
    <t>342013323R00</t>
  </si>
  <si>
    <t>Příčky z desek sádrokartonových dvojité opláštění, jednoduchá konstrukce CW 100 tloušťka příčky 150 mm, desky impregnované, tloušťky 12,5 mm, tloušťka izolace 80 mm, požární odolnost EI 60, Deska sádrokartonová voděodolná; H2; tl = 12,5 mm</t>
  </si>
  <si>
    <t>801-1</t>
  </si>
  <si>
    <t>zřízení nosné konstrukce příčky, vložení tepelné izolace tl. do 5 cm, montáž desek, tmelení spár Q2 a úprava rohů. Včetně dodávek materiálu.</t>
  </si>
  <si>
    <t>SPI</t>
  </si>
  <si>
    <t xml:space="preserve">deska SDK akustická : 0,525*3,25 : </t>
  </si>
  <si>
    <t xml:space="preserve">deska SDK akustická : 5,58*3,25 : </t>
  </si>
  <si>
    <t>19,84125</t>
  </si>
  <si>
    <t xml:space="preserve">19,0*3,25-5,37*2,47 : </t>
  </si>
  <si>
    <t>48,4861</t>
  </si>
  <si>
    <t>612431111R00</t>
  </si>
  <si>
    <t>Omítka sádrokartonových stěn</t>
  </si>
  <si>
    <t>Včetně penetračního základního nátěru povrchů a provedení povrchové úpravy.</t>
  </si>
  <si>
    <t>Položka je určena pro omítku vnitřní sádrokartonových stěn.</t>
  </si>
  <si>
    <t>V položce jsou zakalkulovány náklady na provedení penetračního základního nátěru stěn a provedení vlastní povrchové úpravy omítkou.</t>
  </si>
  <si>
    <t xml:space="preserve">0,525*3,25 : </t>
  </si>
  <si>
    <t xml:space="preserve">5,58*3,25 : </t>
  </si>
  <si>
    <t xml:space="preserve">1,49*6,0 : </t>
  </si>
  <si>
    <t>8,94</t>
  </si>
  <si>
    <t>Tyč na závěsy - V7 do 6000 mm</t>
  </si>
  <si>
    <t xml:space="preserve">40,65*1,1 : </t>
  </si>
  <si>
    <t>44,715</t>
  </si>
  <si>
    <t>784442021RT1</t>
  </si>
  <si>
    <t>Malba disperzní interiér.,výška do 3,8m, pro sádrokartony, 2 x nátěr</t>
  </si>
  <si>
    <t xml:space="preserve">Ž7 - nová vnitřní žaluzie :  : </t>
  </si>
  <si>
    <t xml:space="preserve">rozměr 5370 x 2420 mm :  : </t>
  </si>
  <si>
    <t xml:space="preserve">5,37*2,42 : </t>
  </si>
  <si>
    <t>12,9954</t>
  </si>
  <si>
    <t>210111003RVL1</t>
  </si>
  <si>
    <t>Zásuvka domovní vestavná do SDK dvojitá</t>
  </si>
  <si>
    <t xml:space="preserve">19,29 : </t>
  </si>
  <si>
    <t>19,29</t>
  </si>
  <si>
    <t xml:space="preserve">12,71*3,25-2,03*2,47 : </t>
  </si>
  <si>
    <t>36,2934</t>
  </si>
  <si>
    <t xml:space="preserve">1,49*2,855 : </t>
  </si>
  <si>
    <t>4,25395</t>
  </si>
  <si>
    <t>Tyč na závěsy - V6 do 3000 mm</t>
  </si>
  <si>
    <t xml:space="preserve">19,29*1,1 : </t>
  </si>
  <si>
    <t>21,219</t>
  </si>
  <si>
    <t xml:space="preserve">Ž6 - nová vnitřní žaluzie :  : </t>
  </si>
  <si>
    <t xml:space="preserve">rozměr 2035 x 2420 mm :  : </t>
  </si>
  <si>
    <t xml:space="preserve">2,035*2,42 : </t>
  </si>
  <si>
    <t>4,9247</t>
  </si>
  <si>
    <t>210111003RVL2</t>
  </si>
  <si>
    <t>Zásuvka domovní vestavná do zdi dvojitá</t>
  </si>
  <si>
    <t>Zpětná montáž elektroinstalací</t>
  </si>
  <si>
    <t>005121 R</t>
  </si>
  <si>
    <t>Zařízení staveniště</t>
  </si>
  <si>
    <t>005211080R</t>
  </si>
  <si>
    <t>Bezpečnostní a hygienická opatření na staveništi</t>
  </si>
  <si>
    <t>SPCM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</si>
  <si>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</si>
  <si>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005241010R</t>
  </si>
  <si>
    <t>Dokumentace skutečného provedení</t>
  </si>
  <si>
    <t>OPN</t>
  </si>
  <si>
    <t>POL13_0</t>
  </si>
  <si>
    <t>Náklady na vyhotovení dokumentace skutečného provedení stavby a její předání objednateli v požadované formě a požadovaném počtu.</t>
  </si>
  <si>
    <t>005121030R</t>
  </si>
  <si>
    <t>Odstranění zařízení staveniště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</si>
</sst>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7" xfId="0" applyNumberFormat="1" applyFont="1" applyFill="1" applyBorder="1" applyAlignment="1">
      <alignment vertical="center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18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fs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noehLdx5ZSW70XBqiCn98fEd+7AFobTW5FsYQlWnabzr/sqIcKhRTf5QhSSWngdM6deVSnbhl+oXLFVADXAzEw==" saltValue="YksuC9NvJrmzpKNKI1xjX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94"/>
  <sheetViews>
    <sheetView showGridLines="0" tabSelected="1" topLeftCell="B1" zoomScaleNormal="100" zoomScaleSheetLayoutView="75" workbookViewId="0">
      <selection activeCell="F91" sqref="F9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44</v>
      </c>
      <c r="E2" s="114" t="s">
        <v>45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4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SUMIF(F71:F90,A16,I71:I90)+SUMIF(F71:F90,"PSU",I71:I90)</f>
        <v>0</v>
      </c>
      <c r="J16" s="85"/>
    </row>
    <row r="17" spans="1:10" ht="23.25" customHeight="1" x14ac:dyDescent="0.2">
      <c r="A17" s="194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SUMIF(F71:F90,A17,I71:I90)</f>
        <v>0</v>
      </c>
      <c r="J17" s="85"/>
    </row>
    <row r="18" spans="1:10" ht="23.25" customHeight="1" x14ac:dyDescent="0.2">
      <c r="A18" s="194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SUMIF(F71:F90,A18,I71:I90)</f>
        <v>0</v>
      </c>
      <c r="J18" s="85"/>
    </row>
    <row r="19" spans="1:10" ht="23.25" customHeight="1" x14ac:dyDescent="0.2">
      <c r="A19" s="194" t="s">
        <v>119</v>
      </c>
      <c r="B19" s="38" t="s">
        <v>27</v>
      </c>
      <c r="C19" s="62"/>
      <c r="D19" s="63"/>
      <c r="E19" s="83"/>
      <c r="F19" s="84"/>
      <c r="G19" s="83"/>
      <c r="H19" s="84"/>
      <c r="I19" s="83">
        <f>SUMIF(F71:F90,A19,I71:I90)</f>
        <v>0</v>
      </c>
      <c r="J19" s="85"/>
    </row>
    <row r="20" spans="1:10" ht="23.25" customHeight="1" x14ac:dyDescent="0.2">
      <c r="A20" s="194" t="s">
        <v>118</v>
      </c>
      <c r="B20" s="38" t="s">
        <v>28</v>
      </c>
      <c r="C20" s="62"/>
      <c r="D20" s="63"/>
      <c r="E20" s="83"/>
      <c r="F20" s="84"/>
      <c r="G20" s="83"/>
      <c r="H20" s="84"/>
      <c r="I20" s="83">
        <f>SUMIF(F71:F90,A20,I71:I90)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3" t="s">
        <v>23</v>
      </c>
      <c r="C28" s="164"/>
      <c r="D28" s="164"/>
      <c r="E28" s="165"/>
      <c r="F28" s="166"/>
      <c r="G28" s="167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35</v>
      </c>
      <c r="C29" s="170"/>
      <c r="D29" s="170"/>
      <c r="E29" s="170"/>
      <c r="F29" s="171"/>
      <c r="G29" s="167">
        <f>A27</f>
        <v>0</v>
      </c>
      <c r="H29" s="167"/>
      <c r="I29" s="167"/>
      <c r="J29" s="172" t="s">
        <v>68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46</v>
      </c>
      <c r="C39" s="145"/>
      <c r="D39" s="145"/>
      <c r="E39" s="145"/>
      <c r="F39" s="146">
        <f>'SO 01 1.01 Pol'!AE80+'SO 01 1.08 Pol'!AE72+'SO 01 1.09 Pol'!AE83+'SO 01 1.10 Pol'!AE83+'SO 01 1.11 Pol'!AE95+'SO 01 1.12 Pol'!AE83+'SO 01 1.13 Pol'!AE101+'SO 01 1.14 Pol'!AE74+'VRN VRN  Pol'!AE17</f>
        <v>0</v>
      </c>
      <c r="G39" s="147">
        <f>'SO 01 1.01 Pol'!AF80+'SO 01 1.08 Pol'!AF72+'SO 01 1.09 Pol'!AF83+'SO 01 1.10 Pol'!AF83+'SO 01 1.11 Pol'!AF95+'SO 01 1.12 Pol'!AF83+'SO 01 1.13 Pol'!AF101+'SO 01 1.14 Pol'!AF74+'VRN VRN  Pol'!AF17</f>
        <v>0</v>
      </c>
      <c r="H39" s="148">
        <f>(F39*SazbaDPH1/100)+(G39*SazbaDPH2/100)</f>
        <v>0</v>
      </c>
      <c r="I39" s="148">
        <f>F39+G39+H39</f>
        <v>0</v>
      </c>
      <c r="J39" s="149" t="str">
        <f>IF(_xlfn.SINGLE(CenaCelkemVypocet)=0,"",I39/_xlfn.SINGLE(CenaCelkemVypocet)*100)</f>
        <v/>
      </c>
    </row>
    <row r="40" spans="1:10" ht="25.5" customHeight="1" x14ac:dyDescent="0.2">
      <c r="A40" s="134">
        <v>2</v>
      </c>
      <c r="B40" s="150"/>
      <c r="C40" s="151" t="s">
        <v>47</v>
      </c>
      <c r="D40" s="151"/>
      <c r="E40" s="151"/>
      <c r="F40" s="152"/>
      <c r="G40" s="153"/>
      <c r="H40" s="153">
        <f>(F40*SazbaDPH1/100)+(G40*SazbaDPH2/100)</f>
        <v>0</v>
      </c>
      <c r="I40" s="153"/>
      <c r="J40" s="154"/>
    </row>
    <row r="41" spans="1:10" ht="25.5" customHeight="1" x14ac:dyDescent="0.2">
      <c r="A41" s="134">
        <v>2</v>
      </c>
      <c r="B41" s="150" t="s">
        <v>48</v>
      </c>
      <c r="C41" s="151" t="s">
        <v>49</v>
      </c>
      <c r="D41" s="151"/>
      <c r="E41" s="151"/>
      <c r="F41" s="152">
        <f>'SO 01 1.01 Pol'!AE80+'SO 01 1.08 Pol'!AE72+'SO 01 1.09 Pol'!AE83+'SO 01 1.10 Pol'!AE83+'SO 01 1.11 Pol'!AE95+'SO 01 1.12 Pol'!AE83+'SO 01 1.13 Pol'!AE101+'SO 01 1.14 Pol'!AE74</f>
        <v>0</v>
      </c>
      <c r="G41" s="153">
        <f>'SO 01 1.01 Pol'!AF80+'SO 01 1.08 Pol'!AF72+'SO 01 1.09 Pol'!AF83+'SO 01 1.10 Pol'!AF83+'SO 01 1.11 Pol'!AF95+'SO 01 1.12 Pol'!AF83+'SO 01 1.13 Pol'!AF101+'SO 01 1.14 Pol'!AF74</f>
        <v>0</v>
      </c>
      <c r="H41" s="153">
        <f>(F41*SazbaDPH1/100)+(G41*SazbaDPH2/100)</f>
        <v>0</v>
      </c>
      <c r="I41" s="153">
        <f>F41+G41+H41</f>
        <v>0</v>
      </c>
      <c r="J41" s="154" t="str">
        <f>IF(_xlfn.SINGLE(CenaCelkemVypocet)=0,"",I41/_xlfn.SINGLE(CenaCelkemVypocet)*100)</f>
        <v/>
      </c>
    </row>
    <row r="42" spans="1:10" ht="25.5" customHeight="1" x14ac:dyDescent="0.2">
      <c r="A42" s="134">
        <v>3</v>
      </c>
      <c r="B42" s="155" t="s">
        <v>50</v>
      </c>
      <c r="C42" s="145" t="s">
        <v>51</v>
      </c>
      <c r="D42" s="145"/>
      <c r="E42" s="145"/>
      <c r="F42" s="156">
        <f>'SO 01 1.01 Pol'!AE80</f>
        <v>0</v>
      </c>
      <c r="G42" s="148">
        <f>'SO 01 1.01 Pol'!AF80</f>
        <v>0</v>
      </c>
      <c r="H42" s="148">
        <f>(F42*SazbaDPH1/100)+(G42*SazbaDPH2/100)</f>
        <v>0</v>
      </c>
      <c r="I42" s="148">
        <f>F42+G42+H42</f>
        <v>0</v>
      </c>
      <c r="J42" s="149" t="str">
        <f>IF(_xlfn.SINGLE(CenaCelkemVypocet)=0,"",I42/_xlfn.SINGLE(CenaCelkemVypocet)*100)</f>
        <v/>
      </c>
    </row>
    <row r="43" spans="1:10" ht="25.5" customHeight="1" x14ac:dyDescent="0.2">
      <c r="A43" s="134">
        <v>3</v>
      </c>
      <c r="B43" s="155" t="s">
        <v>52</v>
      </c>
      <c r="C43" s="145" t="s">
        <v>53</v>
      </c>
      <c r="D43" s="145"/>
      <c r="E43" s="145"/>
      <c r="F43" s="156">
        <f>'SO 01 1.08 Pol'!AE72</f>
        <v>0</v>
      </c>
      <c r="G43" s="148">
        <f>'SO 01 1.08 Pol'!AF72</f>
        <v>0</v>
      </c>
      <c r="H43" s="148">
        <f>(F43*SazbaDPH1/100)+(G43*SazbaDPH2/100)</f>
        <v>0</v>
      </c>
      <c r="I43" s="148">
        <f>F43+G43+H43</f>
        <v>0</v>
      </c>
      <c r="J43" s="149" t="str">
        <f>IF(_xlfn.SINGLE(CenaCelkemVypocet)=0,"",I43/_xlfn.SINGLE(CenaCelkemVypocet)*100)</f>
        <v/>
      </c>
    </row>
    <row r="44" spans="1:10" ht="25.5" customHeight="1" x14ac:dyDescent="0.2">
      <c r="A44" s="134">
        <v>3</v>
      </c>
      <c r="B44" s="155" t="s">
        <v>54</v>
      </c>
      <c r="C44" s="145" t="s">
        <v>55</v>
      </c>
      <c r="D44" s="145"/>
      <c r="E44" s="145"/>
      <c r="F44" s="156">
        <f>'SO 01 1.09 Pol'!AE83</f>
        <v>0</v>
      </c>
      <c r="G44" s="148">
        <f>'SO 01 1.09 Pol'!AF83</f>
        <v>0</v>
      </c>
      <c r="H44" s="148">
        <f>(F44*SazbaDPH1/100)+(G44*SazbaDPH2/100)</f>
        <v>0</v>
      </c>
      <c r="I44" s="148">
        <f>F44+G44+H44</f>
        <v>0</v>
      </c>
      <c r="J44" s="149" t="str">
        <f>IF(_xlfn.SINGLE(CenaCelkemVypocet)=0,"",I44/_xlfn.SINGLE(CenaCelkemVypocet)*100)</f>
        <v/>
      </c>
    </row>
    <row r="45" spans="1:10" ht="25.5" customHeight="1" x14ac:dyDescent="0.2">
      <c r="A45" s="134">
        <v>3</v>
      </c>
      <c r="B45" s="155" t="s">
        <v>56</v>
      </c>
      <c r="C45" s="145" t="s">
        <v>57</v>
      </c>
      <c r="D45" s="145"/>
      <c r="E45" s="145"/>
      <c r="F45" s="156">
        <f>'SO 01 1.10 Pol'!AE83</f>
        <v>0</v>
      </c>
      <c r="G45" s="148">
        <f>'SO 01 1.10 Pol'!AF83</f>
        <v>0</v>
      </c>
      <c r="H45" s="148">
        <f>(F45*SazbaDPH1/100)+(G45*SazbaDPH2/100)</f>
        <v>0</v>
      </c>
      <c r="I45" s="148">
        <f>F45+G45+H45</f>
        <v>0</v>
      </c>
      <c r="J45" s="149" t="str">
        <f>IF(_xlfn.SINGLE(CenaCelkemVypocet)=0,"",I45/_xlfn.SINGLE(CenaCelkemVypocet)*100)</f>
        <v/>
      </c>
    </row>
    <row r="46" spans="1:10" ht="25.5" customHeight="1" x14ac:dyDescent="0.2">
      <c r="A46" s="134">
        <v>3</v>
      </c>
      <c r="B46" s="155" t="s">
        <v>58</v>
      </c>
      <c r="C46" s="145" t="s">
        <v>59</v>
      </c>
      <c r="D46" s="145"/>
      <c r="E46" s="145"/>
      <c r="F46" s="156">
        <f>'SO 01 1.11 Pol'!AE95</f>
        <v>0</v>
      </c>
      <c r="G46" s="148">
        <f>'SO 01 1.11 Pol'!AF95</f>
        <v>0</v>
      </c>
      <c r="H46" s="148">
        <f>(F46*SazbaDPH1/100)+(G46*SazbaDPH2/100)</f>
        <v>0</v>
      </c>
      <c r="I46" s="148">
        <f>F46+G46+H46</f>
        <v>0</v>
      </c>
      <c r="J46" s="149" t="str">
        <f>IF(_xlfn.SINGLE(CenaCelkemVypocet)=0,"",I46/_xlfn.SINGLE(CenaCelkemVypocet)*100)</f>
        <v/>
      </c>
    </row>
    <row r="47" spans="1:10" ht="25.5" customHeight="1" x14ac:dyDescent="0.2">
      <c r="A47" s="134">
        <v>3</v>
      </c>
      <c r="B47" s="155" t="s">
        <v>60</v>
      </c>
      <c r="C47" s="145" t="s">
        <v>53</v>
      </c>
      <c r="D47" s="145"/>
      <c r="E47" s="145"/>
      <c r="F47" s="156">
        <f>'SO 01 1.12 Pol'!AE83</f>
        <v>0</v>
      </c>
      <c r="G47" s="148">
        <f>'SO 01 1.12 Pol'!AF83</f>
        <v>0</v>
      </c>
      <c r="H47" s="148">
        <f>(F47*SazbaDPH1/100)+(G47*SazbaDPH2/100)</f>
        <v>0</v>
      </c>
      <c r="I47" s="148">
        <f>F47+G47+H47</f>
        <v>0</v>
      </c>
      <c r="J47" s="149" t="str">
        <f>IF(_xlfn.SINGLE(CenaCelkemVypocet)=0,"",I47/_xlfn.SINGLE(CenaCelkemVypocet)*100)</f>
        <v/>
      </c>
    </row>
    <row r="48" spans="1:10" ht="25.5" customHeight="1" x14ac:dyDescent="0.2">
      <c r="A48" s="134">
        <v>3</v>
      </c>
      <c r="B48" s="155" t="s">
        <v>61</v>
      </c>
      <c r="C48" s="145" t="s">
        <v>62</v>
      </c>
      <c r="D48" s="145"/>
      <c r="E48" s="145"/>
      <c r="F48" s="156">
        <f>'SO 01 1.13 Pol'!AE101</f>
        <v>0</v>
      </c>
      <c r="G48" s="148">
        <f>'SO 01 1.13 Pol'!AF101</f>
        <v>0</v>
      </c>
      <c r="H48" s="148">
        <f>(F48*SazbaDPH1/100)+(G48*SazbaDPH2/100)</f>
        <v>0</v>
      </c>
      <c r="I48" s="148">
        <f>F48+G48+H48</f>
        <v>0</v>
      </c>
      <c r="J48" s="149" t="str">
        <f>IF(_xlfn.SINGLE(CenaCelkemVypocet)=0,"",I48/_xlfn.SINGLE(CenaCelkemVypocet)*100)</f>
        <v/>
      </c>
    </row>
    <row r="49" spans="1:10" ht="25.5" customHeight="1" x14ac:dyDescent="0.2">
      <c r="A49" s="134">
        <v>3</v>
      </c>
      <c r="B49" s="155" t="s">
        <v>63</v>
      </c>
      <c r="C49" s="145" t="s">
        <v>53</v>
      </c>
      <c r="D49" s="145"/>
      <c r="E49" s="145"/>
      <c r="F49" s="156">
        <f>'SO 01 1.14 Pol'!AE74</f>
        <v>0</v>
      </c>
      <c r="G49" s="148">
        <f>'SO 01 1.14 Pol'!AF74</f>
        <v>0</v>
      </c>
      <c r="H49" s="148">
        <f>(F49*SazbaDPH1/100)+(G49*SazbaDPH2/100)</f>
        <v>0</v>
      </c>
      <c r="I49" s="148">
        <f>F49+G49+H49</f>
        <v>0</v>
      </c>
      <c r="J49" s="149" t="str">
        <f>IF(_xlfn.SINGLE(CenaCelkemVypocet)=0,"",I49/_xlfn.SINGLE(CenaCelkemVypocet)*100)</f>
        <v/>
      </c>
    </row>
    <row r="50" spans="1:10" ht="25.5" customHeight="1" x14ac:dyDescent="0.2">
      <c r="A50" s="134">
        <v>2</v>
      </c>
      <c r="B50" s="150" t="s">
        <v>64</v>
      </c>
      <c r="C50" s="151" t="s">
        <v>65</v>
      </c>
      <c r="D50" s="151"/>
      <c r="E50" s="151"/>
      <c r="F50" s="152">
        <f>'VRN VRN  Pol'!AE17</f>
        <v>0</v>
      </c>
      <c r="G50" s="153">
        <f>'VRN VRN  Pol'!AF17</f>
        <v>0</v>
      </c>
      <c r="H50" s="153">
        <f>(F50*SazbaDPH1/100)+(G50*SazbaDPH2/100)</f>
        <v>0</v>
      </c>
      <c r="I50" s="153">
        <f>F50+G50+H50</f>
        <v>0</v>
      </c>
      <c r="J50" s="154" t="str">
        <f>IF(_xlfn.SINGLE(CenaCelkemVypocet)=0,"",I50/_xlfn.SINGLE(CenaCelkemVypocet)*100)</f>
        <v/>
      </c>
    </row>
    <row r="51" spans="1:10" ht="25.5" customHeight="1" x14ac:dyDescent="0.2">
      <c r="A51" s="134">
        <v>3</v>
      </c>
      <c r="B51" s="155" t="s">
        <v>66</v>
      </c>
      <c r="C51" s="145" t="s">
        <v>64</v>
      </c>
      <c r="D51" s="145"/>
      <c r="E51" s="145"/>
      <c r="F51" s="156">
        <f>'VRN VRN  Pol'!AE17</f>
        <v>0</v>
      </c>
      <c r="G51" s="148">
        <f>'VRN VRN  Pol'!AF17</f>
        <v>0</v>
      </c>
      <c r="H51" s="148">
        <f>(F51*SazbaDPH1/100)+(G51*SazbaDPH2/100)</f>
        <v>0</v>
      </c>
      <c r="I51" s="148">
        <f>F51+G51+H51</f>
        <v>0</v>
      </c>
      <c r="J51" s="149" t="str">
        <f>IF(_xlfn.SINGLE(CenaCelkemVypocet)=0,"",I51/_xlfn.SINGLE(CenaCelkemVypocet)*100)</f>
        <v/>
      </c>
    </row>
    <row r="52" spans="1:10" ht="25.5" customHeight="1" x14ac:dyDescent="0.2">
      <c r="A52" s="134"/>
      <c r="B52" s="157" t="s">
        <v>67</v>
      </c>
      <c r="C52" s="158"/>
      <c r="D52" s="158"/>
      <c r="E52" s="159"/>
      <c r="F52" s="160">
        <f>SUMIF(A39:A51,"=1",F39:F51)</f>
        <v>0</v>
      </c>
      <c r="G52" s="161">
        <f>SUMIF(A39:A51,"=1",G39:G51)</f>
        <v>0</v>
      </c>
      <c r="H52" s="161">
        <f>SUMIF(A39:A51,"=1",H39:H51)</f>
        <v>0</v>
      </c>
      <c r="I52" s="161">
        <f>SUMIF(A39:A51,"=1",I39:I51)</f>
        <v>0</v>
      </c>
      <c r="J52" s="162">
        <f>SUMIF(A39:A51,"=1",J39:J51)</f>
        <v>0</v>
      </c>
    </row>
    <row r="54" spans="1:10" x14ac:dyDescent="0.2">
      <c r="A54" t="s">
        <v>69</v>
      </c>
      <c r="B54" t="s">
        <v>70</v>
      </c>
    </row>
    <row r="55" spans="1:10" x14ac:dyDescent="0.2">
      <c r="A55" t="s">
        <v>71</v>
      </c>
      <c r="B55" t="s">
        <v>72</v>
      </c>
    </row>
    <row r="56" spans="1:10" x14ac:dyDescent="0.2">
      <c r="A56" t="s">
        <v>73</v>
      </c>
      <c r="B56" t="s">
        <v>74</v>
      </c>
    </row>
    <row r="57" spans="1:10" x14ac:dyDescent="0.2">
      <c r="A57" t="s">
        <v>73</v>
      </c>
      <c r="B57" t="s">
        <v>75</v>
      </c>
    </row>
    <row r="58" spans="1:10" x14ac:dyDescent="0.2">
      <c r="A58" t="s">
        <v>73</v>
      </c>
      <c r="B58" t="s">
        <v>76</v>
      </c>
    </row>
    <row r="59" spans="1:10" x14ac:dyDescent="0.2">
      <c r="A59" t="s">
        <v>73</v>
      </c>
      <c r="B59" t="s">
        <v>77</v>
      </c>
    </row>
    <row r="60" spans="1:10" x14ac:dyDescent="0.2">
      <c r="A60" t="s">
        <v>73</v>
      </c>
      <c r="B60" t="s">
        <v>78</v>
      </c>
    </row>
    <row r="61" spans="1:10" x14ac:dyDescent="0.2">
      <c r="A61" t="s">
        <v>73</v>
      </c>
      <c r="B61" t="s">
        <v>79</v>
      </c>
    </row>
    <row r="62" spans="1:10" x14ac:dyDescent="0.2">
      <c r="A62" t="s">
        <v>73</v>
      </c>
      <c r="B62" t="s">
        <v>80</v>
      </c>
    </row>
    <row r="63" spans="1:10" x14ac:dyDescent="0.2">
      <c r="A63" t="s">
        <v>73</v>
      </c>
      <c r="B63" t="s">
        <v>81</v>
      </c>
    </row>
    <row r="64" spans="1:10" x14ac:dyDescent="0.2">
      <c r="A64" t="s">
        <v>71</v>
      </c>
      <c r="B64" t="s">
        <v>82</v>
      </c>
    </row>
    <row r="65" spans="1:10" x14ac:dyDescent="0.2">
      <c r="A65" t="s">
        <v>73</v>
      </c>
      <c r="B65" t="s">
        <v>83</v>
      </c>
    </row>
    <row r="68" spans="1:10" ht="15.75" x14ac:dyDescent="0.25">
      <c r="B68" s="173" t="s">
        <v>84</v>
      </c>
    </row>
    <row r="70" spans="1:10" ht="25.5" customHeight="1" x14ac:dyDescent="0.2">
      <c r="A70" s="175"/>
      <c r="B70" s="178" t="s">
        <v>17</v>
      </c>
      <c r="C70" s="178" t="s">
        <v>5</v>
      </c>
      <c r="D70" s="179"/>
      <c r="E70" s="179"/>
      <c r="F70" s="180" t="s">
        <v>85</v>
      </c>
      <c r="G70" s="180"/>
      <c r="H70" s="180"/>
      <c r="I70" s="180" t="s">
        <v>29</v>
      </c>
      <c r="J70" s="180" t="s">
        <v>0</v>
      </c>
    </row>
    <row r="71" spans="1:10" ht="36.75" customHeight="1" x14ac:dyDescent="0.2">
      <c r="A71" s="176"/>
      <c r="B71" s="181" t="s">
        <v>86</v>
      </c>
      <c r="C71" s="182" t="s">
        <v>87</v>
      </c>
      <c r="D71" s="183"/>
      <c r="E71" s="183"/>
      <c r="F71" s="192" t="s">
        <v>25</v>
      </c>
      <c r="G71" s="184"/>
      <c r="H71" s="184"/>
      <c r="I71" s="184">
        <f>'SO 01 1.13 Pol'!G8</f>
        <v>0</v>
      </c>
      <c r="J71" s="189" t="str">
        <f>IF(I91=0,"",I71/I91*100)</f>
        <v/>
      </c>
    </row>
    <row r="72" spans="1:10" ht="36.75" customHeight="1" x14ac:dyDescent="0.2">
      <c r="A72" s="176"/>
      <c r="B72" s="181" t="s">
        <v>88</v>
      </c>
      <c r="C72" s="182" t="s">
        <v>89</v>
      </c>
      <c r="D72" s="183"/>
      <c r="E72" s="183"/>
      <c r="F72" s="192" t="s">
        <v>24</v>
      </c>
      <c r="G72" s="184"/>
      <c r="H72" s="184"/>
      <c r="I72" s="184">
        <f>'SO 01 1.01 Pol'!G8+'SO 01 1.08 Pol'!G8+'SO 01 1.09 Pol'!G8+'SO 01 1.10 Pol'!G8+'SO 01 1.11 Pol'!G8+'SO 01 1.12 Pol'!G8+'SO 01 1.13 Pol'!G14+'SO 01 1.14 Pol'!G8</f>
        <v>0</v>
      </c>
      <c r="J72" s="189" t="str">
        <f>IF(I91=0,"",I72/I91*100)</f>
        <v/>
      </c>
    </row>
    <row r="73" spans="1:10" ht="36.75" customHeight="1" x14ac:dyDescent="0.2">
      <c r="A73" s="176"/>
      <c r="B73" s="181" t="s">
        <v>90</v>
      </c>
      <c r="C73" s="182" t="s">
        <v>91</v>
      </c>
      <c r="D73" s="183"/>
      <c r="E73" s="183"/>
      <c r="F73" s="192" t="s">
        <v>24</v>
      </c>
      <c r="G73" s="184"/>
      <c r="H73" s="184"/>
      <c r="I73" s="184">
        <f>'SO 01 1.01 Pol'!G13+'SO 01 1.08 Pol'!G15+'SO 01 1.09 Pol'!G13+'SO 01 1.10 Pol'!G13+'SO 01 1.11 Pol'!G15+'SO 01 1.12 Pol'!G13+'SO 01 1.13 Pol'!G26+'SO 01 1.14 Pol'!G22</f>
        <v>0</v>
      </c>
      <c r="J73" s="189" t="str">
        <f>IF(I91=0,"",I73/I91*100)</f>
        <v/>
      </c>
    </row>
    <row r="74" spans="1:10" ht="36.75" customHeight="1" x14ac:dyDescent="0.2">
      <c r="A74" s="176"/>
      <c r="B74" s="181" t="s">
        <v>92</v>
      </c>
      <c r="C74" s="182" t="s">
        <v>93</v>
      </c>
      <c r="D74" s="183"/>
      <c r="E74" s="183"/>
      <c r="F74" s="192" t="s">
        <v>24</v>
      </c>
      <c r="G74" s="184"/>
      <c r="H74" s="184"/>
      <c r="I74" s="184">
        <f>'SO 01 1.01 Pol'!G16+'SO 01 1.08 Pol'!G20+'SO 01 1.09 Pol'!G16+'SO 01 1.10 Pol'!G16+'SO 01 1.11 Pol'!G18+'SO 01 1.12 Pol'!G16+'SO 01 1.13 Pol'!G29+'SO 01 1.14 Pol'!G25</f>
        <v>0</v>
      </c>
      <c r="J74" s="189" t="str">
        <f>IF(I91=0,"",I74/I91*100)</f>
        <v/>
      </c>
    </row>
    <row r="75" spans="1:10" ht="36.75" customHeight="1" x14ac:dyDescent="0.2">
      <c r="A75" s="176"/>
      <c r="B75" s="181" t="s">
        <v>94</v>
      </c>
      <c r="C75" s="182" t="s">
        <v>95</v>
      </c>
      <c r="D75" s="183"/>
      <c r="E75" s="183"/>
      <c r="F75" s="192" t="s">
        <v>25</v>
      </c>
      <c r="G75" s="184"/>
      <c r="H75" s="184"/>
      <c r="I75" s="184">
        <f>'SO 01 1.01 Pol'!G19</f>
        <v>0</v>
      </c>
      <c r="J75" s="189" t="str">
        <f>IF(I91=0,"",I75/I91*100)</f>
        <v/>
      </c>
    </row>
    <row r="76" spans="1:10" ht="36.75" customHeight="1" x14ac:dyDescent="0.2">
      <c r="A76" s="176"/>
      <c r="B76" s="181" t="s">
        <v>96</v>
      </c>
      <c r="C76" s="182" t="s">
        <v>97</v>
      </c>
      <c r="D76" s="183"/>
      <c r="E76" s="183"/>
      <c r="F76" s="192" t="s">
        <v>25</v>
      </c>
      <c r="G76" s="184"/>
      <c r="H76" s="184"/>
      <c r="I76" s="184">
        <f>'SO 01 1.01 Pol'!G23+'SO 01 1.08 Pol'!G22+'SO 01 1.09 Pol'!G30+'SO 01 1.10 Pol'!G30+'SO 01 1.11 Pol'!G32+'SO 01 1.12 Pol'!G30+'SO 01 1.13 Pol'!G42+'SO 01 1.14 Pol'!G39</f>
        <v>0</v>
      </c>
      <c r="J76" s="189" t="str">
        <f>IF(I91=0,"",I76/I91*100)</f>
        <v/>
      </c>
    </row>
    <row r="77" spans="1:10" ht="36.75" customHeight="1" x14ac:dyDescent="0.2">
      <c r="A77" s="176"/>
      <c r="B77" s="181" t="s">
        <v>98</v>
      </c>
      <c r="C77" s="182" t="s">
        <v>99</v>
      </c>
      <c r="D77" s="183"/>
      <c r="E77" s="183"/>
      <c r="F77" s="192" t="s">
        <v>25</v>
      </c>
      <c r="G77" s="184"/>
      <c r="H77" s="184"/>
      <c r="I77" s="184">
        <f>'SO 01 1.01 Pol'!G29</f>
        <v>0</v>
      </c>
      <c r="J77" s="189" t="str">
        <f>IF(I91=0,"",I77/I91*100)</f>
        <v/>
      </c>
    </row>
    <row r="78" spans="1:10" ht="36.75" customHeight="1" x14ac:dyDescent="0.2">
      <c r="A78" s="176"/>
      <c r="B78" s="181" t="s">
        <v>100</v>
      </c>
      <c r="C78" s="182" t="s">
        <v>101</v>
      </c>
      <c r="D78" s="183"/>
      <c r="E78" s="183"/>
      <c r="F78" s="192" t="s">
        <v>25</v>
      </c>
      <c r="G78" s="184"/>
      <c r="H78" s="184"/>
      <c r="I78" s="184">
        <f>'SO 01 1.01 Pol'!G31+'SO 01 1.08 Pol'!G28+'SO 01 1.09 Pol'!G37+'SO 01 1.10 Pol'!G37+'SO 01 1.11 Pol'!G39+'SO 01 1.12 Pol'!G37+'SO 01 1.13 Pol'!G49+'SO 01 1.14 Pol'!G41</f>
        <v>0</v>
      </c>
      <c r="J78" s="189" t="str">
        <f>IF(I91=0,"",I78/I91*100)</f>
        <v/>
      </c>
    </row>
    <row r="79" spans="1:10" ht="36.75" customHeight="1" x14ac:dyDescent="0.2">
      <c r="A79" s="176"/>
      <c r="B79" s="181" t="s">
        <v>102</v>
      </c>
      <c r="C79" s="182" t="s">
        <v>103</v>
      </c>
      <c r="D79" s="183"/>
      <c r="E79" s="183"/>
      <c r="F79" s="192" t="s">
        <v>25</v>
      </c>
      <c r="G79" s="184"/>
      <c r="H79" s="184"/>
      <c r="I79" s="184">
        <f>'SO 01 1.01 Pol'!G36+'SO 01 1.08 Pol'!G31+'SO 01 1.09 Pol'!G40+'SO 01 1.10 Pol'!G40+'SO 01 1.11 Pol'!G42+'SO 01 1.12 Pol'!G40+'SO 01 1.13 Pol'!G52+'SO 01 1.14 Pol'!G44</f>
        <v>0</v>
      </c>
      <c r="J79" s="189" t="str">
        <f>IF(I91=0,"",I79/I91*100)</f>
        <v/>
      </c>
    </row>
    <row r="80" spans="1:10" ht="36.75" customHeight="1" x14ac:dyDescent="0.2">
      <c r="A80" s="176"/>
      <c r="B80" s="181" t="s">
        <v>104</v>
      </c>
      <c r="C80" s="182" t="s">
        <v>105</v>
      </c>
      <c r="D80" s="183"/>
      <c r="E80" s="183"/>
      <c r="F80" s="192" t="s">
        <v>25</v>
      </c>
      <c r="G80" s="184"/>
      <c r="H80" s="184"/>
      <c r="I80" s="184">
        <f>'SO 01 1.01 Pol'!G44</f>
        <v>0</v>
      </c>
      <c r="J80" s="189" t="str">
        <f>IF(I91=0,"",I80/I91*100)</f>
        <v/>
      </c>
    </row>
    <row r="81" spans="1:10" ht="36.75" customHeight="1" x14ac:dyDescent="0.2">
      <c r="A81" s="176"/>
      <c r="B81" s="181" t="s">
        <v>106</v>
      </c>
      <c r="C81" s="182" t="s">
        <v>107</v>
      </c>
      <c r="D81" s="183"/>
      <c r="E81" s="183"/>
      <c r="F81" s="192" t="s">
        <v>25</v>
      </c>
      <c r="G81" s="184"/>
      <c r="H81" s="184"/>
      <c r="I81" s="184">
        <f>'SO 01 1.01 Pol'!G50+'SO 01 1.08 Pol'!G39+'SO 01 1.09 Pol'!G48+'SO 01 1.10 Pol'!G48+'SO 01 1.11 Pol'!G50+'SO 01 1.12 Pol'!G48+'SO 01 1.13 Pol'!G60+'SO 01 1.14 Pol'!G50</f>
        <v>0</v>
      </c>
      <c r="J81" s="189" t="str">
        <f>IF(I91=0,"",I81/I91*100)</f>
        <v/>
      </c>
    </row>
    <row r="82" spans="1:10" ht="36.75" customHeight="1" x14ac:dyDescent="0.2">
      <c r="A82" s="176"/>
      <c r="B82" s="181" t="s">
        <v>108</v>
      </c>
      <c r="C82" s="182" t="s">
        <v>109</v>
      </c>
      <c r="D82" s="183"/>
      <c r="E82" s="183"/>
      <c r="F82" s="192" t="s">
        <v>25</v>
      </c>
      <c r="G82" s="184"/>
      <c r="H82" s="184"/>
      <c r="I82" s="184">
        <f>'SO 01 1.08 Pol'!G43+'SO 01 1.09 Pol'!G52+'SO 01 1.10 Pol'!G52+'SO 01 1.11 Pol'!G54+'SO 01 1.12 Pol'!G52+'SO 01 1.13 Pol'!G68+'SO 01 1.14 Pol'!G58</f>
        <v>0</v>
      </c>
      <c r="J82" s="189" t="str">
        <f>IF(I91=0,"",I82/I91*100)</f>
        <v/>
      </c>
    </row>
    <row r="83" spans="1:10" ht="36.75" customHeight="1" x14ac:dyDescent="0.2">
      <c r="A83" s="176"/>
      <c r="B83" s="181" t="s">
        <v>110</v>
      </c>
      <c r="C83" s="182" t="s">
        <v>111</v>
      </c>
      <c r="D83" s="183"/>
      <c r="E83" s="183"/>
      <c r="F83" s="192" t="s">
        <v>24</v>
      </c>
      <c r="G83" s="184"/>
      <c r="H83" s="184"/>
      <c r="I83" s="184">
        <f>'SO 01 1.01 Pol'!G54+'SO 01 1.08 Pol'!G48+'SO 01 1.09 Pol'!G59+'SO 01 1.10 Pol'!G59+'SO 01 1.11 Pol'!G61+'SO 01 1.12 Pol'!G59+'SO 01 1.13 Pol'!G75</f>
        <v>0</v>
      </c>
      <c r="J83" s="189" t="str">
        <f>IF(I91=0,"",I83/I91*100)</f>
        <v/>
      </c>
    </row>
    <row r="84" spans="1:10" ht="36.75" customHeight="1" x14ac:dyDescent="0.2">
      <c r="A84" s="176"/>
      <c r="B84" s="181" t="s">
        <v>112</v>
      </c>
      <c r="C84" s="182" t="s">
        <v>113</v>
      </c>
      <c r="D84" s="183"/>
      <c r="E84" s="183"/>
      <c r="F84" s="192" t="s">
        <v>24</v>
      </c>
      <c r="G84" s="184"/>
      <c r="H84" s="184"/>
      <c r="I84" s="184">
        <f>'SO 01 1.01 Pol'!G62+'SO 01 1.08 Pol'!G52+'SO 01 1.09 Pol'!G63+'SO 01 1.10 Pol'!G63+'SO 01 1.11 Pol'!G68+'SO 01 1.12 Pol'!G63+'SO 01 1.13 Pol'!G79</f>
        <v>0</v>
      </c>
      <c r="J84" s="189" t="str">
        <f>IF(I91=0,"",I84/I91*100)</f>
        <v/>
      </c>
    </row>
    <row r="85" spans="1:10" ht="36.75" customHeight="1" x14ac:dyDescent="0.2">
      <c r="A85" s="176"/>
      <c r="B85" s="181" t="s">
        <v>114</v>
      </c>
      <c r="C85" s="182" t="s">
        <v>115</v>
      </c>
      <c r="D85" s="183"/>
      <c r="E85" s="183"/>
      <c r="F85" s="192" t="s">
        <v>26</v>
      </c>
      <c r="G85" s="184"/>
      <c r="H85" s="184"/>
      <c r="I85" s="184">
        <f>'SO 01 1.13 Pol'!G93+'SO 01 1.14 Pol'!G65</f>
        <v>0</v>
      </c>
      <c r="J85" s="189" t="str">
        <f>IF(I91=0,"",I85/I91*100)</f>
        <v/>
      </c>
    </row>
    <row r="86" spans="1:10" ht="36.75" customHeight="1" x14ac:dyDescent="0.2">
      <c r="A86" s="176"/>
      <c r="B86" s="181" t="s">
        <v>116</v>
      </c>
      <c r="C86" s="182" t="s">
        <v>117</v>
      </c>
      <c r="D86" s="183"/>
      <c r="E86" s="183"/>
      <c r="F86" s="192" t="s">
        <v>26</v>
      </c>
      <c r="G86" s="184"/>
      <c r="H86" s="184"/>
      <c r="I86" s="184">
        <f>'SO 01 1.01 Pol'!G76+'SO 01 1.09 Pol'!G77+'SO 01 1.10 Pol'!G77+'SO 01 1.11 Pol'!G89+'SO 01 1.12 Pol'!G77+'SO 01 1.13 Pol'!G95+'SO 01 1.14 Pol'!G70</f>
        <v>0</v>
      </c>
      <c r="J86" s="189" t="str">
        <f>IF(I91=0,"",I86/I91*100)</f>
        <v/>
      </c>
    </row>
    <row r="87" spans="1:10" ht="36.75" customHeight="1" x14ac:dyDescent="0.2">
      <c r="A87" s="176"/>
      <c r="B87" s="181" t="s">
        <v>118</v>
      </c>
      <c r="C87" s="182" t="s">
        <v>28</v>
      </c>
      <c r="D87" s="183"/>
      <c r="E87" s="183"/>
      <c r="F87" s="192" t="s">
        <v>118</v>
      </c>
      <c r="G87" s="184"/>
      <c r="H87" s="184"/>
      <c r="I87" s="184">
        <f>'VRN VRN  Pol'!G8</f>
        <v>0</v>
      </c>
      <c r="J87" s="189" t="str">
        <f>IF(I91=0,"",I87/I91*100)</f>
        <v/>
      </c>
    </row>
    <row r="88" spans="1:10" ht="36.75" customHeight="1" x14ac:dyDescent="0.2">
      <c r="A88" s="176"/>
      <c r="B88" s="181" t="s">
        <v>119</v>
      </c>
      <c r="C88" s="182" t="s">
        <v>27</v>
      </c>
      <c r="D88" s="183"/>
      <c r="E88" s="183"/>
      <c r="F88" s="192" t="s">
        <v>119</v>
      </c>
      <c r="G88" s="184"/>
      <c r="H88" s="184"/>
      <c r="I88" s="184">
        <f>'VRN VRN  Pol'!G14</f>
        <v>0</v>
      </c>
      <c r="J88" s="189" t="str">
        <f>IF(I91=0,"",I88/I91*100)</f>
        <v/>
      </c>
    </row>
    <row r="89" spans="1:10" ht="36.75" customHeight="1" x14ac:dyDescent="0.2">
      <c r="A89" s="176"/>
      <c r="B89" s="181" t="s">
        <v>114</v>
      </c>
      <c r="C89" s="182" t="s">
        <v>115</v>
      </c>
      <c r="D89" s="183"/>
      <c r="E89" s="183"/>
      <c r="F89" s="192" t="s">
        <v>26</v>
      </c>
      <c r="G89" s="184"/>
      <c r="H89" s="184"/>
      <c r="I89" s="184">
        <f>'SO 01 1.11 Pol'!G82</f>
        <v>0</v>
      </c>
      <c r="J89" s="189" t="str">
        <f>IF(I91=0,"",I89/I91*100)</f>
        <v/>
      </c>
    </row>
    <row r="90" spans="1:10" ht="36.75" customHeight="1" x14ac:dyDescent="0.2">
      <c r="A90" s="176"/>
      <c r="B90" s="181" t="s">
        <v>116</v>
      </c>
      <c r="C90" s="182" t="s">
        <v>117</v>
      </c>
      <c r="D90" s="183"/>
      <c r="E90" s="183"/>
      <c r="F90" s="192" t="s">
        <v>26</v>
      </c>
      <c r="G90" s="184"/>
      <c r="H90" s="184"/>
      <c r="I90" s="184">
        <f>'SO 01 1.08 Pol'!G66</f>
        <v>0</v>
      </c>
      <c r="J90" s="189" t="str">
        <f>IF(I91=0,"",I90/I91*100)</f>
        <v/>
      </c>
    </row>
    <row r="91" spans="1:10" ht="25.5" customHeight="1" x14ac:dyDescent="0.2">
      <c r="A91" s="177"/>
      <c r="B91" s="185" t="s">
        <v>1</v>
      </c>
      <c r="C91" s="186"/>
      <c r="D91" s="187"/>
      <c r="E91" s="187"/>
      <c r="F91" s="193"/>
      <c r="G91" s="188"/>
      <c r="H91" s="188"/>
      <c r="I91" s="188">
        <f>SUM(I71:I90)</f>
        <v>0</v>
      </c>
      <c r="J91" s="190">
        <f>SUM(J71:J90)</f>
        <v>0</v>
      </c>
    </row>
    <row r="92" spans="1:10" x14ac:dyDescent="0.2">
      <c r="F92" s="133"/>
      <c r="G92" s="133"/>
      <c r="H92" s="133"/>
      <c r="I92" s="133"/>
      <c r="J92" s="191"/>
    </row>
    <row r="93" spans="1:10" x14ac:dyDescent="0.2">
      <c r="F93" s="133"/>
      <c r="G93" s="133"/>
      <c r="H93" s="133"/>
      <c r="I93" s="133"/>
      <c r="J93" s="191"/>
    </row>
    <row r="94" spans="1:10" x14ac:dyDescent="0.2">
      <c r="F94" s="133"/>
      <c r="G94" s="133"/>
      <c r="H94" s="133"/>
      <c r="I94" s="133"/>
      <c r="J94" s="191"/>
    </row>
  </sheetData>
  <sheetProtection algorithmName="SHA-512" hashValue="5N3MfJvZc0BkY/oGoAXcpKkc4QoNPBjYh60Z7EIkxjJj58QKNM+jE6BnH088SbcUS/y+GaXDm1vWfx7nqqB0Fg==" saltValue="KvCWcrJQYT7tsBc37q1+n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5">
    <mergeCell ref="C87:E87"/>
    <mergeCell ref="C88:E88"/>
    <mergeCell ref="C89:E89"/>
    <mergeCell ref="C90:E90"/>
    <mergeCell ref="C82:E82"/>
    <mergeCell ref="C83:E83"/>
    <mergeCell ref="C84:E84"/>
    <mergeCell ref="C85:E85"/>
    <mergeCell ref="C86:E86"/>
    <mergeCell ref="C77:E77"/>
    <mergeCell ref="C78:E78"/>
    <mergeCell ref="C79:E79"/>
    <mergeCell ref="C80:E80"/>
    <mergeCell ref="C81:E81"/>
    <mergeCell ref="C72:E72"/>
    <mergeCell ref="C73:E73"/>
    <mergeCell ref="C74:E74"/>
    <mergeCell ref="C75:E75"/>
    <mergeCell ref="C76:E76"/>
    <mergeCell ref="C49:E49"/>
    <mergeCell ref="C50:E50"/>
    <mergeCell ref="C51:E51"/>
    <mergeCell ref="B52:E52"/>
    <mergeCell ref="C71:E71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5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AkP19WZVaaDYvujweVIECAod+yi5gPLbNTt5UxLHoqo15pa5+/mrWV95AhIxMC84BnVE9YeJ42AhHMx90V1YgA==" saltValue="ZSHTsg9on/MCF9Juv1qOt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9074B-0458-4C96-AB2D-5B8A193BF9F0}">
  <sheetPr>
    <outlinePr summaryBelow="0"/>
  </sheetPr>
  <dimension ref="A1:BH5000"/>
  <sheetViews>
    <sheetView workbookViewId="0">
      <pane ySplit="7" topLeftCell="A9" activePane="bottomLeft" state="frozen"/>
      <selection pane="bottomLeft" activeCell="F14" sqref="F14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120</v>
      </c>
      <c r="B1" s="195"/>
      <c r="C1" s="195"/>
      <c r="D1" s="195"/>
      <c r="E1" s="195"/>
      <c r="F1" s="195"/>
      <c r="G1" s="195"/>
      <c r="AG1" t="s">
        <v>121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122</v>
      </c>
    </row>
    <row r="3" spans="1:60" ht="24.95" customHeight="1" x14ac:dyDescent="0.2">
      <c r="A3" s="196" t="s">
        <v>8</v>
      </c>
      <c r="B3" s="49" t="s">
        <v>48</v>
      </c>
      <c r="C3" s="199" t="s">
        <v>49</v>
      </c>
      <c r="D3" s="197"/>
      <c r="E3" s="197"/>
      <c r="F3" s="197"/>
      <c r="G3" s="198"/>
      <c r="AC3" s="174" t="s">
        <v>122</v>
      </c>
      <c r="AG3" t="s">
        <v>123</v>
      </c>
    </row>
    <row r="4" spans="1:60" ht="24.95" customHeight="1" x14ac:dyDescent="0.2">
      <c r="A4" s="200" t="s">
        <v>9</v>
      </c>
      <c r="B4" s="201" t="s">
        <v>50</v>
      </c>
      <c r="C4" s="202" t="s">
        <v>51</v>
      </c>
      <c r="D4" s="203"/>
      <c r="E4" s="203"/>
      <c r="F4" s="203"/>
      <c r="G4" s="204"/>
      <c r="AG4" t="s">
        <v>124</v>
      </c>
    </row>
    <row r="5" spans="1:60" x14ac:dyDescent="0.2">
      <c r="D5" s="10"/>
    </row>
    <row r="6" spans="1:60" ht="38.25" x14ac:dyDescent="0.2">
      <c r="A6" s="206" t="s">
        <v>125</v>
      </c>
      <c r="B6" s="208" t="s">
        <v>126</v>
      </c>
      <c r="C6" s="208" t="s">
        <v>127</v>
      </c>
      <c r="D6" s="207" t="s">
        <v>128</v>
      </c>
      <c r="E6" s="206" t="s">
        <v>129</v>
      </c>
      <c r="F6" s="205" t="s">
        <v>130</v>
      </c>
      <c r="G6" s="206" t="s">
        <v>29</v>
      </c>
      <c r="H6" s="209" t="s">
        <v>30</v>
      </c>
      <c r="I6" s="209" t="s">
        <v>131</v>
      </c>
      <c r="J6" s="209" t="s">
        <v>31</v>
      </c>
      <c r="K6" s="209" t="s">
        <v>132</v>
      </c>
      <c r="L6" s="209" t="s">
        <v>133</v>
      </c>
      <c r="M6" s="209" t="s">
        <v>134</v>
      </c>
      <c r="N6" s="209" t="s">
        <v>135</v>
      </c>
      <c r="O6" s="209" t="s">
        <v>136</v>
      </c>
      <c r="P6" s="209" t="s">
        <v>137</v>
      </c>
      <c r="Q6" s="209" t="s">
        <v>138</v>
      </c>
      <c r="R6" s="209" t="s">
        <v>139</v>
      </c>
      <c r="S6" s="209" t="s">
        <v>140</v>
      </c>
      <c r="T6" s="209" t="s">
        <v>141</v>
      </c>
      <c r="U6" s="209" t="s">
        <v>142</v>
      </c>
      <c r="V6" s="209" t="s">
        <v>143</v>
      </c>
      <c r="W6" s="209" t="s">
        <v>144</v>
      </c>
      <c r="X6" s="209" t="s">
        <v>145</v>
      </c>
      <c r="Y6" s="209" t="s">
        <v>146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4" t="s">
        <v>147</v>
      </c>
      <c r="B8" s="225" t="s">
        <v>88</v>
      </c>
      <c r="C8" s="248" t="s">
        <v>89</v>
      </c>
      <c r="D8" s="226"/>
      <c r="E8" s="227"/>
      <c r="F8" s="228"/>
      <c r="G8" s="228">
        <f>SUMIF(AG9:AG12,"&lt;&gt;NOR",G9:G12)</f>
        <v>0</v>
      </c>
      <c r="H8" s="228"/>
      <c r="I8" s="228">
        <f>SUM(I9:I12)</f>
        <v>0</v>
      </c>
      <c r="J8" s="228"/>
      <c r="K8" s="228">
        <f>SUM(K9:K12)</f>
        <v>63958.7</v>
      </c>
      <c r="L8" s="228"/>
      <c r="M8" s="228">
        <f>SUM(M9:M12)</f>
        <v>0</v>
      </c>
      <c r="N8" s="227"/>
      <c r="O8" s="227">
        <f>SUM(O9:O12)</f>
        <v>2.33</v>
      </c>
      <c r="P8" s="227"/>
      <c r="Q8" s="227">
        <f>SUM(Q9:Q12)</f>
        <v>1.4500000000000002</v>
      </c>
      <c r="R8" s="228"/>
      <c r="S8" s="228"/>
      <c r="T8" s="229"/>
      <c r="U8" s="223"/>
      <c r="V8" s="223">
        <f>SUM(V9:V12)</f>
        <v>0</v>
      </c>
      <c r="W8" s="223"/>
      <c r="X8" s="223"/>
      <c r="Y8" s="223"/>
      <c r="AG8" t="s">
        <v>148</v>
      </c>
    </row>
    <row r="9" spans="1:60" outlineLevel="1" x14ac:dyDescent="0.2">
      <c r="A9" s="238">
        <v>1</v>
      </c>
      <c r="B9" s="239" t="s">
        <v>149</v>
      </c>
      <c r="C9" s="249" t="s">
        <v>150</v>
      </c>
      <c r="D9" s="240" t="s">
        <v>151</v>
      </c>
      <c r="E9" s="241">
        <v>30.38</v>
      </c>
      <c r="F9" s="242"/>
      <c r="G9" s="243">
        <f>ROUND(E9*F9,2)</f>
        <v>0</v>
      </c>
      <c r="H9" s="242">
        <v>0</v>
      </c>
      <c r="I9" s="243">
        <f>ROUND(E9*H9,2)</f>
        <v>0</v>
      </c>
      <c r="J9" s="242">
        <v>239</v>
      </c>
      <c r="K9" s="243">
        <f>ROUND(E9*J9,2)</f>
        <v>7260.82</v>
      </c>
      <c r="L9" s="243">
        <v>21</v>
      </c>
      <c r="M9" s="243">
        <f>G9*(1+L9/100)</f>
        <v>0</v>
      </c>
      <c r="N9" s="241">
        <v>6.4799999999999996E-3</v>
      </c>
      <c r="O9" s="241">
        <f>ROUND(E9*N9,2)</f>
        <v>0.2</v>
      </c>
      <c r="P9" s="241">
        <v>4.0000000000000001E-3</v>
      </c>
      <c r="Q9" s="241">
        <f>ROUND(E9*P9,2)</f>
        <v>0.12</v>
      </c>
      <c r="R9" s="243"/>
      <c r="S9" s="243" t="s">
        <v>152</v>
      </c>
      <c r="T9" s="244" t="s">
        <v>153</v>
      </c>
      <c r="U9" s="220">
        <v>0</v>
      </c>
      <c r="V9" s="220">
        <f>ROUND(E9*U9,2)</f>
        <v>0</v>
      </c>
      <c r="W9" s="220"/>
      <c r="X9" s="220" t="s">
        <v>154</v>
      </c>
      <c r="Y9" s="220" t="s">
        <v>155</v>
      </c>
      <c r="Z9" s="210"/>
      <c r="AA9" s="210"/>
      <c r="AB9" s="210"/>
      <c r="AC9" s="210"/>
      <c r="AD9" s="210"/>
      <c r="AE9" s="210"/>
      <c r="AF9" s="210"/>
      <c r="AG9" s="210" t="s">
        <v>156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31">
        <v>2</v>
      </c>
      <c r="B10" s="232" t="s">
        <v>157</v>
      </c>
      <c r="C10" s="250" t="s">
        <v>158</v>
      </c>
      <c r="D10" s="233" t="s">
        <v>151</v>
      </c>
      <c r="E10" s="234">
        <v>133.25</v>
      </c>
      <c r="F10" s="235"/>
      <c r="G10" s="236">
        <f>ROUND(E10*F10,2)</f>
        <v>0</v>
      </c>
      <c r="H10" s="235">
        <v>0</v>
      </c>
      <c r="I10" s="236">
        <f>ROUND(E10*H10,2)</f>
        <v>0</v>
      </c>
      <c r="J10" s="235">
        <v>425.5</v>
      </c>
      <c r="K10" s="236">
        <f>ROUND(E10*J10,2)</f>
        <v>56697.88</v>
      </c>
      <c r="L10" s="236">
        <v>21</v>
      </c>
      <c r="M10" s="236">
        <f>G10*(1+L10/100)</f>
        <v>0</v>
      </c>
      <c r="N10" s="234">
        <v>1.5959999999999998E-2</v>
      </c>
      <c r="O10" s="234">
        <f>ROUND(E10*N10,2)</f>
        <v>2.13</v>
      </c>
      <c r="P10" s="234">
        <v>0.01</v>
      </c>
      <c r="Q10" s="234">
        <f>ROUND(E10*P10,2)</f>
        <v>1.33</v>
      </c>
      <c r="R10" s="236"/>
      <c r="S10" s="236" t="s">
        <v>152</v>
      </c>
      <c r="T10" s="237" t="s">
        <v>153</v>
      </c>
      <c r="U10" s="220">
        <v>0</v>
      </c>
      <c r="V10" s="220">
        <f>ROUND(E10*U10,2)</f>
        <v>0</v>
      </c>
      <c r="W10" s="220"/>
      <c r="X10" s="220" t="s">
        <v>154</v>
      </c>
      <c r="Y10" s="220" t="s">
        <v>155</v>
      </c>
      <c r="Z10" s="210"/>
      <c r="AA10" s="210"/>
      <c r="AB10" s="210"/>
      <c r="AC10" s="210"/>
      <c r="AD10" s="210"/>
      <c r="AE10" s="210"/>
      <c r="AF10" s="210"/>
      <c r="AG10" s="210" t="s">
        <v>156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51" t="s">
        <v>159</v>
      </c>
      <c r="D11" s="221"/>
      <c r="E11" s="222"/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160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17"/>
      <c r="B12" s="218"/>
      <c r="C12" s="251" t="s">
        <v>161</v>
      </c>
      <c r="D12" s="221"/>
      <c r="E12" s="222">
        <v>133.25</v>
      </c>
      <c r="F12" s="220"/>
      <c r="G12" s="22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160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x14ac:dyDescent="0.2">
      <c r="A13" s="224" t="s">
        <v>147</v>
      </c>
      <c r="B13" s="225" t="s">
        <v>90</v>
      </c>
      <c r="C13" s="248" t="s">
        <v>91</v>
      </c>
      <c r="D13" s="226"/>
      <c r="E13" s="227"/>
      <c r="F13" s="228"/>
      <c r="G13" s="228">
        <f>SUMIF(AG14:AG15,"&lt;&gt;NOR",G14:G15)</f>
        <v>0</v>
      </c>
      <c r="H13" s="228"/>
      <c r="I13" s="228">
        <f>SUM(I14:I15)</f>
        <v>0</v>
      </c>
      <c r="J13" s="228"/>
      <c r="K13" s="228">
        <f>SUM(K14:K15)</f>
        <v>7830.82</v>
      </c>
      <c r="L13" s="228"/>
      <c r="M13" s="228">
        <f>SUM(M14:M15)</f>
        <v>0</v>
      </c>
      <c r="N13" s="227"/>
      <c r="O13" s="227">
        <f>SUM(O14:O15)</f>
        <v>0.11</v>
      </c>
      <c r="P13" s="227"/>
      <c r="Q13" s="227">
        <f>SUM(Q14:Q15)</f>
        <v>0</v>
      </c>
      <c r="R13" s="228"/>
      <c r="S13" s="228"/>
      <c r="T13" s="229"/>
      <c r="U13" s="223"/>
      <c r="V13" s="223">
        <f>SUM(V14:V15)</f>
        <v>0</v>
      </c>
      <c r="W13" s="223"/>
      <c r="X13" s="223"/>
      <c r="Y13" s="223"/>
      <c r="AG13" t="s">
        <v>148</v>
      </c>
    </row>
    <row r="14" spans="1:60" outlineLevel="1" x14ac:dyDescent="0.2">
      <c r="A14" s="231">
        <v>3</v>
      </c>
      <c r="B14" s="232" t="s">
        <v>162</v>
      </c>
      <c r="C14" s="250" t="s">
        <v>163</v>
      </c>
      <c r="D14" s="233" t="s">
        <v>151</v>
      </c>
      <c r="E14" s="234">
        <v>30.83</v>
      </c>
      <c r="F14" s="235"/>
      <c r="G14" s="236">
        <f>ROUND(E14*F14,2)</f>
        <v>0</v>
      </c>
      <c r="H14" s="235">
        <v>0</v>
      </c>
      <c r="I14" s="236">
        <f>ROUND(E14*H14,2)</f>
        <v>0</v>
      </c>
      <c r="J14" s="235">
        <v>254</v>
      </c>
      <c r="K14" s="236">
        <f>ROUND(E14*J14,2)</f>
        <v>7830.82</v>
      </c>
      <c r="L14" s="236">
        <v>21</v>
      </c>
      <c r="M14" s="236">
        <f>G14*(1+L14/100)</f>
        <v>0</v>
      </c>
      <c r="N14" s="234">
        <v>3.5699999999999998E-3</v>
      </c>
      <c r="O14" s="234">
        <f>ROUND(E14*N14,2)</f>
        <v>0.11</v>
      </c>
      <c r="P14" s="234">
        <v>0</v>
      </c>
      <c r="Q14" s="234">
        <f>ROUND(E14*P14,2)</f>
        <v>0</v>
      </c>
      <c r="R14" s="236"/>
      <c r="S14" s="236" t="s">
        <v>164</v>
      </c>
      <c r="T14" s="237" t="s">
        <v>153</v>
      </c>
      <c r="U14" s="220">
        <v>0</v>
      </c>
      <c r="V14" s="220">
        <f>ROUND(E14*U14,2)</f>
        <v>0</v>
      </c>
      <c r="W14" s="220"/>
      <c r="X14" s="220" t="s">
        <v>154</v>
      </c>
      <c r="Y14" s="220" t="s">
        <v>155</v>
      </c>
      <c r="Z14" s="210"/>
      <c r="AA14" s="210"/>
      <c r="AB14" s="210"/>
      <c r="AC14" s="210"/>
      <c r="AD14" s="210"/>
      <c r="AE14" s="210"/>
      <c r="AF14" s="210"/>
      <c r="AG14" s="210" t="s">
        <v>156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2" x14ac:dyDescent="0.2">
      <c r="A15" s="217"/>
      <c r="B15" s="218"/>
      <c r="C15" s="252" t="s">
        <v>165</v>
      </c>
      <c r="D15" s="246"/>
      <c r="E15" s="246"/>
      <c r="F15" s="246"/>
      <c r="G15" s="246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10"/>
      <c r="AA15" s="210"/>
      <c r="AB15" s="210"/>
      <c r="AC15" s="210"/>
      <c r="AD15" s="210"/>
      <c r="AE15" s="210"/>
      <c r="AF15" s="210"/>
      <c r="AG15" s="210" t="s">
        <v>166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45" t="str">
        <f>C15</f>
        <v>Cementová samonivelační podlahová stěrka pro tloušťky 2-10 mm. Pouze pro vnitřní použití, vhodná pro podlahová vytápění, pro jemné vyrovnání nerovných podlah.</v>
      </c>
      <c r="BB15" s="210"/>
      <c r="BC15" s="210"/>
      <c r="BD15" s="210"/>
      <c r="BE15" s="210"/>
      <c r="BF15" s="210"/>
      <c r="BG15" s="210"/>
      <c r="BH15" s="210"/>
    </row>
    <row r="16" spans="1:60" x14ac:dyDescent="0.2">
      <c r="A16" s="224" t="s">
        <v>147</v>
      </c>
      <c r="B16" s="225" t="s">
        <v>92</v>
      </c>
      <c r="C16" s="248" t="s">
        <v>93</v>
      </c>
      <c r="D16" s="226"/>
      <c r="E16" s="227"/>
      <c r="F16" s="228"/>
      <c r="G16" s="228">
        <f>SUMIF(AG17:AG18,"&lt;&gt;NOR",G17:G18)</f>
        <v>0</v>
      </c>
      <c r="H16" s="228"/>
      <c r="I16" s="228">
        <f>SUM(I17:I18)</f>
        <v>0</v>
      </c>
      <c r="J16" s="228"/>
      <c r="K16" s="228">
        <f>SUM(K17:K18)</f>
        <v>18425</v>
      </c>
      <c r="L16" s="228"/>
      <c r="M16" s="228">
        <f>SUM(M17:M18)</f>
        <v>0</v>
      </c>
      <c r="N16" s="227"/>
      <c r="O16" s="227">
        <f>SUM(O17:O18)</f>
        <v>0.30000000000000004</v>
      </c>
      <c r="P16" s="227"/>
      <c r="Q16" s="227">
        <f>SUM(Q17:Q18)</f>
        <v>0</v>
      </c>
      <c r="R16" s="228"/>
      <c r="S16" s="228"/>
      <c r="T16" s="229"/>
      <c r="U16" s="223"/>
      <c r="V16" s="223">
        <f>SUM(V17:V18)</f>
        <v>0</v>
      </c>
      <c r="W16" s="223"/>
      <c r="X16" s="223"/>
      <c r="Y16" s="223"/>
      <c r="AG16" t="s">
        <v>148</v>
      </c>
    </row>
    <row r="17" spans="1:60" outlineLevel="1" x14ac:dyDescent="0.2">
      <c r="A17" s="238">
        <v>4</v>
      </c>
      <c r="B17" s="239" t="s">
        <v>167</v>
      </c>
      <c r="C17" s="249" t="s">
        <v>168</v>
      </c>
      <c r="D17" s="240" t="s">
        <v>169</v>
      </c>
      <c r="E17" s="241">
        <v>1</v>
      </c>
      <c r="F17" s="242"/>
      <c r="G17" s="243">
        <f>ROUND(E17*F17,2)</f>
        <v>0</v>
      </c>
      <c r="H17" s="242">
        <v>0</v>
      </c>
      <c r="I17" s="243">
        <f>ROUND(E17*H17,2)</f>
        <v>0</v>
      </c>
      <c r="J17" s="242">
        <v>7225</v>
      </c>
      <c r="K17" s="243">
        <f>ROUND(E17*J17,2)</f>
        <v>7225</v>
      </c>
      <c r="L17" s="243">
        <v>21</v>
      </c>
      <c r="M17" s="243">
        <f>G17*(1+L17/100)</f>
        <v>0</v>
      </c>
      <c r="N17" s="241">
        <v>0.14421</v>
      </c>
      <c r="O17" s="241">
        <f>ROUND(E17*N17,2)</f>
        <v>0.14000000000000001</v>
      </c>
      <c r="P17" s="241">
        <v>0</v>
      </c>
      <c r="Q17" s="241">
        <f>ROUND(E17*P17,2)</f>
        <v>0</v>
      </c>
      <c r="R17" s="243"/>
      <c r="S17" s="243" t="s">
        <v>152</v>
      </c>
      <c r="T17" s="244" t="s">
        <v>153</v>
      </c>
      <c r="U17" s="220">
        <v>0</v>
      </c>
      <c r="V17" s="220">
        <f>ROUND(E17*U17,2)</f>
        <v>0</v>
      </c>
      <c r="W17" s="220"/>
      <c r="X17" s="220" t="s">
        <v>154</v>
      </c>
      <c r="Y17" s="220" t="s">
        <v>155</v>
      </c>
      <c r="Z17" s="210"/>
      <c r="AA17" s="210"/>
      <c r="AB17" s="210"/>
      <c r="AC17" s="210"/>
      <c r="AD17" s="210"/>
      <c r="AE17" s="210"/>
      <c r="AF17" s="210"/>
      <c r="AG17" s="210" t="s">
        <v>156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38">
        <v>5</v>
      </c>
      <c r="B18" s="239" t="s">
        <v>170</v>
      </c>
      <c r="C18" s="249" t="s">
        <v>171</v>
      </c>
      <c r="D18" s="240" t="s">
        <v>169</v>
      </c>
      <c r="E18" s="241">
        <v>1</v>
      </c>
      <c r="F18" s="242"/>
      <c r="G18" s="243">
        <f>ROUND(E18*F18,2)</f>
        <v>0</v>
      </c>
      <c r="H18" s="242">
        <v>0</v>
      </c>
      <c r="I18" s="243">
        <f>ROUND(E18*H18,2)</f>
        <v>0</v>
      </c>
      <c r="J18" s="242">
        <v>11200</v>
      </c>
      <c r="K18" s="243">
        <f>ROUND(E18*J18,2)</f>
        <v>11200</v>
      </c>
      <c r="L18" s="243">
        <v>21</v>
      </c>
      <c r="M18" s="243">
        <f>G18*(1+L18/100)</f>
        <v>0</v>
      </c>
      <c r="N18" s="241">
        <v>0.16295999999999999</v>
      </c>
      <c r="O18" s="241">
        <f>ROUND(E18*N18,2)</f>
        <v>0.16</v>
      </c>
      <c r="P18" s="241">
        <v>0</v>
      </c>
      <c r="Q18" s="241">
        <f>ROUND(E18*P18,2)</f>
        <v>0</v>
      </c>
      <c r="R18" s="243"/>
      <c r="S18" s="243" t="s">
        <v>152</v>
      </c>
      <c r="T18" s="244" t="s">
        <v>153</v>
      </c>
      <c r="U18" s="220">
        <v>0</v>
      </c>
      <c r="V18" s="220">
        <f>ROUND(E18*U18,2)</f>
        <v>0</v>
      </c>
      <c r="W18" s="220"/>
      <c r="X18" s="220" t="s">
        <v>154</v>
      </c>
      <c r="Y18" s="220" t="s">
        <v>155</v>
      </c>
      <c r="Z18" s="210"/>
      <c r="AA18" s="210"/>
      <c r="AB18" s="210"/>
      <c r="AC18" s="210"/>
      <c r="AD18" s="210"/>
      <c r="AE18" s="210"/>
      <c r="AF18" s="210"/>
      <c r="AG18" s="210" t="s">
        <v>156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x14ac:dyDescent="0.2">
      <c r="A19" s="224" t="s">
        <v>147</v>
      </c>
      <c r="B19" s="225" t="s">
        <v>94</v>
      </c>
      <c r="C19" s="248" t="s">
        <v>95</v>
      </c>
      <c r="D19" s="226"/>
      <c r="E19" s="227"/>
      <c r="F19" s="228"/>
      <c r="G19" s="228">
        <f>SUMIF(AG20:AG22,"&lt;&gt;NOR",G20:G22)</f>
        <v>0</v>
      </c>
      <c r="H19" s="228"/>
      <c r="I19" s="228">
        <f>SUM(I20:I22)</f>
        <v>0</v>
      </c>
      <c r="J19" s="228"/>
      <c r="K19" s="228">
        <f>SUM(K20:K22)</f>
        <v>3863.3</v>
      </c>
      <c r="L19" s="228"/>
      <c r="M19" s="228">
        <f>SUM(M20:M22)</f>
        <v>0</v>
      </c>
      <c r="N19" s="227"/>
      <c r="O19" s="227">
        <f>SUM(O20:O22)</f>
        <v>0.01</v>
      </c>
      <c r="P19" s="227"/>
      <c r="Q19" s="227">
        <f>SUM(Q20:Q22)</f>
        <v>0.09</v>
      </c>
      <c r="R19" s="228"/>
      <c r="S19" s="228"/>
      <c r="T19" s="229"/>
      <c r="U19" s="223"/>
      <c r="V19" s="223">
        <f>SUM(V20:V22)</f>
        <v>0</v>
      </c>
      <c r="W19" s="223"/>
      <c r="X19" s="223"/>
      <c r="Y19" s="223"/>
      <c r="AG19" t="s">
        <v>148</v>
      </c>
    </row>
    <row r="20" spans="1:60" outlineLevel="1" x14ac:dyDescent="0.2">
      <c r="A20" s="231">
        <v>6</v>
      </c>
      <c r="B20" s="232" t="s">
        <v>172</v>
      </c>
      <c r="C20" s="250" t="s">
        <v>173</v>
      </c>
      <c r="D20" s="233" t="s">
        <v>151</v>
      </c>
      <c r="E20" s="234">
        <v>17.681000000000001</v>
      </c>
      <c r="F20" s="235"/>
      <c r="G20" s="236">
        <f>ROUND(E20*F20,2)</f>
        <v>0</v>
      </c>
      <c r="H20" s="235">
        <v>0</v>
      </c>
      <c r="I20" s="236">
        <f>ROUND(E20*H20,2)</f>
        <v>0</v>
      </c>
      <c r="J20" s="235">
        <v>218.5</v>
      </c>
      <c r="K20" s="236">
        <f>ROUND(E20*J20,2)</f>
        <v>3863.3</v>
      </c>
      <c r="L20" s="236">
        <v>21</v>
      </c>
      <c r="M20" s="236">
        <f>G20*(1+L20/100)</f>
        <v>0</v>
      </c>
      <c r="N20" s="234">
        <v>7.5000000000000002E-4</v>
      </c>
      <c r="O20" s="234">
        <f>ROUND(E20*N20,2)</f>
        <v>0.01</v>
      </c>
      <c r="P20" s="234">
        <v>5.0200000000000002E-3</v>
      </c>
      <c r="Q20" s="234">
        <f>ROUND(E20*P20,2)</f>
        <v>0.09</v>
      </c>
      <c r="R20" s="236"/>
      <c r="S20" s="236" t="s">
        <v>152</v>
      </c>
      <c r="T20" s="237" t="s">
        <v>153</v>
      </c>
      <c r="U20" s="220">
        <v>0</v>
      </c>
      <c r="V20" s="220">
        <f>ROUND(E20*U20,2)</f>
        <v>0</v>
      </c>
      <c r="W20" s="220"/>
      <c r="X20" s="220" t="s">
        <v>154</v>
      </c>
      <c r="Y20" s="220" t="s">
        <v>155</v>
      </c>
      <c r="Z20" s="210"/>
      <c r="AA20" s="210"/>
      <c r="AB20" s="210"/>
      <c r="AC20" s="210"/>
      <c r="AD20" s="210"/>
      <c r="AE20" s="210"/>
      <c r="AF20" s="210"/>
      <c r="AG20" s="210" t="s">
        <v>156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17"/>
      <c r="B21" s="218"/>
      <c r="C21" s="251" t="s">
        <v>174</v>
      </c>
      <c r="D21" s="221"/>
      <c r="E21" s="222"/>
      <c r="F21" s="220"/>
      <c r="G21" s="22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160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">
      <c r="A22" s="217"/>
      <c r="B22" s="218"/>
      <c r="C22" s="251" t="s">
        <v>175</v>
      </c>
      <c r="D22" s="221"/>
      <c r="E22" s="222">
        <v>17.68</v>
      </c>
      <c r="F22" s="220"/>
      <c r="G22" s="22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160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x14ac:dyDescent="0.2">
      <c r="A23" s="224" t="s">
        <v>147</v>
      </c>
      <c r="B23" s="225" t="s">
        <v>96</v>
      </c>
      <c r="C23" s="248" t="s">
        <v>97</v>
      </c>
      <c r="D23" s="226"/>
      <c r="E23" s="227"/>
      <c r="F23" s="228"/>
      <c r="G23" s="228">
        <f>SUMIF(AG24:AG28,"&lt;&gt;NOR",G24:G28)</f>
        <v>0</v>
      </c>
      <c r="H23" s="228"/>
      <c r="I23" s="228">
        <f>SUM(I24:I28)</f>
        <v>0</v>
      </c>
      <c r="J23" s="228"/>
      <c r="K23" s="228">
        <f>SUM(K24:K28)</f>
        <v>5566.75</v>
      </c>
      <c r="L23" s="228"/>
      <c r="M23" s="228">
        <f>SUM(M24:M28)</f>
        <v>0</v>
      </c>
      <c r="N23" s="227"/>
      <c r="O23" s="227">
        <f>SUM(O24:O28)</f>
        <v>0.01</v>
      </c>
      <c r="P23" s="227"/>
      <c r="Q23" s="227">
        <f>SUM(Q24:Q28)</f>
        <v>0.01</v>
      </c>
      <c r="R23" s="228"/>
      <c r="S23" s="228"/>
      <c r="T23" s="229"/>
      <c r="U23" s="223"/>
      <c r="V23" s="223">
        <f>SUM(V24:V28)</f>
        <v>0</v>
      </c>
      <c r="W23" s="223"/>
      <c r="X23" s="223"/>
      <c r="Y23" s="223"/>
      <c r="AG23" t="s">
        <v>148</v>
      </c>
    </row>
    <row r="24" spans="1:60" outlineLevel="1" x14ac:dyDescent="0.2">
      <c r="A24" s="231">
        <v>7</v>
      </c>
      <c r="B24" s="232" t="s">
        <v>176</v>
      </c>
      <c r="C24" s="250" t="s">
        <v>177</v>
      </c>
      <c r="D24" s="233" t="s">
        <v>169</v>
      </c>
      <c r="E24" s="234">
        <v>1</v>
      </c>
      <c r="F24" s="235"/>
      <c r="G24" s="236">
        <f>ROUND(E24*F24,2)</f>
        <v>0</v>
      </c>
      <c r="H24" s="235">
        <v>0</v>
      </c>
      <c r="I24" s="236">
        <f>ROUND(E24*H24,2)</f>
        <v>0</v>
      </c>
      <c r="J24" s="235">
        <v>4875</v>
      </c>
      <c r="K24" s="236">
        <f>ROUND(E24*J24,2)</f>
        <v>4875</v>
      </c>
      <c r="L24" s="236">
        <v>21</v>
      </c>
      <c r="M24" s="236">
        <f>G24*(1+L24/100)</f>
        <v>0</v>
      </c>
      <c r="N24" s="234">
        <v>6.4099999999999999E-3</v>
      </c>
      <c r="O24" s="234">
        <f>ROUND(E24*N24,2)</f>
        <v>0.01</v>
      </c>
      <c r="P24" s="234">
        <v>0</v>
      </c>
      <c r="Q24" s="234">
        <f>ROUND(E24*P24,2)</f>
        <v>0</v>
      </c>
      <c r="R24" s="236"/>
      <c r="S24" s="236" t="s">
        <v>152</v>
      </c>
      <c r="T24" s="237" t="s">
        <v>153</v>
      </c>
      <c r="U24" s="220">
        <v>0</v>
      </c>
      <c r="V24" s="220">
        <f>ROUND(E24*U24,2)</f>
        <v>0</v>
      </c>
      <c r="W24" s="220"/>
      <c r="X24" s="220" t="s">
        <v>154</v>
      </c>
      <c r="Y24" s="220" t="s">
        <v>155</v>
      </c>
      <c r="Z24" s="210"/>
      <c r="AA24" s="210"/>
      <c r="AB24" s="210"/>
      <c r="AC24" s="210"/>
      <c r="AD24" s="210"/>
      <c r="AE24" s="210"/>
      <c r="AF24" s="210"/>
      <c r="AG24" s="210" t="s">
        <v>156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2" x14ac:dyDescent="0.2">
      <c r="A25" s="217"/>
      <c r="B25" s="218"/>
      <c r="C25" s="252" t="s">
        <v>178</v>
      </c>
      <c r="D25" s="246"/>
      <c r="E25" s="246"/>
      <c r="F25" s="246"/>
      <c r="G25" s="246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10"/>
      <c r="AA25" s="210"/>
      <c r="AB25" s="210"/>
      <c r="AC25" s="210"/>
      <c r="AD25" s="210"/>
      <c r="AE25" s="210"/>
      <c r="AF25" s="210"/>
      <c r="AG25" s="210" t="s">
        <v>166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45" t="str">
        <f>C25</f>
        <v>0,5 m kanalizačního připojovacího potrubí, vyvedení a upevnění kanalizační a vodovodní výpustky, osazení dřezu, sifonu a vodovodní baterie. S dodávkou materiálu.</v>
      </c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38">
        <v>8</v>
      </c>
      <c r="B26" s="239" t="s">
        <v>179</v>
      </c>
      <c r="C26" s="249" t="s">
        <v>180</v>
      </c>
      <c r="D26" s="240" t="s">
        <v>181</v>
      </c>
      <c r="E26" s="241">
        <v>1</v>
      </c>
      <c r="F26" s="242"/>
      <c r="G26" s="243">
        <f>ROUND(E26*F26,2)</f>
        <v>0</v>
      </c>
      <c r="H26" s="242">
        <v>0</v>
      </c>
      <c r="I26" s="243">
        <f>ROUND(E26*H26,2)</f>
        <v>0</v>
      </c>
      <c r="J26" s="242">
        <v>233.5</v>
      </c>
      <c r="K26" s="243">
        <f>ROUND(E26*J26,2)</f>
        <v>233.5</v>
      </c>
      <c r="L26" s="243">
        <v>21</v>
      </c>
      <c r="M26" s="243">
        <f>G26*(1+L26/100)</f>
        <v>0</v>
      </c>
      <c r="N26" s="241">
        <v>0</v>
      </c>
      <c r="O26" s="241">
        <f>ROUND(E26*N26,2)</f>
        <v>0</v>
      </c>
      <c r="P26" s="241">
        <v>9.1999999999999998E-3</v>
      </c>
      <c r="Q26" s="241">
        <f>ROUND(E26*P26,2)</f>
        <v>0.01</v>
      </c>
      <c r="R26" s="243"/>
      <c r="S26" s="243" t="s">
        <v>152</v>
      </c>
      <c r="T26" s="244" t="s">
        <v>153</v>
      </c>
      <c r="U26" s="220">
        <v>0</v>
      </c>
      <c r="V26" s="220">
        <f>ROUND(E26*U26,2)</f>
        <v>0</v>
      </c>
      <c r="W26" s="220"/>
      <c r="X26" s="220" t="s">
        <v>154</v>
      </c>
      <c r="Y26" s="220" t="s">
        <v>155</v>
      </c>
      <c r="Z26" s="210"/>
      <c r="AA26" s="210"/>
      <c r="AB26" s="210"/>
      <c r="AC26" s="210"/>
      <c r="AD26" s="210"/>
      <c r="AE26" s="210"/>
      <c r="AF26" s="210"/>
      <c r="AG26" s="210" t="s">
        <v>156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38">
        <v>9</v>
      </c>
      <c r="B27" s="239" t="s">
        <v>182</v>
      </c>
      <c r="C27" s="249" t="s">
        <v>183</v>
      </c>
      <c r="D27" s="240" t="s">
        <v>181</v>
      </c>
      <c r="E27" s="241">
        <v>1</v>
      </c>
      <c r="F27" s="242"/>
      <c r="G27" s="243">
        <f>ROUND(E27*F27,2)</f>
        <v>0</v>
      </c>
      <c r="H27" s="242">
        <v>0</v>
      </c>
      <c r="I27" s="243">
        <f>ROUND(E27*H27,2)</f>
        <v>0</v>
      </c>
      <c r="J27" s="242">
        <v>458</v>
      </c>
      <c r="K27" s="243">
        <f>ROUND(E27*J27,2)</f>
        <v>458</v>
      </c>
      <c r="L27" s="243">
        <v>21</v>
      </c>
      <c r="M27" s="243">
        <f>G27*(1+L27/100)</f>
        <v>0</v>
      </c>
      <c r="N27" s="241">
        <v>2.5000000000000001E-4</v>
      </c>
      <c r="O27" s="241">
        <f>ROUND(E27*N27,2)</f>
        <v>0</v>
      </c>
      <c r="P27" s="241">
        <v>0</v>
      </c>
      <c r="Q27" s="241">
        <f>ROUND(E27*P27,2)</f>
        <v>0</v>
      </c>
      <c r="R27" s="243"/>
      <c r="S27" s="243" t="s">
        <v>152</v>
      </c>
      <c r="T27" s="244" t="s">
        <v>153</v>
      </c>
      <c r="U27" s="220">
        <v>0</v>
      </c>
      <c r="V27" s="220">
        <f>ROUND(E27*U27,2)</f>
        <v>0</v>
      </c>
      <c r="W27" s="220"/>
      <c r="X27" s="220" t="s">
        <v>154</v>
      </c>
      <c r="Y27" s="220" t="s">
        <v>155</v>
      </c>
      <c r="Z27" s="210"/>
      <c r="AA27" s="210"/>
      <c r="AB27" s="210"/>
      <c r="AC27" s="210"/>
      <c r="AD27" s="210"/>
      <c r="AE27" s="210"/>
      <c r="AF27" s="210"/>
      <c r="AG27" s="210" t="s">
        <v>156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38">
        <v>10</v>
      </c>
      <c r="B28" s="239" t="s">
        <v>184</v>
      </c>
      <c r="C28" s="249" t="s">
        <v>185</v>
      </c>
      <c r="D28" s="240" t="s">
        <v>186</v>
      </c>
      <c r="E28" s="241">
        <v>2.5000000000000001E-4</v>
      </c>
      <c r="F28" s="242"/>
      <c r="G28" s="243">
        <f>ROUND(E28*F28,2)</f>
        <v>0</v>
      </c>
      <c r="H28" s="242">
        <v>0</v>
      </c>
      <c r="I28" s="243">
        <f>ROUND(E28*H28,2)</f>
        <v>0</v>
      </c>
      <c r="J28" s="242">
        <v>1011</v>
      </c>
      <c r="K28" s="243">
        <f>ROUND(E28*J28,2)</f>
        <v>0.25</v>
      </c>
      <c r="L28" s="243">
        <v>21</v>
      </c>
      <c r="M28" s="243">
        <f>G28*(1+L28/100)</f>
        <v>0</v>
      </c>
      <c r="N28" s="241">
        <v>0</v>
      </c>
      <c r="O28" s="241">
        <f>ROUND(E28*N28,2)</f>
        <v>0</v>
      </c>
      <c r="P28" s="241">
        <v>0</v>
      </c>
      <c r="Q28" s="241">
        <f>ROUND(E28*P28,2)</f>
        <v>0</v>
      </c>
      <c r="R28" s="243"/>
      <c r="S28" s="243" t="s">
        <v>152</v>
      </c>
      <c r="T28" s="244" t="s">
        <v>153</v>
      </c>
      <c r="U28" s="220">
        <v>0</v>
      </c>
      <c r="V28" s="220">
        <f>ROUND(E28*U28,2)</f>
        <v>0</v>
      </c>
      <c r="W28" s="220"/>
      <c r="X28" s="220" t="s">
        <v>154</v>
      </c>
      <c r="Y28" s="220" t="s">
        <v>155</v>
      </c>
      <c r="Z28" s="210"/>
      <c r="AA28" s="210"/>
      <c r="AB28" s="210"/>
      <c r="AC28" s="210"/>
      <c r="AD28" s="210"/>
      <c r="AE28" s="210"/>
      <c r="AF28" s="210"/>
      <c r="AG28" s="210" t="s">
        <v>156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x14ac:dyDescent="0.2">
      <c r="A29" s="224" t="s">
        <v>147</v>
      </c>
      <c r="B29" s="225" t="s">
        <v>98</v>
      </c>
      <c r="C29" s="248" t="s">
        <v>99</v>
      </c>
      <c r="D29" s="226"/>
      <c r="E29" s="227"/>
      <c r="F29" s="228"/>
      <c r="G29" s="228">
        <f>SUMIF(AG30:AG30,"&lt;&gt;NOR",G30:G30)</f>
        <v>0</v>
      </c>
      <c r="H29" s="228"/>
      <c r="I29" s="228">
        <f>SUM(I30:I30)</f>
        <v>0</v>
      </c>
      <c r="J29" s="228"/>
      <c r="K29" s="228">
        <f>SUM(K30:K30)</f>
        <v>19250</v>
      </c>
      <c r="L29" s="228"/>
      <c r="M29" s="228">
        <f>SUM(M30:M30)</f>
        <v>0</v>
      </c>
      <c r="N29" s="227"/>
      <c r="O29" s="227">
        <f>SUM(O30:O30)</f>
        <v>0.12</v>
      </c>
      <c r="P29" s="227"/>
      <c r="Q29" s="227">
        <f>SUM(Q30:Q30)</f>
        <v>0</v>
      </c>
      <c r="R29" s="228"/>
      <c r="S29" s="228"/>
      <c r="T29" s="229"/>
      <c r="U29" s="223"/>
      <c r="V29" s="223">
        <f>SUM(V30:V30)</f>
        <v>0</v>
      </c>
      <c r="W29" s="223"/>
      <c r="X29" s="223"/>
      <c r="Y29" s="223"/>
      <c r="AG29" t="s">
        <v>148</v>
      </c>
    </row>
    <row r="30" spans="1:60" outlineLevel="1" x14ac:dyDescent="0.2">
      <c r="A30" s="238">
        <v>11</v>
      </c>
      <c r="B30" s="239" t="s">
        <v>187</v>
      </c>
      <c r="C30" s="249" t="s">
        <v>188</v>
      </c>
      <c r="D30" s="240" t="s">
        <v>169</v>
      </c>
      <c r="E30" s="241">
        <v>1</v>
      </c>
      <c r="F30" s="242"/>
      <c r="G30" s="243">
        <f>ROUND(E30*F30,2)</f>
        <v>0</v>
      </c>
      <c r="H30" s="242">
        <v>0</v>
      </c>
      <c r="I30" s="243">
        <f>ROUND(E30*H30,2)</f>
        <v>0</v>
      </c>
      <c r="J30" s="242">
        <v>19250</v>
      </c>
      <c r="K30" s="243">
        <f>ROUND(E30*J30,2)</f>
        <v>19250</v>
      </c>
      <c r="L30" s="243">
        <v>21</v>
      </c>
      <c r="M30" s="243">
        <f>G30*(1+L30/100)</f>
        <v>0</v>
      </c>
      <c r="N30" s="241">
        <v>0.11600000000000001</v>
      </c>
      <c r="O30" s="241">
        <f>ROUND(E30*N30,2)</f>
        <v>0.12</v>
      </c>
      <c r="P30" s="241">
        <v>0</v>
      </c>
      <c r="Q30" s="241">
        <f>ROUND(E30*P30,2)</f>
        <v>0</v>
      </c>
      <c r="R30" s="243"/>
      <c r="S30" s="243" t="s">
        <v>152</v>
      </c>
      <c r="T30" s="244" t="s">
        <v>153</v>
      </c>
      <c r="U30" s="220">
        <v>0</v>
      </c>
      <c r="V30" s="220">
        <f>ROUND(E30*U30,2)</f>
        <v>0</v>
      </c>
      <c r="W30" s="220"/>
      <c r="X30" s="220" t="s">
        <v>154</v>
      </c>
      <c r="Y30" s="220" t="s">
        <v>155</v>
      </c>
      <c r="Z30" s="210"/>
      <c r="AA30" s="210"/>
      <c r="AB30" s="210"/>
      <c r="AC30" s="210"/>
      <c r="AD30" s="210"/>
      <c r="AE30" s="210"/>
      <c r="AF30" s="210"/>
      <c r="AG30" s="210" t="s">
        <v>156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x14ac:dyDescent="0.2">
      <c r="A31" s="224" t="s">
        <v>147</v>
      </c>
      <c r="B31" s="225" t="s">
        <v>100</v>
      </c>
      <c r="C31" s="248" t="s">
        <v>101</v>
      </c>
      <c r="D31" s="226"/>
      <c r="E31" s="227"/>
      <c r="F31" s="228"/>
      <c r="G31" s="228">
        <f>SUMIF(AG32:AG35,"&lt;&gt;NOR",G32:G35)</f>
        <v>0</v>
      </c>
      <c r="H31" s="228"/>
      <c r="I31" s="228">
        <f>SUM(I32:I35)</f>
        <v>0</v>
      </c>
      <c r="J31" s="228"/>
      <c r="K31" s="228">
        <f>SUM(K32:K35)</f>
        <v>3032.54</v>
      </c>
      <c r="L31" s="228"/>
      <c r="M31" s="228">
        <f>SUM(M32:M35)</f>
        <v>0</v>
      </c>
      <c r="N31" s="227"/>
      <c r="O31" s="227">
        <f>SUM(O32:O35)</f>
        <v>0</v>
      </c>
      <c r="P31" s="227"/>
      <c r="Q31" s="227">
        <f>SUM(Q32:Q35)</f>
        <v>0</v>
      </c>
      <c r="R31" s="228"/>
      <c r="S31" s="228"/>
      <c r="T31" s="229"/>
      <c r="U31" s="223"/>
      <c r="V31" s="223">
        <f>SUM(V32:V35)</f>
        <v>0</v>
      </c>
      <c r="W31" s="223"/>
      <c r="X31" s="223"/>
      <c r="Y31" s="223"/>
      <c r="AG31" t="s">
        <v>148</v>
      </c>
    </row>
    <row r="32" spans="1:60" outlineLevel="1" x14ac:dyDescent="0.2">
      <c r="A32" s="231">
        <v>12</v>
      </c>
      <c r="B32" s="232" t="s">
        <v>189</v>
      </c>
      <c r="C32" s="250" t="s">
        <v>190</v>
      </c>
      <c r="D32" s="233" t="s">
        <v>191</v>
      </c>
      <c r="E32" s="234">
        <v>14.1</v>
      </c>
      <c r="F32" s="235"/>
      <c r="G32" s="236">
        <f>ROUND(E32*F32,2)</f>
        <v>0</v>
      </c>
      <c r="H32" s="235">
        <v>0</v>
      </c>
      <c r="I32" s="236">
        <f>ROUND(E32*H32,2)</f>
        <v>0</v>
      </c>
      <c r="J32" s="235">
        <v>215</v>
      </c>
      <c r="K32" s="236">
        <f>ROUND(E32*J32,2)</f>
        <v>3031.5</v>
      </c>
      <c r="L32" s="236">
        <v>21</v>
      </c>
      <c r="M32" s="236">
        <f>G32*(1+L32/100)</f>
        <v>0</v>
      </c>
      <c r="N32" s="234">
        <v>5.0000000000000002E-5</v>
      </c>
      <c r="O32" s="234">
        <f>ROUND(E32*N32,2)</f>
        <v>0</v>
      </c>
      <c r="P32" s="234">
        <v>0</v>
      </c>
      <c r="Q32" s="234">
        <f>ROUND(E32*P32,2)</f>
        <v>0</v>
      </c>
      <c r="R32" s="236"/>
      <c r="S32" s="236" t="s">
        <v>164</v>
      </c>
      <c r="T32" s="237" t="s">
        <v>153</v>
      </c>
      <c r="U32" s="220">
        <v>0</v>
      </c>
      <c r="V32" s="220">
        <f>ROUND(E32*U32,2)</f>
        <v>0</v>
      </c>
      <c r="W32" s="220"/>
      <c r="X32" s="220" t="s">
        <v>154</v>
      </c>
      <c r="Y32" s="220" t="s">
        <v>155</v>
      </c>
      <c r="Z32" s="210"/>
      <c r="AA32" s="210"/>
      <c r="AB32" s="210"/>
      <c r="AC32" s="210"/>
      <c r="AD32" s="210"/>
      <c r="AE32" s="210"/>
      <c r="AF32" s="210"/>
      <c r="AG32" s="210" t="s">
        <v>156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">
      <c r="A33" s="217"/>
      <c r="B33" s="218"/>
      <c r="C33" s="251" t="s">
        <v>192</v>
      </c>
      <c r="D33" s="221"/>
      <c r="E33" s="222"/>
      <c r="F33" s="220"/>
      <c r="G33" s="220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10"/>
      <c r="AA33" s="210"/>
      <c r="AB33" s="210"/>
      <c r="AC33" s="210"/>
      <c r="AD33" s="210"/>
      <c r="AE33" s="210"/>
      <c r="AF33" s="210"/>
      <c r="AG33" s="210" t="s">
        <v>160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">
      <c r="A34" s="217"/>
      <c r="B34" s="218"/>
      <c r="C34" s="251" t="s">
        <v>193</v>
      </c>
      <c r="D34" s="221"/>
      <c r="E34" s="222">
        <v>14.1</v>
      </c>
      <c r="F34" s="220"/>
      <c r="G34" s="220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10"/>
      <c r="AA34" s="210"/>
      <c r="AB34" s="210"/>
      <c r="AC34" s="210"/>
      <c r="AD34" s="210"/>
      <c r="AE34" s="210"/>
      <c r="AF34" s="210"/>
      <c r="AG34" s="210" t="s">
        <v>160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38">
        <v>13</v>
      </c>
      <c r="B35" s="239" t="s">
        <v>194</v>
      </c>
      <c r="C35" s="249" t="s">
        <v>195</v>
      </c>
      <c r="D35" s="240" t="s">
        <v>186</v>
      </c>
      <c r="E35" s="241">
        <v>7.1000000000000002E-4</v>
      </c>
      <c r="F35" s="242"/>
      <c r="G35" s="243">
        <f>ROUND(E35*F35,2)</f>
        <v>0</v>
      </c>
      <c r="H35" s="242">
        <v>0</v>
      </c>
      <c r="I35" s="243">
        <f>ROUND(E35*H35,2)</f>
        <v>0</v>
      </c>
      <c r="J35" s="242">
        <v>1465</v>
      </c>
      <c r="K35" s="243">
        <f>ROUND(E35*J35,2)</f>
        <v>1.04</v>
      </c>
      <c r="L35" s="243">
        <v>21</v>
      </c>
      <c r="M35" s="243">
        <f>G35*(1+L35/100)</f>
        <v>0</v>
      </c>
      <c r="N35" s="241">
        <v>0</v>
      </c>
      <c r="O35" s="241">
        <f>ROUND(E35*N35,2)</f>
        <v>0</v>
      </c>
      <c r="P35" s="241">
        <v>0</v>
      </c>
      <c r="Q35" s="241">
        <f>ROUND(E35*P35,2)</f>
        <v>0</v>
      </c>
      <c r="R35" s="243"/>
      <c r="S35" s="243" t="s">
        <v>152</v>
      </c>
      <c r="T35" s="244" t="s">
        <v>153</v>
      </c>
      <c r="U35" s="220">
        <v>0</v>
      </c>
      <c r="V35" s="220">
        <f>ROUND(E35*U35,2)</f>
        <v>0</v>
      </c>
      <c r="W35" s="220"/>
      <c r="X35" s="220" t="s">
        <v>154</v>
      </c>
      <c r="Y35" s="220" t="s">
        <v>155</v>
      </c>
      <c r="Z35" s="210"/>
      <c r="AA35" s="210"/>
      <c r="AB35" s="210"/>
      <c r="AC35" s="210"/>
      <c r="AD35" s="210"/>
      <c r="AE35" s="210"/>
      <c r="AF35" s="210"/>
      <c r="AG35" s="210" t="s">
        <v>156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x14ac:dyDescent="0.2">
      <c r="A36" s="224" t="s">
        <v>147</v>
      </c>
      <c r="B36" s="225" t="s">
        <v>102</v>
      </c>
      <c r="C36" s="248" t="s">
        <v>103</v>
      </c>
      <c r="D36" s="226"/>
      <c r="E36" s="227"/>
      <c r="F36" s="228"/>
      <c r="G36" s="228">
        <f>SUMIF(AG37:AG43,"&lt;&gt;NOR",G37:G43)</f>
        <v>0</v>
      </c>
      <c r="H36" s="228"/>
      <c r="I36" s="228">
        <f>SUM(I37:I43)</f>
        <v>21636.49</v>
      </c>
      <c r="J36" s="228"/>
      <c r="K36" s="228">
        <f>SUM(K37:K43)</f>
        <v>14624.019999999999</v>
      </c>
      <c r="L36" s="228"/>
      <c r="M36" s="228">
        <f>SUM(M37:M43)</f>
        <v>0</v>
      </c>
      <c r="N36" s="227"/>
      <c r="O36" s="227">
        <f>SUM(O37:O43)</f>
        <v>6.0000000000000005E-2</v>
      </c>
      <c r="P36" s="227"/>
      <c r="Q36" s="227">
        <f>SUM(Q37:Q43)</f>
        <v>0.11</v>
      </c>
      <c r="R36" s="228"/>
      <c r="S36" s="228"/>
      <c r="T36" s="229"/>
      <c r="U36" s="223"/>
      <c r="V36" s="223">
        <f>SUM(V37:V43)</f>
        <v>0</v>
      </c>
      <c r="W36" s="223"/>
      <c r="X36" s="223"/>
      <c r="Y36" s="223"/>
      <c r="AG36" t="s">
        <v>148</v>
      </c>
    </row>
    <row r="37" spans="1:60" outlineLevel="1" x14ac:dyDescent="0.2">
      <c r="A37" s="231">
        <v>14</v>
      </c>
      <c r="B37" s="232" t="s">
        <v>196</v>
      </c>
      <c r="C37" s="250" t="s">
        <v>197</v>
      </c>
      <c r="D37" s="233" t="s">
        <v>151</v>
      </c>
      <c r="E37" s="234">
        <v>33.912999999999997</v>
      </c>
      <c r="F37" s="235"/>
      <c r="G37" s="236">
        <f>ROUND(E37*F37,2)</f>
        <v>0</v>
      </c>
      <c r="H37" s="235">
        <v>638</v>
      </c>
      <c r="I37" s="236">
        <f>ROUND(E37*H37,2)</f>
        <v>21636.49</v>
      </c>
      <c r="J37" s="235">
        <v>0</v>
      </c>
      <c r="K37" s="236">
        <f>ROUND(E37*J37,2)</f>
        <v>0</v>
      </c>
      <c r="L37" s="236">
        <v>21</v>
      </c>
      <c r="M37" s="236">
        <f>G37*(1+L37/100)</f>
        <v>0</v>
      </c>
      <c r="N37" s="234">
        <v>1.5499999999999999E-3</v>
      </c>
      <c r="O37" s="234">
        <f>ROUND(E37*N37,2)</f>
        <v>0.05</v>
      </c>
      <c r="P37" s="234">
        <v>0</v>
      </c>
      <c r="Q37" s="234">
        <f>ROUND(E37*P37,2)</f>
        <v>0</v>
      </c>
      <c r="R37" s="236"/>
      <c r="S37" s="236" t="s">
        <v>164</v>
      </c>
      <c r="T37" s="237" t="s">
        <v>153</v>
      </c>
      <c r="U37" s="220">
        <v>0</v>
      </c>
      <c r="V37" s="220">
        <f>ROUND(E37*U37,2)</f>
        <v>0</v>
      </c>
      <c r="W37" s="220"/>
      <c r="X37" s="220" t="s">
        <v>198</v>
      </c>
      <c r="Y37" s="220" t="s">
        <v>155</v>
      </c>
      <c r="Z37" s="210"/>
      <c r="AA37" s="210"/>
      <c r="AB37" s="210"/>
      <c r="AC37" s="210"/>
      <c r="AD37" s="210"/>
      <c r="AE37" s="210"/>
      <c r="AF37" s="210"/>
      <c r="AG37" s="210" t="s">
        <v>199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">
      <c r="A38" s="217"/>
      <c r="B38" s="218"/>
      <c r="C38" s="251" t="s">
        <v>200</v>
      </c>
      <c r="D38" s="221"/>
      <c r="E38" s="222"/>
      <c r="F38" s="220"/>
      <c r="G38" s="22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10"/>
      <c r="AA38" s="210"/>
      <c r="AB38" s="210"/>
      <c r="AC38" s="210"/>
      <c r="AD38" s="210"/>
      <c r="AE38" s="210"/>
      <c r="AF38" s="210"/>
      <c r="AG38" s="210" t="s">
        <v>160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">
      <c r="A39" s="217"/>
      <c r="B39" s="218"/>
      <c r="C39" s="251" t="s">
        <v>201</v>
      </c>
      <c r="D39" s="221"/>
      <c r="E39" s="222">
        <v>33.909999999999997</v>
      </c>
      <c r="F39" s="220"/>
      <c r="G39" s="220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10"/>
      <c r="AA39" s="210"/>
      <c r="AB39" s="210"/>
      <c r="AC39" s="210"/>
      <c r="AD39" s="210"/>
      <c r="AE39" s="210"/>
      <c r="AF39" s="210"/>
      <c r="AG39" s="210" t="s">
        <v>160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38">
        <v>15</v>
      </c>
      <c r="B40" s="239" t="s">
        <v>202</v>
      </c>
      <c r="C40" s="249" t="s">
        <v>203</v>
      </c>
      <c r="D40" s="240" t="s">
        <v>191</v>
      </c>
      <c r="E40" s="241">
        <v>14.1</v>
      </c>
      <c r="F40" s="242"/>
      <c r="G40" s="243">
        <f>ROUND(E40*F40,2)</f>
        <v>0</v>
      </c>
      <c r="H40" s="242">
        <v>0</v>
      </c>
      <c r="I40" s="243">
        <f>ROUND(E40*H40,2)</f>
        <v>0</v>
      </c>
      <c r="J40" s="242">
        <v>17.600000000000001</v>
      </c>
      <c r="K40" s="243">
        <f>ROUND(E40*J40,2)</f>
        <v>248.16</v>
      </c>
      <c r="L40" s="243">
        <v>21</v>
      </c>
      <c r="M40" s="243">
        <f>G40*(1+L40/100)</f>
        <v>0</v>
      </c>
      <c r="N40" s="241">
        <v>0</v>
      </c>
      <c r="O40" s="241">
        <f>ROUND(E40*N40,2)</f>
        <v>0</v>
      </c>
      <c r="P40" s="241">
        <v>8.0000000000000007E-5</v>
      </c>
      <c r="Q40" s="241">
        <f>ROUND(E40*P40,2)</f>
        <v>0</v>
      </c>
      <c r="R40" s="243"/>
      <c r="S40" s="243" t="s">
        <v>152</v>
      </c>
      <c r="T40" s="244" t="s">
        <v>153</v>
      </c>
      <c r="U40" s="220">
        <v>0</v>
      </c>
      <c r="V40" s="220">
        <f>ROUND(E40*U40,2)</f>
        <v>0</v>
      </c>
      <c r="W40" s="220"/>
      <c r="X40" s="220" t="s">
        <v>154</v>
      </c>
      <c r="Y40" s="220" t="s">
        <v>155</v>
      </c>
      <c r="Z40" s="210"/>
      <c r="AA40" s="210"/>
      <c r="AB40" s="210"/>
      <c r="AC40" s="210"/>
      <c r="AD40" s="210"/>
      <c r="AE40" s="210"/>
      <c r="AF40" s="210"/>
      <c r="AG40" s="210" t="s">
        <v>156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38">
        <v>16</v>
      </c>
      <c r="B41" s="239" t="s">
        <v>204</v>
      </c>
      <c r="C41" s="249" t="s">
        <v>205</v>
      </c>
      <c r="D41" s="240" t="s">
        <v>151</v>
      </c>
      <c r="E41" s="241">
        <v>30.83</v>
      </c>
      <c r="F41" s="242"/>
      <c r="G41" s="243">
        <f>ROUND(E41*F41,2)</f>
        <v>0</v>
      </c>
      <c r="H41" s="242">
        <v>0</v>
      </c>
      <c r="I41" s="243">
        <f>ROUND(E41*H41,2)</f>
        <v>0</v>
      </c>
      <c r="J41" s="242">
        <v>128</v>
      </c>
      <c r="K41" s="243">
        <f>ROUND(E41*J41,2)</f>
        <v>3946.24</v>
      </c>
      <c r="L41" s="243">
        <v>21</v>
      </c>
      <c r="M41" s="243">
        <f>G41*(1+L41/100)</f>
        <v>0</v>
      </c>
      <c r="N41" s="241">
        <v>0</v>
      </c>
      <c r="O41" s="241">
        <f>ROUND(E41*N41,2)</f>
        <v>0</v>
      </c>
      <c r="P41" s="241">
        <v>3.5000000000000001E-3</v>
      </c>
      <c r="Q41" s="241">
        <f>ROUND(E41*P41,2)</f>
        <v>0.11</v>
      </c>
      <c r="R41" s="243"/>
      <c r="S41" s="243" t="s">
        <v>152</v>
      </c>
      <c r="T41" s="244" t="s">
        <v>153</v>
      </c>
      <c r="U41" s="220">
        <v>0</v>
      </c>
      <c r="V41" s="220">
        <f>ROUND(E41*U41,2)</f>
        <v>0</v>
      </c>
      <c r="W41" s="220"/>
      <c r="X41" s="220" t="s">
        <v>154</v>
      </c>
      <c r="Y41" s="220" t="s">
        <v>155</v>
      </c>
      <c r="Z41" s="210"/>
      <c r="AA41" s="210"/>
      <c r="AB41" s="210"/>
      <c r="AC41" s="210"/>
      <c r="AD41" s="210"/>
      <c r="AE41" s="210"/>
      <c r="AF41" s="210"/>
      <c r="AG41" s="210" t="s">
        <v>156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38">
        <v>17</v>
      </c>
      <c r="B42" s="239" t="s">
        <v>206</v>
      </c>
      <c r="C42" s="249" t="s">
        <v>207</v>
      </c>
      <c r="D42" s="240" t="s">
        <v>151</v>
      </c>
      <c r="E42" s="241">
        <v>30.83</v>
      </c>
      <c r="F42" s="242"/>
      <c r="G42" s="243">
        <f>ROUND(E42*F42,2)</f>
        <v>0</v>
      </c>
      <c r="H42" s="242">
        <v>0</v>
      </c>
      <c r="I42" s="243">
        <f>ROUND(E42*H42,2)</f>
        <v>0</v>
      </c>
      <c r="J42" s="242">
        <v>337</v>
      </c>
      <c r="K42" s="243">
        <f>ROUND(E42*J42,2)</f>
        <v>10389.709999999999</v>
      </c>
      <c r="L42" s="243">
        <v>21</v>
      </c>
      <c r="M42" s="243">
        <f>G42*(1+L42/100)</f>
        <v>0</v>
      </c>
      <c r="N42" s="241">
        <v>2.3000000000000001E-4</v>
      </c>
      <c r="O42" s="241">
        <f>ROUND(E42*N42,2)</f>
        <v>0.01</v>
      </c>
      <c r="P42" s="241">
        <v>0</v>
      </c>
      <c r="Q42" s="241">
        <f>ROUND(E42*P42,2)</f>
        <v>0</v>
      </c>
      <c r="R42" s="243"/>
      <c r="S42" s="243" t="s">
        <v>152</v>
      </c>
      <c r="T42" s="244" t="s">
        <v>153</v>
      </c>
      <c r="U42" s="220">
        <v>0</v>
      </c>
      <c r="V42" s="220">
        <f>ROUND(E42*U42,2)</f>
        <v>0</v>
      </c>
      <c r="W42" s="220"/>
      <c r="X42" s="220" t="s">
        <v>154</v>
      </c>
      <c r="Y42" s="220" t="s">
        <v>155</v>
      </c>
      <c r="Z42" s="210"/>
      <c r="AA42" s="210"/>
      <c r="AB42" s="210"/>
      <c r="AC42" s="210"/>
      <c r="AD42" s="210"/>
      <c r="AE42" s="210"/>
      <c r="AF42" s="210"/>
      <c r="AG42" s="210" t="s">
        <v>156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38">
        <v>18</v>
      </c>
      <c r="B43" s="239" t="s">
        <v>208</v>
      </c>
      <c r="C43" s="249" t="s">
        <v>209</v>
      </c>
      <c r="D43" s="240" t="s">
        <v>186</v>
      </c>
      <c r="E43" s="241">
        <v>5.9659999999999998E-2</v>
      </c>
      <c r="F43" s="242"/>
      <c r="G43" s="243">
        <f>ROUND(E43*F43,2)</f>
        <v>0</v>
      </c>
      <c r="H43" s="242">
        <v>0</v>
      </c>
      <c r="I43" s="243">
        <f>ROUND(E43*H43,2)</f>
        <v>0</v>
      </c>
      <c r="J43" s="242">
        <v>669</v>
      </c>
      <c r="K43" s="243">
        <f>ROUND(E43*J43,2)</f>
        <v>39.909999999999997</v>
      </c>
      <c r="L43" s="243">
        <v>21</v>
      </c>
      <c r="M43" s="243">
        <f>G43*(1+L43/100)</f>
        <v>0</v>
      </c>
      <c r="N43" s="241">
        <v>0</v>
      </c>
      <c r="O43" s="241">
        <f>ROUND(E43*N43,2)</f>
        <v>0</v>
      </c>
      <c r="P43" s="241">
        <v>0</v>
      </c>
      <c r="Q43" s="241">
        <f>ROUND(E43*P43,2)</f>
        <v>0</v>
      </c>
      <c r="R43" s="243"/>
      <c r="S43" s="243" t="s">
        <v>152</v>
      </c>
      <c r="T43" s="244" t="s">
        <v>153</v>
      </c>
      <c r="U43" s="220">
        <v>0</v>
      </c>
      <c r="V43" s="220">
        <f>ROUND(E43*U43,2)</f>
        <v>0</v>
      </c>
      <c r="W43" s="220"/>
      <c r="X43" s="220" t="s">
        <v>154</v>
      </c>
      <c r="Y43" s="220" t="s">
        <v>155</v>
      </c>
      <c r="Z43" s="210"/>
      <c r="AA43" s="210"/>
      <c r="AB43" s="210"/>
      <c r="AC43" s="210"/>
      <c r="AD43" s="210"/>
      <c r="AE43" s="210"/>
      <c r="AF43" s="210"/>
      <c r="AG43" s="210" t="s">
        <v>156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x14ac:dyDescent="0.2">
      <c r="A44" s="224" t="s">
        <v>147</v>
      </c>
      <c r="B44" s="225" t="s">
        <v>104</v>
      </c>
      <c r="C44" s="248" t="s">
        <v>105</v>
      </c>
      <c r="D44" s="226"/>
      <c r="E44" s="227"/>
      <c r="F44" s="228"/>
      <c r="G44" s="228">
        <f>SUMIF(AG45:AG49,"&lt;&gt;NOR",G45:G49)</f>
        <v>0</v>
      </c>
      <c r="H44" s="228"/>
      <c r="I44" s="228">
        <f>SUM(I45:I49)</f>
        <v>0</v>
      </c>
      <c r="J44" s="228"/>
      <c r="K44" s="228">
        <f>SUM(K45:K49)</f>
        <v>5465.46</v>
      </c>
      <c r="L44" s="228"/>
      <c r="M44" s="228">
        <f>SUM(M45:M49)</f>
        <v>0</v>
      </c>
      <c r="N44" s="227"/>
      <c r="O44" s="227">
        <f>SUM(O45:O49)</f>
        <v>0.2</v>
      </c>
      <c r="P44" s="227"/>
      <c r="Q44" s="227">
        <f>SUM(Q45:Q49)</f>
        <v>0.13</v>
      </c>
      <c r="R44" s="228"/>
      <c r="S44" s="228"/>
      <c r="T44" s="229"/>
      <c r="U44" s="223"/>
      <c r="V44" s="223">
        <f>SUM(V45:V49)</f>
        <v>0</v>
      </c>
      <c r="W44" s="223"/>
      <c r="X44" s="223"/>
      <c r="Y44" s="223"/>
      <c r="AG44" t="s">
        <v>148</v>
      </c>
    </row>
    <row r="45" spans="1:60" outlineLevel="1" x14ac:dyDescent="0.2">
      <c r="A45" s="231">
        <v>19</v>
      </c>
      <c r="B45" s="232" t="s">
        <v>210</v>
      </c>
      <c r="C45" s="250" t="s">
        <v>211</v>
      </c>
      <c r="D45" s="233" t="s">
        <v>151</v>
      </c>
      <c r="E45" s="234">
        <v>2.86</v>
      </c>
      <c r="F45" s="235"/>
      <c r="G45" s="236">
        <f>ROUND(E45*F45,2)</f>
        <v>0</v>
      </c>
      <c r="H45" s="235">
        <v>0</v>
      </c>
      <c r="I45" s="236">
        <f>ROUND(E45*H45,2)</f>
        <v>0</v>
      </c>
      <c r="J45" s="235">
        <v>1911</v>
      </c>
      <c r="K45" s="236">
        <f>ROUND(E45*J45,2)</f>
        <v>5465.46</v>
      </c>
      <c r="L45" s="236">
        <v>21</v>
      </c>
      <c r="M45" s="236">
        <f>G45*(1+L45/100)</f>
        <v>0</v>
      </c>
      <c r="N45" s="234">
        <v>6.9959999999999994E-2</v>
      </c>
      <c r="O45" s="234">
        <f>ROUND(E45*N45,2)</f>
        <v>0.2</v>
      </c>
      <c r="P45" s="234">
        <v>4.5999999999999999E-2</v>
      </c>
      <c r="Q45" s="234">
        <f>ROUND(E45*P45,2)</f>
        <v>0.13</v>
      </c>
      <c r="R45" s="236"/>
      <c r="S45" s="236" t="s">
        <v>152</v>
      </c>
      <c r="T45" s="237" t="s">
        <v>153</v>
      </c>
      <c r="U45" s="220">
        <v>0</v>
      </c>
      <c r="V45" s="220">
        <f>ROUND(E45*U45,2)</f>
        <v>0</v>
      </c>
      <c r="W45" s="220"/>
      <c r="X45" s="220" t="s">
        <v>154</v>
      </c>
      <c r="Y45" s="220" t="s">
        <v>155</v>
      </c>
      <c r="Z45" s="210"/>
      <c r="AA45" s="210"/>
      <c r="AB45" s="210"/>
      <c r="AC45" s="210"/>
      <c r="AD45" s="210"/>
      <c r="AE45" s="210"/>
      <c r="AF45" s="210"/>
      <c r="AG45" s="210" t="s">
        <v>156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2.5" outlineLevel="2" x14ac:dyDescent="0.2">
      <c r="A46" s="217"/>
      <c r="B46" s="218"/>
      <c r="C46" s="252" t="s">
        <v>212</v>
      </c>
      <c r="D46" s="246"/>
      <c r="E46" s="246"/>
      <c r="F46" s="246"/>
      <c r="G46" s="246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10"/>
      <c r="AA46" s="210"/>
      <c r="AB46" s="210"/>
      <c r="AC46" s="210"/>
      <c r="AD46" s="210"/>
      <c r="AE46" s="210"/>
      <c r="AF46" s="210"/>
      <c r="AG46" s="210" t="s">
        <v>166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45" t="str">
        <f>C46</f>
        <v>Otlučení omítek vápenných nebo vápenocementových vnitřních stěn, postřik stěn maltou cementovou, dodávka a montáž obkladů vnitřních stěn z obkladaček pórovinových kladených do malty, začištění omítek kolem obkladů. Dodávka materiálu.</v>
      </c>
      <c r="BB46" s="210"/>
      <c r="BC46" s="210"/>
      <c r="BD46" s="210"/>
      <c r="BE46" s="210"/>
      <c r="BF46" s="210"/>
      <c r="BG46" s="210"/>
      <c r="BH46" s="210"/>
    </row>
    <row r="47" spans="1:60" ht="22.5" outlineLevel="3" x14ac:dyDescent="0.2">
      <c r="A47" s="217"/>
      <c r="B47" s="218"/>
      <c r="C47" s="253" t="s">
        <v>213</v>
      </c>
      <c r="D47" s="247"/>
      <c r="E47" s="247"/>
      <c r="F47" s="247"/>
      <c r="G47" s="247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10"/>
      <c r="AA47" s="210"/>
      <c r="AB47" s="210"/>
      <c r="AC47" s="210"/>
      <c r="AD47" s="210"/>
      <c r="AE47" s="210"/>
      <c r="AF47" s="210"/>
      <c r="AG47" s="210" t="s">
        <v>166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45" t="str">
        <f>C47</f>
        <v>Svislé přemístění ze 2. NP, nebo 1. PP, vodorovné vnitrostaveništní přemístění do 30 m, odvoz na skládku do 10 km. Bez poplatku za skládku.</v>
      </c>
      <c r="BB47" s="210"/>
      <c r="BC47" s="210"/>
      <c r="BD47" s="210"/>
      <c r="BE47" s="210"/>
      <c r="BF47" s="210"/>
      <c r="BG47" s="210"/>
      <c r="BH47" s="210"/>
    </row>
    <row r="48" spans="1:60" outlineLevel="2" x14ac:dyDescent="0.2">
      <c r="A48" s="217"/>
      <c r="B48" s="218"/>
      <c r="C48" s="251" t="s">
        <v>214</v>
      </c>
      <c r="D48" s="221"/>
      <c r="E48" s="222"/>
      <c r="F48" s="220"/>
      <c r="G48" s="220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20"/>
      <c r="Z48" s="210"/>
      <c r="AA48" s="210"/>
      <c r="AB48" s="210"/>
      <c r="AC48" s="210"/>
      <c r="AD48" s="210"/>
      <c r="AE48" s="210"/>
      <c r="AF48" s="210"/>
      <c r="AG48" s="210" t="s">
        <v>160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3" x14ac:dyDescent="0.2">
      <c r="A49" s="217"/>
      <c r="B49" s="218"/>
      <c r="C49" s="251" t="s">
        <v>215</v>
      </c>
      <c r="D49" s="221"/>
      <c r="E49" s="222">
        <v>2.86</v>
      </c>
      <c r="F49" s="220"/>
      <c r="G49" s="220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20"/>
      <c r="Z49" s="210"/>
      <c r="AA49" s="210"/>
      <c r="AB49" s="210"/>
      <c r="AC49" s="210"/>
      <c r="AD49" s="210"/>
      <c r="AE49" s="210"/>
      <c r="AF49" s="210"/>
      <c r="AG49" s="210" t="s">
        <v>160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x14ac:dyDescent="0.2">
      <c r="A50" s="224" t="s">
        <v>147</v>
      </c>
      <c r="B50" s="225" t="s">
        <v>106</v>
      </c>
      <c r="C50" s="248" t="s">
        <v>107</v>
      </c>
      <c r="D50" s="226"/>
      <c r="E50" s="227"/>
      <c r="F50" s="228"/>
      <c r="G50" s="228">
        <f>SUMIF(AG51:AG53,"&lt;&gt;NOR",G51:G53)</f>
        <v>0</v>
      </c>
      <c r="H50" s="228"/>
      <c r="I50" s="228">
        <f>SUM(I51:I53)</f>
        <v>0</v>
      </c>
      <c r="J50" s="228"/>
      <c r="K50" s="228">
        <f>SUM(K51:K53)</f>
        <v>7395.38</v>
      </c>
      <c r="L50" s="228"/>
      <c r="M50" s="228">
        <f>SUM(M51:M53)</f>
        <v>0</v>
      </c>
      <c r="N50" s="227"/>
      <c r="O50" s="227">
        <f>SUM(O51:O53)</f>
        <v>0.03</v>
      </c>
      <c r="P50" s="227"/>
      <c r="Q50" s="227">
        <f>SUM(Q51:Q53)</f>
        <v>0</v>
      </c>
      <c r="R50" s="228"/>
      <c r="S50" s="228"/>
      <c r="T50" s="229"/>
      <c r="U50" s="223"/>
      <c r="V50" s="223">
        <f>SUM(V51:V53)</f>
        <v>0</v>
      </c>
      <c r="W50" s="223"/>
      <c r="X50" s="223"/>
      <c r="Y50" s="223"/>
      <c r="AG50" t="s">
        <v>148</v>
      </c>
    </row>
    <row r="51" spans="1:60" outlineLevel="1" x14ac:dyDescent="0.2">
      <c r="A51" s="231">
        <v>20</v>
      </c>
      <c r="B51" s="232" t="s">
        <v>216</v>
      </c>
      <c r="C51" s="250" t="s">
        <v>217</v>
      </c>
      <c r="D51" s="233" t="s">
        <v>151</v>
      </c>
      <c r="E51" s="234">
        <v>133.25</v>
      </c>
      <c r="F51" s="235"/>
      <c r="G51" s="236">
        <f>ROUND(E51*F51,2)</f>
        <v>0</v>
      </c>
      <c r="H51" s="235">
        <v>0</v>
      </c>
      <c r="I51" s="236">
        <f>ROUND(E51*H51,2)</f>
        <v>0</v>
      </c>
      <c r="J51" s="235">
        <v>55.5</v>
      </c>
      <c r="K51" s="236">
        <f>ROUND(E51*J51,2)</f>
        <v>7395.38</v>
      </c>
      <c r="L51" s="236">
        <v>21</v>
      </c>
      <c r="M51" s="236">
        <f>G51*(1+L51/100)</f>
        <v>0</v>
      </c>
      <c r="N51" s="234">
        <v>2.5999999999999998E-4</v>
      </c>
      <c r="O51" s="234">
        <f>ROUND(E51*N51,2)</f>
        <v>0.03</v>
      </c>
      <c r="P51" s="234">
        <v>0</v>
      </c>
      <c r="Q51" s="234">
        <f>ROUND(E51*P51,2)</f>
        <v>0</v>
      </c>
      <c r="R51" s="236"/>
      <c r="S51" s="236" t="s">
        <v>152</v>
      </c>
      <c r="T51" s="237" t="s">
        <v>153</v>
      </c>
      <c r="U51" s="220">
        <v>0</v>
      </c>
      <c r="V51" s="220">
        <f>ROUND(E51*U51,2)</f>
        <v>0</v>
      </c>
      <c r="W51" s="220"/>
      <c r="X51" s="220" t="s">
        <v>154</v>
      </c>
      <c r="Y51" s="220" t="s">
        <v>155</v>
      </c>
      <c r="Z51" s="210"/>
      <c r="AA51" s="210"/>
      <c r="AB51" s="210"/>
      <c r="AC51" s="210"/>
      <c r="AD51" s="210"/>
      <c r="AE51" s="210"/>
      <c r="AF51" s="210"/>
      <c r="AG51" s="210" t="s">
        <v>156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2" x14ac:dyDescent="0.2">
      <c r="A52" s="217"/>
      <c r="B52" s="218"/>
      <c r="C52" s="251" t="s">
        <v>159</v>
      </c>
      <c r="D52" s="221"/>
      <c r="E52" s="222"/>
      <c r="F52" s="220"/>
      <c r="G52" s="220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20"/>
      <c r="Z52" s="210"/>
      <c r="AA52" s="210"/>
      <c r="AB52" s="210"/>
      <c r="AC52" s="210"/>
      <c r="AD52" s="210"/>
      <c r="AE52" s="210"/>
      <c r="AF52" s="210"/>
      <c r="AG52" s="210" t="s">
        <v>160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">
      <c r="A53" s="217"/>
      <c r="B53" s="218"/>
      <c r="C53" s="251" t="s">
        <v>161</v>
      </c>
      <c r="D53" s="221"/>
      <c r="E53" s="222">
        <v>133.25</v>
      </c>
      <c r="F53" s="220"/>
      <c r="G53" s="220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20"/>
      <c r="Z53" s="210"/>
      <c r="AA53" s="210"/>
      <c r="AB53" s="210"/>
      <c r="AC53" s="210"/>
      <c r="AD53" s="210"/>
      <c r="AE53" s="210"/>
      <c r="AF53" s="210"/>
      <c r="AG53" s="210" t="s">
        <v>160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x14ac:dyDescent="0.2">
      <c r="A54" s="224" t="s">
        <v>147</v>
      </c>
      <c r="B54" s="225" t="s">
        <v>110</v>
      </c>
      <c r="C54" s="248" t="s">
        <v>111</v>
      </c>
      <c r="D54" s="226"/>
      <c r="E54" s="227"/>
      <c r="F54" s="228"/>
      <c r="G54" s="228">
        <f>SUMIF(AG55:AG61,"&lt;&gt;NOR",G55:G61)</f>
        <v>0</v>
      </c>
      <c r="H54" s="228"/>
      <c r="I54" s="228">
        <f>SUM(I55:I61)</f>
        <v>0</v>
      </c>
      <c r="J54" s="228"/>
      <c r="K54" s="228">
        <f>SUM(K55:K61)</f>
        <v>2258.9899999999998</v>
      </c>
      <c r="L54" s="228"/>
      <c r="M54" s="228">
        <f>SUM(M55:M61)</f>
        <v>0</v>
      </c>
      <c r="N54" s="227"/>
      <c r="O54" s="227">
        <f>SUM(O55:O61)</f>
        <v>0</v>
      </c>
      <c r="P54" s="227"/>
      <c r="Q54" s="227">
        <f>SUM(Q55:Q61)</f>
        <v>0.54</v>
      </c>
      <c r="R54" s="228"/>
      <c r="S54" s="228"/>
      <c r="T54" s="229"/>
      <c r="U54" s="223"/>
      <c r="V54" s="223">
        <f>SUM(V55:V61)</f>
        <v>0</v>
      </c>
      <c r="W54" s="223"/>
      <c r="X54" s="223"/>
      <c r="Y54" s="223"/>
      <c r="AG54" t="s">
        <v>148</v>
      </c>
    </row>
    <row r="55" spans="1:60" outlineLevel="1" x14ac:dyDescent="0.2">
      <c r="A55" s="231">
        <v>21</v>
      </c>
      <c r="B55" s="232" t="s">
        <v>218</v>
      </c>
      <c r="C55" s="250" t="s">
        <v>219</v>
      </c>
      <c r="D55" s="233" t="s">
        <v>151</v>
      </c>
      <c r="E55" s="234">
        <v>3.9794</v>
      </c>
      <c r="F55" s="235"/>
      <c r="G55" s="236">
        <f>ROUND(E55*F55,2)</f>
        <v>0</v>
      </c>
      <c r="H55" s="235">
        <v>0</v>
      </c>
      <c r="I55" s="236">
        <f>ROUND(E55*H55,2)</f>
        <v>0</v>
      </c>
      <c r="J55" s="235">
        <v>319</v>
      </c>
      <c r="K55" s="236">
        <f>ROUND(E55*J55,2)</f>
        <v>1269.43</v>
      </c>
      <c r="L55" s="236">
        <v>21</v>
      </c>
      <c r="M55" s="236">
        <f>G55*(1+L55/100)</f>
        <v>0</v>
      </c>
      <c r="N55" s="234">
        <v>1.17E-3</v>
      </c>
      <c r="O55" s="234">
        <f>ROUND(E55*N55,2)</f>
        <v>0</v>
      </c>
      <c r="P55" s="234">
        <v>8.7999999999999995E-2</v>
      </c>
      <c r="Q55" s="234">
        <f>ROUND(E55*P55,2)</f>
        <v>0.35</v>
      </c>
      <c r="R55" s="236"/>
      <c r="S55" s="236" t="s">
        <v>164</v>
      </c>
      <c r="T55" s="237" t="s">
        <v>153</v>
      </c>
      <c r="U55" s="220">
        <v>0</v>
      </c>
      <c r="V55" s="220">
        <f>ROUND(E55*U55,2)</f>
        <v>0</v>
      </c>
      <c r="W55" s="220"/>
      <c r="X55" s="220" t="s">
        <v>154</v>
      </c>
      <c r="Y55" s="220" t="s">
        <v>155</v>
      </c>
      <c r="Z55" s="210"/>
      <c r="AA55" s="210"/>
      <c r="AB55" s="210"/>
      <c r="AC55" s="210"/>
      <c r="AD55" s="210"/>
      <c r="AE55" s="210"/>
      <c r="AF55" s="210"/>
      <c r="AG55" s="210" t="s">
        <v>156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2" x14ac:dyDescent="0.2">
      <c r="A56" s="217"/>
      <c r="B56" s="218"/>
      <c r="C56" s="251" t="s">
        <v>220</v>
      </c>
      <c r="D56" s="221"/>
      <c r="E56" s="222"/>
      <c r="F56" s="220"/>
      <c r="G56" s="220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10"/>
      <c r="AA56" s="210"/>
      <c r="AB56" s="210"/>
      <c r="AC56" s="210"/>
      <c r="AD56" s="210"/>
      <c r="AE56" s="210"/>
      <c r="AF56" s="210"/>
      <c r="AG56" s="210" t="s">
        <v>160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">
      <c r="A57" s="217"/>
      <c r="B57" s="218"/>
      <c r="C57" s="251" t="s">
        <v>221</v>
      </c>
      <c r="D57" s="221"/>
      <c r="E57" s="222"/>
      <c r="F57" s="220"/>
      <c r="G57" s="220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10"/>
      <c r="AA57" s="210"/>
      <c r="AB57" s="210"/>
      <c r="AC57" s="210"/>
      <c r="AD57" s="210"/>
      <c r="AE57" s="210"/>
      <c r="AF57" s="210"/>
      <c r="AG57" s="210" t="s">
        <v>160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">
      <c r="A58" s="217"/>
      <c r="B58" s="218"/>
      <c r="C58" s="251" t="s">
        <v>222</v>
      </c>
      <c r="D58" s="221"/>
      <c r="E58" s="222">
        <v>3.98</v>
      </c>
      <c r="F58" s="220"/>
      <c r="G58" s="220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20"/>
      <c r="Z58" s="210"/>
      <c r="AA58" s="210"/>
      <c r="AB58" s="210"/>
      <c r="AC58" s="210"/>
      <c r="AD58" s="210"/>
      <c r="AE58" s="210"/>
      <c r="AF58" s="210"/>
      <c r="AG58" s="210" t="s">
        <v>160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31">
        <v>22</v>
      </c>
      <c r="B59" s="232" t="s">
        <v>223</v>
      </c>
      <c r="C59" s="250" t="s">
        <v>224</v>
      </c>
      <c r="D59" s="233" t="s">
        <v>151</v>
      </c>
      <c r="E59" s="234">
        <v>2.86</v>
      </c>
      <c r="F59" s="235"/>
      <c r="G59" s="236">
        <f>ROUND(E59*F59,2)</f>
        <v>0</v>
      </c>
      <c r="H59" s="235">
        <v>0</v>
      </c>
      <c r="I59" s="236">
        <f>ROUND(E59*H59,2)</f>
        <v>0</v>
      </c>
      <c r="J59" s="235">
        <v>346</v>
      </c>
      <c r="K59" s="236">
        <f>ROUND(E59*J59,2)</f>
        <v>989.56</v>
      </c>
      <c r="L59" s="236">
        <v>21</v>
      </c>
      <c r="M59" s="236">
        <f>G59*(1+L59/100)</f>
        <v>0</v>
      </c>
      <c r="N59" s="234">
        <v>0</v>
      </c>
      <c r="O59" s="234">
        <f>ROUND(E59*N59,2)</f>
        <v>0</v>
      </c>
      <c r="P59" s="234">
        <v>6.8000000000000005E-2</v>
      </c>
      <c r="Q59" s="234">
        <f>ROUND(E59*P59,2)</f>
        <v>0.19</v>
      </c>
      <c r="R59" s="236"/>
      <c r="S59" s="236" t="s">
        <v>152</v>
      </c>
      <c r="T59" s="237" t="s">
        <v>153</v>
      </c>
      <c r="U59" s="220">
        <v>0</v>
      </c>
      <c r="V59" s="220">
        <f>ROUND(E59*U59,2)</f>
        <v>0</v>
      </c>
      <c r="W59" s="220"/>
      <c r="X59" s="220" t="s">
        <v>154</v>
      </c>
      <c r="Y59" s="220" t="s">
        <v>155</v>
      </c>
      <c r="Z59" s="210"/>
      <c r="AA59" s="210"/>
      <c r="AB59" s="210"/>
      <c r="AC59" s="210"/>
      <c r="AD59" s="210"/>
      <c r="AE59" s="210"/>
      <c r="AF59" s="210"/>
      <c r="AG59" s="210" t="s">
        <v>156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2" x14ac:dyDescent="0.2">
      <c r="A60" s="217"/>
      <c r="B60" s="218"/>
      <c r="C60" s="251" t="s">
        <v>225</v>
      </c>
      <c r="D60" s="221"/>
      <c r="E60" s="222"/>
      <c r="F60" s="220"/>
      <c r="G60" s="220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10"/>
      <c r="AA60" s="210"/>
      <c r="AB60" s="210"/>
      <c r="AC60" s="210"/>
      <c r="AD60" s="210"/>
      <c r="AE60" s="210"/>
      <c r="AF60" s="210"/>
      <c r="AG60" s="210" t="s">
        <v>160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">
      <c r="A61" s="217"/>
      <c r="B61" s="218"/>
      <c r="C61" s="251" t="s">
        <v>215</v>
      </c>
      <c r="D61" s="221"/>
      <c r="E61" s="222">
        <v>2.86</v>
      </c>
      <c r="F61" s="220"/>
      <c r="G61" s="220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10"/>
      <c r="AA61" s="210"/>
      <c r="AB61" s="210"/>
      <c r="AC61" s="210"/>
      <c r="AD61" s="210"/>
      <c r="AE61" s="210"/>
      <c r="AF61" s="210"/>
      <c r="AG61" s="210" t="s">
        <v>160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x14ac:dyDescent="0.2">
      <c r="A62" s="224" t="s">
        <v>147</v>
      </c>
      <c r="B62" s="225" t="s">
        <v>112</v>
      </c>
      <c r="C62" s="248" t="s">
        <v>113</v>
      </c>
      <c r="D62" s="226"/>
      <c r="E62" s="227"/>
      <c r="F62" s="228"/>
      <c r="G62" s="228">
        <f>SUMIF(AG63:AG75,"&lt;&gt;NOR",G63:G75)</f>
        <v>0</v>
      </c>
      <c r="H62" s="228"/>
      <c r="I62" s="228">
        <f>SUM(I63:I75)</f>
        <v>0</v>
      </c>
      <c r="J62" s="228"/>
      <c r="K62" s="228">
        <f>SUM(K63:K75)</f>
        <v>5072.49</v>
      </c>
      <c r="L62" s="228"/>
      <c r="M62" s="228">
        <f>SUM(M63:M75)</f>
        <v>0</v>
      </c>
      <c r="N62" s="227"/>
      <c r="O62" s="227">
        <f>SUM(O63:O75)</f>
        <v>0</v>
      </c>
      <c r="P62" s="227"/>
      <c r="Q62" s="227">
        <f>SUM(Q63:Q75)</f>
        <v>0</v>
      </c>
      <c r="R62" s="228"/>
      <c r="S62" s="228"/>
      <c r="T62" s="229"/>
      <c r="U62" s="223"/>
      <c r="V62" s="223">
        <f>SUM(V63:V75)</f>
        <v>0</v>
      </c>
      <c r="W62" s="223"/>
      <c r="X62" s="223"/>
      <c r="Y62" s="223"/>
      <c r="AG62" t="s">
        <v>148</v>
      </c>
    </row>
    <row r="63" spans="1:60" outlineLevel="1" x14ac:dyDescent="0.2">
      <c r="A63" s="231">
        <v>23</v>
      </c>
      <c r="B63" s="232" t="s">
        <v>226</v>
      </c>
      <c r="C63" s="250" t="s">
        <v>227</v>
      </c>
      <c r="D63" s="233" t="s">
        <v>186</v>
      </c>
      <c r="E63" s="234">
        <v>0.75165999999999999</v>
      </c>
      <c r="F63" s="235"/>
      <c r="G63" s="236">
        <f>ROUND(E63*F63,2)</f>
        <v>0</v>
      </c>
      <c r="H63" s="235">
        <v>0</v>
      </c>
      <c r="I63" s="236">
        <f>ROUND(E63*H63,2)</f>
        <v>0</v>
      </c>
      <c r="J63" s="235">
        <v>301</v>
      </c>
      <c r="K63" s="236">
        <f>ROUND(E63*J63,2)</f>
        <v>226.25</v>
      </c>
      <c r="L63" s="236">
        <v>21</v>
      </c>
      <c r="M63" s="236">
        <f>G63*(1+L63/100)</f>
        <v>0</v>
      </c>
      <c r="N63" s="234">
        <v>0</v>
      </c>
      <c r="O63" s="234">
        <f>ROUND(E63*N63,2)</f>
        <v>0</v>
      </c>
      <c r="P63" s="234">
        <v>0</v>
      </c>
      <c r="Q63" s="234">
        <f>ROUND(E63*P63,2)</f>
        <v>0</v>
      </c>
      <c r="R63" s="236"/>
      <c r="S63" s="236" t="s">
        <v>152</v>
      </c>
      <c r="T63" s="237" t="s">
        <v>153</v>
      </c>
      <c r="U63" s="220">
        <v>0</v>
      </c>
      <c r="V63" s="220">
        <f>ROUND(E63*U63,2)</f>
        <v>0</v>
      </c>
      <c r="W63" s="220"/>
      <c r="X63" s="220" t="s">
        <v>154</v>
      </c>
      <c r="Y63" s="220" t="s">
        <v>155</v>
      </c>
      <c r="Z63" s="210"/>
      <c r="AA63" s="210"/>
      <c r="AB63" s="210"/>
      <c r="AC63" s="210"/>
      <c r="AD63" s="210"/>
      <c r="AE63" s="210"/>
      <c r="AF63" s="210"/>
      <c r="AG63" s="210" t="s">
        <v>156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2" x14ac:dyDescent="0.2">
      <c r="A64" s="217"/>
      <c r="B64" s="218"/>
      <c r="C64" s="252" t="s">
        <v>228</v>
      </c>
      <c r="D64" s="246"/>
      <c r="E64" s="246"/>
      <c r="F64" s="246"/>
      <c r="G64" s="246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20"/>
      <c r="Z64" s="210"/>
      <c r="AA64" s="210"/>
      <c r="AB64" s="210"/>
      <c r="AC64" s="210"/>
      <c r="AD64" s="210"/>
      <c r="AE64" s="210"/>
      <c r="AF64" s="210"/>
      <c r="AG64" s="210" t="s">
        <v>166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38">
        <v>24</v>
      </c>
      <c r="B65" s="239" t="s">
        <v>229</v>
      </c>
      <c r="C65" s="249" t="s">
        <v>230</v>
      </c>
      <c r="D65" s="240" t="s">
        <v>186</v>
      </c>
      <c r="E65" s="241">
        <v>0.75165999999999999</v>
      </c>
      <c r="F65" s="242"/>
      <c r="G65" s="243">
        <f>ROUND(E65*F65,2)</f>
        <v>0</v>
      </c>
      <c r="H65" s="242">
        <v>0</v>
      </c>
      <c r="I65" s="243">
        <f>ROUND(E65*H65,2)</f>
        <v>0</v>
      </c>
      <c r="J65" s="242">
        <v>432.5</v>
      </c>
      <c r="K65" s="243">
        <f>ROUND(E65*J65,2)</f>
        <v>325.08999999999997</v>
      </c>
      <c r="L65" s="243">
        <v>21</v>
      </c>
      <c r="M65" s="243">
        <f>G65*(1+L65/100)</f>
        <v>0</v>
      </c>
      <c r="N65" s="241">
        <v>0</v>
      </c>
      <c r="O65" s="241">
        <f>ROUND(E65*N65,2)</f>
        <v>0</v>
      </c>
      <c r="P65" s="241">
        <v>0</v>
      </c>
      <c r="Q65" s="241">
        <f>ROUND(E65*P65,2)</f>
        <v>0</v>
      </c>
      <c r="R65" s="243"/>
      <c r="S65" s="243" t="s">
        <v>152</v>
      </c>
      <c r="T65" s="244" t="s">
        <v>153</v>
      </c>
      <c r="U65" s="220">
        <v>0</v>
      </c>
      <c r="V65" s="220">
        <f>ROUND(E65*U65,2)</f>
        <v>0</v>
      </c>
      <c r="W65" s="220"/>
      <c r="X65" s="220" t="s">
        <v>154</v>
      </c>
      <c r="Y65" s="220" t="s">
        <v>155</v>
      </c>
      <c r="Z65" s="210"/>
      <c r="AA65" s="210"/>
      <c r="AB65" s="210"/>
      <c r="AC65" s="210"/>
      <c r="AD65" s="210"/>
      <c r="AE65" s="210"/>
      <c r="AF65" s="210"/>
      <c r="AG65" s="210" t="s">
        <v>156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38">
        <v>25</v>
      </c>
      <c r="B66" s="239" t="s">
        <v>231</v>
      </c>
      <c r="C66" s="249" t="s">
        <v>232</v>
      </c>
      <c r="D66" s="240" t="s">
        <v>186</v>
      </c>
      <c r="E66" s="241">
        <v>10.52322</v>
      </c>
      <c r="F66" s="242"/>
      <c r="G66" s="243">
        <f>ROUND(E66*F66,2)</f>
        <v>0</v>
      </c>
      <c r="H66" s="242">
        <v>0</v>
      </c>
      <c r="I66" s="243">
        <f>ROUND(E66*H66,2)</f>
        <v>0</v>
      </c>
      <c r="J66" s="242">
        <v>27.7</v>
      </c>
      <c r="K66" s="243">
        <f>ROUND(E66*J66,2)</f>
        <v>291.49</v>
      </c>
      <c r="L66" s="243">
        <v>21</v>
      </c>
      <c r="M66" s="243">
        <f>G66*(1+L66/100)</f>
        <v>0</v>
      </c>
      <c r="N66" s="241">
        <v>0</v>
      </c>
      <c r="O66" s="241">
        <f>ROUND(E66*N66,2)</f>
        <v>0</v>
      </c>
      <c r="P66" s="241">
        <v>0</v>
      </c>
      <c r="Q66" s="241">
        <f>ROUND(E66*P66,2)</f>
        <v>0</v>
      </c>
      <c r="R66" s="243"/>
      <c r="S66" s="243" t="s">
        <v>152</v>
      </c>
      <c r="T66" s="244" t="s">
        <v>153</v>
      </c>
      <c r="U66" s="220">
        <v>0</v>
      </c>
      <c r="V66" s="220">
        <f>ROUND(E66*U66,2)</f>
        <v>0</v>
      </c>
      <c r="W66" s="220"/>
      <c r="X66" s="220" t="s">
        <v>154</v>
      </c>
      <c r="Y66" s="220" t="s">
        <v>155</v>
      </c>
      <c r="Z66" s="210"/>
      <c r="AA66" s="210"/>
      <c r="AB66" s="210"/>
      <c r="AC66" s="210"/>
      <c r="AD66" s="210"/>
      <c r="AE66" s="210"/>
      <c r="AF66" s="210"/>
      <c r="AG66" s="210" t="s">
        <v>156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38">
        <v>26</v>
      </c>
      <c r="B67" s="239" t="s">
        <v>233</v>
      </c>
      <c r="C67" s="249" t="s">
        <v>234</v>
      </c>
      <c r="D67" s="240" t="s">
        <v>186</v>
      </c>
      <c r="E67" s="241">
        <v>3.7582900000000001</v>
      </c>
      <c r="F67" s="242"/>
      <c r="G67" s="243">
        <f>ROUND(E67*F67,2)</f>
        <v>0</v>
      </c>
      <c r="H67" s="242">
        <v>0</v>
      </c>
      <c r="I67" s="243">
        <f>ROUND(E67*H67,2)</f>
        <v>0</v>
      </c>
      <c r="J67" s="242">
        <v>48.2</v>
      </c>
      <c r="K67" s="243">
        <f>ROUND(E67*J67,2)</f>
        <v>181.15</v>
      </c>
      <c r="L67" s="243">
        <v>21</v>
      </c>
      <c r="M67" s="243">
        <f>G67*(1+L67/100)</f>
        <v>0</v>
      </c>
      <c r="N67" s="241">
        <v>0</v>
      </c>
      <c r="O67" s="241">
        <f>ROUND(E67*N67,2)</f>
        <v>0</v>
      </c>
      <c r="P67" s="241">
        <v>0</v>
      </c>
      <c r="Q67" s="241">
        <f>ROUND(E67*P67,2)</f>
        <v>0</v>
      </c>
      <c r="R67" s="243"/>
      <c r="S67" s="243" t="s">
        <v>152</v>
      </c>
      <c r="T67" s="244" t="s">
        <v>153</v>
      </c>
      <c r="U67" s="220">
        <v>0</v>
      </c>
      <c r="V67" s="220">
        <f>ROUND(E67*U67,2)</f>
        <v>0</v>
      </c>
      <c r="W67" s="220"/>
      <c r="X67" s="220" t="s">
        <v>154</v>
      </c>
      <c r="Y67" s="220" t="s">
        <v>155</v>
      </c>
      <c r="Z67" s="210"/>
      <c r="AA67" s="210"/>
      <c r="AB67" s="210"/>
      <c r="AC67" s="210"/>
      <c r="AD67" s="210"/>
      <c r="AE67" s="210"/>
      <c r="AF67" s="210"/>
      <c r="AG67" s="210" t="s">
        <v>156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31">
        <v>27</v>
      </c>
      <c r="B68" s="232" t="s">
        <v>235</v>
      </c>
      <c r="C68" s="250" t="s">
        <v>236</v>
      </c>
      <c r="D68" s="233" t="s">
        <v>186</v>
      </c>
      <c r="E68" s="234">
        <v>0.75165999999999999</v>
      </c>
      <c r="F68" s="235"/>
      <c r="G68" s="236">
        <f>ROUND(E68*F68,2)</f>
        <v>0</v>
      </c>
      <c r="H68" s="235">
        <v>0</v>
      </c>
      <c r="I68" s="236">
        <f>ROUND(E68*H68,2)</f>
        <v>0</v>
      </c>
      <c r="J68" s="235">
        <v>222.5</v>
      </c>
      <c r="K68" s="236">
        <f>ROUND(E68*J68,2)</f>
        <v>167.24</v>
      </c>
      <c r="L68" s="236">
        <v>21</v>
      </c>
      <c r="M68" s="236">
        <f>G68*(1+L68/100)</f>
        <v>0</v>
      </c>
      <c r="N68" s="234">
        <v>0</v>
      </c>
      <c r="O68" s="234">
        <f>ROUND(E68*N68,2)</f>
        <v>0</v>
      </c>
      <c r="P68" s="234">
        <v>0</v>
      </c>
      <c r="Q68" s="234">
        <f>ROUND(E68*P68,2)</f>
        <v>0</v>
      </c>
      <c r="R68" s="236"/>
      <c r="S68" s="236" t="s">
        <v>152</v>
      </c>
      <c r="T68" s="237" t="s">
        <v>153</v>
      </c>
      <c r="U68" s="220">
        <v>0</v>
      </c>
      <c r="V68" s="220">
        <f>ROUND(E68*U68,2)</f>
        <v>0</v>
      </c>
      <c r="W68" s="220"/>
      <c r="X68" s="220" t="s">
        <v>154</v>
      </c>
      <c r="Y68" s="220" t="s">
        <v>155</v>
      </c>
      <c r="Z68" s="210"/>
      <c r="AA68" s="210"/>
      <c r="AB68" s="210"/>
      <c r="AC68" s="210"/>
      <c r="AD68" s="210"/>
      <c r="AE68" s="210"/>
      <c r="AF68" s="210"/>
      <c r="AG68" s="210" t="s">
        <v>156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2" x14ac:dyDescent="0.2">
      <c r="A69" s="217"/>
      <c r="B69" s="218"/>
      <c r="C69" s="252" t="s">
        <v>237</v>
      </c>
      <c r="D69" s="246"/>
      <c r="E69" s="246"/>
      <c r="F69" s="246"/>
      <c r="G69" s="246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20"/>
      <c r="Z69" s="210"/>
      <c r="AA69" s="210"/>
      <c r="AB69" s="210"/>
      <c r="AC69" s="210"/>
      <c r="AD69" s="210"/>
      <c r="AE69" s="210"/>
      <c r="AF69" s="210"/>
      <c r="AG69" s="210" t="s">
        <v>166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3" x14ac:dyDescent="0.2">
      <c r="A70" s="217"/>
      <c r="B70" s="218"/>
      <c r="C70" s="253" t="s">
        <v>238</v>
      </c>
      <c r="D70" s="247"/>
      <c r="E70" s="247"/>
      <c r="F70" s="247"/>
      <c r="G70" s="247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20"/>
      <c r="Z70" s="210"/>
      <c r="AA70" s="210"/>
      <c r="AB70" s="210"/>
      <c r="AC70" s="210"/>
      <c r="AD70" s="210"/>
      <c r="AE70" s="210"/>
      <c r="AF70" s="210"/>
      <c r="AG70" s="210" t="s">
        <v>166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ht="22.5" outlineLevel="3" x14ac:dyDescent="0.2">
      <c r="A71" s="217"/>
      <c r="B71" s="218"/>
      <c r="C71" s="253" t="s">
        <v>239</v>
      </c>
      <c r="D71" s="247"/>
      <c r="E71" s="247"/>
      <c r="F71" s="247"/>
      <c r="G71" s="247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20"/>
      <c r="Z71" s="210"/>
      <c r="AA71" s="210"/>
      <c r="AB71" s="210"/>
      <c r="AC71" s="210"/>
      <c r="AD71" s="210"/>
      <c r="AE71" s="210"/>
      <c r="AF71" s="210"/>
      <c r="AG71" s="210" t="s">
        <v>166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45" t="str">
        <f>C71</f>
        <v>- při vodorovné dopravě po vodě : vyložení na hromady na suchu nebo na přeložení na dopravní prostředek na suchu do 15 m vodorovně a současně do 4 m svisle,</v>
      </c>
      <c r="BB71" s="210"/>
      <c r="BC71" s="210"/>
      <c r="BD71" s="210"/>
      <c r="BE71" s="210"/>
      <c r="BF71" s="210"/>
      <c r="BG71" s="210"/>
      <c r="BH71" s="210"/>
    </row>
    <row r="72" spans="1:60" outlineLevel="3" x14ac:dyDescent="0.2">
      <c r="A72" s="217"/>
      <c r="B72" s="218"/>
      <c r="C72" s="253" t="s">
        <v>240</v>
      </c>
      <c r="D72" s="247"/>
      <c r="E72" s="247"/>
      <c r="F72" s="247"/>
      <c r="G72" s="247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20"/>
      <c r="Z72" s="210"/>
      <c r="AA72" s="210"/>
      <c r="AB72" s="210"/>
      <c r="AC72" s="210"/>
      <c r="AD72" s="210"/>
      <c r="AE72" s="210"/>
      <c r="AF72" s="210"/>
      <c r="AG72" s="210" t="s">
        <v>166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38">
        <v>28</v>
      </c>
      <c r="B73" s="239" t="s">
        <v>241</v>
      </c>
      <c r="C73" s="249" t="s">
        <v>242</v>
      </c>
      <c r="D73" s="240" t="s">
        <v>186</v>
      </c>
      <c r="E73" s="241">
        <v>0.75165999999999999</v>
      </c>
      <c r="F73" s="242"/>
      <c r="G73" s="243">
        <f>ROUND(E73*F73,2)</f>
        <v>0</v>
      </c>
      <c r="H73" s="242">
        <v>0</v>
      </c>
      <c r="I73" s="243">
        <f>ROUND(E73*H73,2)</f>
        <v>0</v>
      </c>
      <c r="J73" s="242">
        <v>13.6</v>
      </c>
      <c r="K73" s="243">
        <f>ROUND(E73*J73,2)</f>
        <v>10.220000000000001</v>
      </c>
      <c r="L73" s="243">
        <v>21</v>
      </c>
      <c r="M73" s="243">
        <f>G73*(1+L73/100)</f>
        <v>0</v>
      </c>
      <c r="N73" s="241">
        <v>0</v>
      </c>
      <c r="O73" s="241">
        <f>ROUND(E73*N73,2)</f>
        <v>0</v>
      </c>
      <c r="P73" s="241">
        <v>0</v>
      </c>
      <c r="Q73" s="241">
        <f>ROUND(E73*P73,2)</f>
        <v>0</v>
      </c>
      <c r="R73" s="243"/>
      <c r="S73" s="243" t="s">
        <v>152</v>
      </c>
      <c r="T73" s="244" t="s">
        <v>153</v>
      </c>
      <c r="U73" s="220">
        <v>0</v>
      </c>
      <c r="V73" s="220">
        <f>ROUND(E73*U73,2)</f>
        <v>0</v>
      </c>
      <c r="W73" s="220"/>
      <c r="X73" s="220" t="s">
        <v>154</v>
      </c>
      <c r="Y73" s="220" t="s">
        <v>155</v>
      </c>
      <c r="Z73" s="210"/>
      <c r="AA73" s="210"/>
      <c r="AB73" s="210"/>
      <c r="AC73" s="210"/>
      <c r="AD73" s="210"/>
      <c r="AE73" s="210"/>
      <c r="AF73" s="210"/>
      <c r="AG73" s="210" t="s">
        <v>156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31">
        <v>29</v>
      </c>
      <c r="B74" s="232" t="s">
        <v>243</v>
      </c>
      <c r="C74" s="250" t="s">
        <v>244</v>
      </c>
      <c r="D74" s="233" t="s">
        <v>186</v>
      </c>
      <c r="E74" s="234">
        <v>0.75165999999999999</v>
      </c>
      <c r="F74" s="235"/>
      <c r="G74" s="236">
        <f>ROUND(E74*F74,2)</f>
        <v>0</v>
      </c>
      <c r="H74" s="235">
        <v>0</v>
      </c>
      <c r="I74" s="236">
        <f>ROUND(E74*H74,2)</f>
        <v>0</v>
      </c>
      <c r="J74" s="235">
        <v>5150</v>
      </c>
      <c r="K74" s="236">
        <f>ROUND(E74*J74,2)</f>
        <v>3871.05</v>
      </c>
      <c r="L74" s="236">
        <v>21</v>
      </c>
      <c r="M74" s="236">
        <f>G74*(1+L74/100)</f>
        <v>0</v>
      </c>
      <c r="N74" s="234">
        <v>0</v>
      </c>
      <c r="O74" s="234">
        <f>ROUND(E74*N74,2)</f>
        <v>0</v>
      </c>
      <c r="P74" s="234">
        <v>0</v>
      </c>
      <c r="Q74" s="234">
        <f>ROUND(E74*P74,2)</f>
        <v>0</v>
      </c>
      <c r="R74" s="236"/>
      <c r="S74" s="236" t="s">
        <v>152</v>
      </c>
      <c r="T74" s="237" t="s">
        <v>153</v>
      </c>
      <c r="U74" s="220">
        <v>0</v>
      </c>
      <c r="V74" s="220">
        <f>ROUND(E74*U74,2)</f>
        <v>0</v>
      </c>
      <c r="W74" s="220"/>
      <c r="X74" s="220" t="s">
        <v>154</v>
      </c>
      <c r="Y74" s="220" t="s">
        <v>155</v>
      </c>
      <c r="Z74" s="210"/>
      <c r="AA74" s="210"/>
      <c r="AB74" s="210"/>
      <c r="AC74" s="210"/>
      <c r="AD74" s="210"/>
      <c r="AE74" s="210"/>
      <c r="AF74" s="210"/>
      <c r="AG74" s="210" t="s">
        <v>156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2" x14ac:dyDescent="0.2">
      <c r="A75" s="217"/>
      <c r="B75" s="218"/>
      <c r="C75" s="252" t="s">
        <v>245</v>
      </c>
      <c r="D75" s="246"/>
      <c r="E75" s="246"/>
      <c r="F75" s="246"/>
      <c r="G75" s="246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20"/>
      <c r="Z75" s="210"/>
      <c r="AA75" s="210"/>
      <c r="AB75" s="210"/>
      <c r="AC75" s="210"/>
      <c r="AD75" s="210"/>
      <c r="AE75" s="210"/>
      <c r="AF75" s="210"/>
      <c r="AG75" s="210" t="s">
        <v>166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x14ac:dyDescent="0.2">
      <c r="A76" s="224" t="s">
        <v>147</v>
      </c>
      <c r="B76" s="225" t="s">
        <v>116</v>
      </c>
      <c r="C76" s="248" t="s">
        <v>117</v>
      </c>
      <c r="D76" s="226"/>
      <c r="E76" s="227"/>
      <c r="F76" s="228"/>
      <c r="G76" s="228">
        <f>SUMIF(AG77:AG78,"&lt;&gt;NOR",G77:G78)</f>
        <v>0</v>
      </c>
      <c r="H76" s="228"/>
      <c r="I76" s="228">
        <f>SUM(I77:I78)</f>
        <v>0</v>
      </c>
      <c r="J76" s="228"/>
      <c r="K76" s="228">
        <f>SUM(K77:K78)</f>
        <v>3500</v>
      </c>
      <c r="L76" s="228"/>
      <c r="M76" s="228">
        <f>SUM(M77:M78)</f>
        <v>0</v>
      </c>
      <c r="N76" s="227"/>
      <c r="O76" s="227">
        <f>SUM(O77:O78)</f>
        <v>0</v>
      </c>
      <c r="P76" s="227"/>
      <c r="Q76" s="227">
        <f>SUM(Q77:Q78)</f>
        <v>0</v>
      </c>
      <c r="R76" s="228"/>
      <c r="S76" s="228"/>
      <c r="T76" s="229"/>
      <c r="U76" s="223"/>
      <c r="V76" s="223">
        <f>SUM(V77:V78)</f>
        <v>0</v>
      </c>
      <c r="W76" s="223"/>
      <c r="X76" s="223"/>
      <c r="Y76" s="223"/>
      <c r="AG76" t="s">
        <v>148</v>
      </c>
    </row>
    <row r="77" spans="1:60" ht="22.5" outlineLevel="1" x14ac:dyDescent="0.2">
      <c r="A77" s="231">
        <v>30</v>
      </c>
      <c r="B77" s="232" t="s">
        <v>246</v>
      </c>
      <c r="C77" s="250" t="s">
        <v>247</v>
      </c>
      <c r="D77" s="233" t="s">
        <v>248</v>
      </c>
      <c r="E77" s="234">
        <v>1</v>
      </c>
      <c r="F77" s="235"/>
      <c r="G77" s="236">
        <f>ROUND(E77*F77,2)</f>
        <v>0</v>
      </c>
      <c r="H77" s="235">
        <v>0</v>
      </c>
      <c r="I77" s="236">
        <f>ROUND(E77*H77,2)</f>
        <v>0</v>
      </c>
      <c r="J77" s="235">
        <v>3500</v>
      </c>
      <c r="K77" s="236">
        <f>ROUND(E77*J77,2)</f>
        <v>3500</v>
      </c>
      <c r="L77" s="236">
        <v>21</v>
      </c>
      <c r="M77" s="236">
        <f>G77*(1+L77/100)</f>
        <v>0</v>
      </c>
      <c r="N77" s="234">
        <v>0</v>
      </c>
      <c r="O77" s="234">
        <f>ROUND(E77*N77,2)</f>
        <v>0</v>
      </c>
      <c r="P77" s="234">
        <v>0</v>
      </c>
      <c r="Q77" s="234">
        <f>ROUND(E77*P77,2)</f>
        <v>0</v>
      </c>
      <c r="R77" s="236"/>
      <c r="S77" s="236" t="s">
        <v>164</v>
      </c>
      <c r="T77" s="237" t="s">
        <v>153</v>
      </c>
      <c r="U77" s="220">
        <v>0</v>
      </c>
      <c r="V77" s="220">
        <f>ROUND(E77*U77,2)</f>
        <v>0</v>
      </c>
      <c r="W77" s="220"/>
      <c r="X77" s="220" t="s">
        <v>154</v>
      </c>
      <c r="Y77" s="220" t="s">
        <v>155</v>
      </c>
      <c r="Z77" s="210"/>
      <c r="AA77" s="210"/>
      <c r="AB77" s="210"/>
      <c r="AC77" s="210"/>
      <c r="AD77" s="210"/>
      <c r="AE77" s="210"/>
      <c r="AF77" s="210"/>
      <c r="AG77" s="210" t="s">
        <v>156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2" x14ac:dyDescent="0.2">
      <c r="A78" s="217"/>
      <c r="B78" s="218"/>
      <c r="C78" s="252" t="s">
        <v>249</v>
      </c>
      <c r="D78" s="246"/>
      <c r="E78" s="246"/>
      <c r="F78" s="246"/>
      <c r="G78" s="246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20"/>
      <c r="Z78" s="210"/>
      <c r="AA78" s="210"/>
      <c r="AB78" s="210"/>
      <c r="AC78" s="210"/>
      <c r="AD78" s="210"/>
      <c r="AE78" s="210"/>
      <c r="AF78" s="210"/>
      <c r="AG78" s="210" t="s">
        <v>166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x14ac:dyDescent="0.2">
      <c r="A79" s="3"/>
      <c r="B79" s="4"/>
      <c r="C79" s="254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AE79">
        <v>12</v>
      </c>
      <c r="AF79">
        <v>21</v>
      </c>
      <c r="AG79" t="s">
        <v>133</v>
      </c>
    </row>
    <row r="80" spans="1:60" x14ac:dyDescent="0.2">
      <c r="A80" s="213"/>
      <c r="B80" s="214" t="s">
        <v>29</v>
      </c>
      <c r="C80" s="255"/>
      <c r="D80" s="215"/>
      <c r="E80" s="216"/>
      <c r="F80" s="216"/>
      <c r="G80" s="230">
        <f>G8+G13+G16+G19+G23+G29+G31+G36+G44+G50+G54+G62+G76</f>
        <v>0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AE80">
        <f>SUMIF(L7:L78,AE79,G7:G78)</f>
        <v>0</v>
      </c>
      <c r="AF80">
        <f>SUMIF(L7:L78,AF79,G7:G78)</f>
        <v>0</v>
      </c>
      <c r="AG80" t="s">
        <v>250</v>
      </c>
    </row>
    <row r="81" spans="3:33" x14ac:dyDescent="0.2">
      <c r="C81" s="256"/>
      <c r="D81" s="10"/>
      <c r="AG81" t="s">
        <v>251</v>
      </c>
    </row>
    <row r="82" spans="3:33" x14ac:dyDescent="0.2">
      <c r="D82" s="10"/>
    </row>
    <row r="83" spans="3:33" x14ac:dyDescent="0.2">
      <c r="D83" s="10"/>
    </row>
    <row r="84" spans="3:33" x14ac:dyDescent="0.2">
      <c r="D84" s="10"/>
    </row>
    <row r="85" spans="3:33" x14ac:dyDescent="0.2">
      <c r="D85" s="10"/>
    </row>
    <row r="86" spans="3:33" x14ac:dyDescent="0.2">
      <c r="D86" s="10"/>
    </row>
    <row r="87" spans="3:33" x14ac:dyDescent="0.2">
      <c r="D87" s="10"/>
    </row>
    <row r="88" spans="3:33" x14ac:dyDescent="0.2">
      <c r="D88" s="10"/>
    </row>
    <row r="89" spans="3:33" x14ac:dyDescent="0.2">
      <c r="D89" s="10"/>
    </row>
    <row r="90" spans="3:33" x14ac:dyDescent="0.2">
      <c r="D90" s="10"/>
    </row>
    <row r="91" spans="3:33" x14ac:dyDescent="0.2">
      <c r="D91" s="10"/>
    </row>
    <row r="92" spans="3:33" x14ac:dyDescent="0.2">
      <c r="D92" s="10"/>
    </row>
    <row r="93" spans="3:33" x14ac:dyDescent="0.2">
      <c r="D93" s="10"/>
    </row>
    <row r="94" spans="3:33" x14ac:dyDescent="0.2">
      <c r="D94" s="10"/>
    </row>
    <row r="95" spans="3:33" x14ac:dyDescent="0.2">
      <c r="D95" s="10"/>
    </row>
    <row r="96" spans="3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BMxgo3GGZFjVnB6gtDsx+CX09LVvFCZnfrHwN4g1Vau/tvYcqgohLR+ynZyfCwVBfFPR+HMAziMVS3YMiywPOA==" saltValue="TztaIRrEWo/xNL3y1wmZkQ==" spinCount="100000" sheet="1" formatRows="0"/>
  <mergeCells count="15">
    <mergeCell ref="C72:G72"/>
    <mergeCell ref="C75:G75"/>
    <mergeCell ref="C78:G78"/>
    <mergeCell ref="C46:G46"/>
    <mergeCell ref="C47:G47"/>
    <mergeCell ref="C64:G64"/>
    <mergeCell ref="C69:G69"/>
    <mergeCell ref="C70:G70"/>
    <mergeCell ref="C71:G71"/>
    <mergeCell ref="A1:G1"/>
    <mergeCell ref="C2:G2"/>
    <mergeCell ref="C3:G3"/>
    <mergeCell ref="C4:G4"/>
    <mergeCell ref="C15:G15"/>
    <mergeCell ref="C25:G25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2D9D5-316F-4D52-97F0-9EE3F775AD3C}">
  <sheetPr>
    <outlinePr summaryBelow="0"/>
  </sheetPr>
  <dimension ref="A1:BH5000"/>
  <sheetViews>
    <sheetView workbookViewId="0">
      <pane ySplit="7" topLeftCell="A9" activePane="bottomLeft" state="frozen"/>
      <selection pane="bottomLeft" activeCell="F16" sqref="F16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120</v>
      </c>
      <c r="B1" s="195"/>
      <c r="C1" s="195"/>
      <c r="D1" s="195"/>
      <c r="E1" s="195"/>
      <c r="F1" s="195"/>
      <c r="G1" s="195"/>
      <c r="AG1" t="s">
        <v>121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122</v>
      </c>
    </row>
    <row r="3" spans="1:60" ht="24.95" customHeight="1" x14ac:dyDescent="0.2">
      <c r="A3" s="196" t="s">
        <v>8</v>
      </c>
      <c r="B3" s="49" t="s">
        <v>48</v>
      </c>
      <c r="C3" s="199" t="s">
        <v>49</v>
      </c>
      <c r="D3" s="197"/>
      <c r="E3" s="197"/>
      <c r="F3" s="197"/>
      <c r="G3" s="198"/>
      <c r="AC3" s="174" t="s">
        <v>122</v>
      </c>
      <c r="AG3" t="s">
        <v>123</v>
      </c>
    </row>
    <row r="4" spans="1:60" ht="24.95" customHeight="1" x14ac:dyDescent="0.2">
      <c r="A4" s="200" t="s">
        <v>9</v>
      </c>
      <c r="B4" s="201" t="s">
        <v>52</v>
      </c>
      <c r="C4" s="202" t="s">
        <v>53</v>
      </c>
      <c r="D4" s="203"/>
      <c r="E4" s="203"/>
      <c r="F4" s="203"/>
      <c r="G4" s="204"/>
      <c r="AG4" t="s">
        <v>124</v>
      </c>
    </row>
    <row r="5" spans="1:60" x14ac:dyDescent="0.2">
      <c r="D5" s="10"/>
    </row>
    <row r="6" spans="1:60" ht="38.25" x14ac:dyDescent="0.2">
      <c r="A6" s="206" t="s">
        <v>125</v>
      </c>
      <c r="B6" s="208" t="s">
        <v>126</v>
      </c>
      <c r="C6" s="208" t="s">
        <v>127</v>
      </c>
      <c r="D6" s="207" t="s">
        <v>128</v>
      </c>
      <c r="E6" s="206" t="s">
        <v>129</v>
      </c>
      <c r="F6" s="205" t="s">
        <v>130</v>
      </c>
      <c r="G6" s="206" t="s">
        <v>29</v>
      </c>
      <c r="H6" s="209" t="s">
        <v>30</v>
      </c>
      <c r="I6" s="209" t="s">
        <v>131</v>
      </c>
      <c r="J6" s="209" t="s">
        <v>31</v>
      </c>
      <c r="K6" s="209" t="s">
        <v>132</v>
      </c>
      <c r="L6" s="209" t="s">
        <v>133</v>
      </c>
      <c r="M6" s="209" t="s">
        <v>134</v>
      </c>
      <c r="N6" s="209" t="s">
        <v>135</v>
      </c>
      <c r="O6" s="209" t="s">
        <v>136</v>
      </c>
      <c r="P6" s="209" t="s">
        <v>137</v>
      </c>
      <c r="Q6" s="209" t="s">
        <v>138</v>
      </c>
      <c r="R6" s="209" t="s">
        <v>139</v>
      </c>
      <c r="S6" s="209" t="s">
        <v>140</v>
      </c>
      <c r="T6" s="209" t="s">
        <v>141</v>
      </c>
      <c r="U6" s="209" t="s">
        <v>142</v>
      </c>
      <c r="V6" s="209" t="s">
        <v>143</v>
      </c>
      <c r="W6" s="209" t="s">
        <v>144</v>
      </c>
      <c r="X6" s="209" t="s">
        <v>145</v>
      </c>
      <c r="Y6" s="209" t="s">
        <v>146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4" t="s">
        <v>147</v>
      </c>
      <c r="B8" s="225" t="s">
        <v>88</v>
      </c>
      <c r="C8" s="248" t="s">
        <v>89</v>
      </c>
      <c r="D8" s="226"/>
      <c r="E8" s="227"/>
      <c r="F8" s="228"/>
      <c r="G8" s="228">
        <f>SUMIF(AG9:AG14,"&lt;&gt;NOR",G9:G14)</f>
        <v>0</v>
      </c>
      <c r="H8" s="228"/>
      <c r="I8" s="228">
        <f>SUM(I9:I14)</f>
        <v>0</v>
      </c>
      <c r="J8" s="228"/>
      <c r="K8" s="228">
        <f>SUM(K9:K14)</f>
        <v>20786.989999999998</v>
      </c>
      <c r="L8" s="228"/>
      <c r="M8" s="228">
        <f>SUM(M9:M14)</f>
        <v>0</v>
      </c>
      <c r="N8" s="227"/>
      <c r="O8" s="227">
        <f>SUM(O9:O14)</f>
        <v>0.76</v>
      </c>
      <c r="P8" s="227"/>
      <c r="Q8" s="227">
        <f>SUM(Q9:Q14)</f>
        <v>0.47</v>
      </c>
      <c r="R8" s="228"/>
      <c r="S8" s="228"/>
      <c r="T8" s="229"/>
      <c r="U8" s="223"/>
      <c r="V8" s="223">
        <f>SUM(V9:V14)</f>
        <v>0</v>
      </c>
      <c r="W8" s="223"/>
      <c r="X8" s="223"/>
      <c r="Y8" s="223"/>
      <c r="AG8" t="s">
        <v>148</v>
      </c>
    </row>
    <row r="9" spans="1:60" outlineLevel="1" x14ac:dyDescent="0.2">
      <c r="A9" s="231">
        <v>1</v>
      </c>
      <c r="B9" s="232" t="s">
        <v>149</v>
      </c>
      <c r="C9" s="250" t="s">
        <v>150</v>
      </c>
      <c r="D9" s="233" t="s">
        <v>151</v>
      </c>
      <c r="E9" s="234">
        <v>11.64</v>
      </c>
      <c r="F9" s="235"/>
      <c r="G9" s="236">
        <f>ROUND(E9*F9,2)</f>
        <v>0</v>
      </c>
      <c r="H9" s="235">
        <v>0</v>
      </c>
      <c r="I9" s="236">
        <f>ROUND(E9*H9,2)</f>
        <v>0</v>
      </c>
      <c r="J9" s="235">
        <v>239</v>
      </c>
      <c r="K9" s="236">
        <f>ROUND(E9*J9,2)</f>
        <v>2781.96</v>
      </c>
      <c r="L9" s="236">
        <v>21</v>
      </c>
      <c r="M9" s="236">
        <f>G9*(1+L9/100)</f>
        <v>0</v>
      </c>
      <c r="N9" s="234">
        <v>6.4799999999999996E-3</v>
      </c>
      <c r="O9" s="234">
        <f>ROUND(E9*N9,2)</f>
        <v>0.08</v>
      </c>
      <c r="P9" s="234">
        <v>4.0000000000000001E-3</v>
      </c>
      <c r="Q9" s="234">
        <f>ROUND(E9*P9,2)</f>
        <v>0.05</v>
      </c>
      <c r="R9" s="236"/>
      <c r="S9" s="236" t="s">
        <v>152</v>
      </c>
      <c r="T9" s="237" t="s">
        <v>153</v>
      </c>
      <c r="U9" s="220">
        <v>0</v>
      </c>
      <c r="V9" s="220">
        <f>ROUND(E9*U9,2)</f>
        <v>0</v>
      </c>
      <c r="W9" s="220"/>
      <c r="X9" s="220" t="s">
        <v>154</v>
      </c>
      <c r="Y9" s="220" t="s">
        <v>155</v>
      </c>
      <c r="Z9" s="210"/>
      <c r="AA9" s="210"/>
      <c r="AB9" s="210"/>
      <c r="AC9" s="210"/>
      <c r="AD9" s="210"/>
      <c r="AE9" s="210"/>
      <c r="AF9" s="210"/>
      <c r="AG9" s="210" t="s">
        <v>156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51" t="s">
        <v>252</v>
      </c>
      <c r="D10" s="221"/>
      <c r="E10" s="222"/>
      <c r="F10" s="220"/>
      <c r="G10" s="220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160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3" x14ac:dyDescent="0.2">
      <c r="A11" s="217"/>
      <c r="B11" s="218"/>
      <c r="C11" s="251" t="s">
        <v>253</v>
      </c>
      <c r="D11" s="221"/>
      <c r="E11" s="222">
        <v>11.64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160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31">
        <v>2</v>
      </c>
      <c r="B12" s="232" t="s">
        <v>157</v>
      </c>
      <c r="C12" s="250" t="s">
        <v>158</v>
      </c>
      <c r="D12" s="233" t="s">
        <v>151</v>
      </c>
      <c r="E12" s="234">
        <v>42.314999999999998</v>
      </c>
      <c r="F12" s="235"/>
      <c r="G12" s="236">
        <f>ROUND(E12*F12,2)</f>
        <v>0</v>
      </c>
      <c r="H12" s="235">
        <v>0</v>
      </c>
      <c r="I12" s="236">
        <f>ROUND(E12*H12,2)</f>
        <v>0</v>
      </c>
      <c r="J12" s="235">
        <v>425.5</v>
      </c>
      <c r="K12" s="236">
        <f>ROUND(E12*J12,2)</f>
        <v>18005.03</v>
      </c>
      <c r="L12" s="236">
        <v>21</v>
      </c>
      <c r="M12" s="236">
        <f>G12*(1+L12/100)</f>
        <v>0</v>
      </c>
      <c r="N12" s="234">
        <v>1.5959999999999998E-2</v>
      </c>
      <c r="O12" s="234">
        <f>ROUND(E12*N12,2)</f>
        <v>0.68</v>
      </c>
      <c r="P12" s="234">
        <v>0.01</v>
      </c>
      <c r="Q12" s="234">
        <f>ROUND(E12*P12,2)</f>
        <v>0.42</v>
      </c>
      <c r="R12" s="236"/>
      <c r="S12" s="236" t="s">
        <v>152</v>
      </c>
      <c r="T12" s="237" t="s">
        <v>153</v>
      </c>
      <c r="U12" s="220">
        <v>0</v>
      </c>
      <c r="V12" s="220">
        <f>ROUND(E12*U12,2)</f>
        <v>0</v>
      </c>
      <c r="W12" s="220"/>
      <c r="X12" s="220" t="s">
        <v>154</v>
      </c>
      <c r="Y12" s="220" t="s">
        <v>155</v>
      </c>
      <c r="Z12" s="210"/>
      <c r="AA12" s="210"/>
      <c r="AB12" s="210"/>
      <c r="AC12" s="210"/>
      <c r="AD12" s="210"/>
      <c r="AE12" s="210"/>
      <c r="AF12" s="210"/>
      <c r="AG12" s="210" t="s">
        <v>156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">
      <c r="A13" s="217"/>
      <c r="B13" s="218"/>
      <c r="C13" s="251" t="s">
        <v>254</v>
      </c>
      <c r="D13" s="221"/>
      <c r="E13" s="222"/>
      <c r="F13" s="220"/>
      <c r="G13" s="220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160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">
      <c r="A14" s="217"/>
      <c r="B14" s="218"/>
      <c r="C14" s="251" t="s">
        <v>255</v>
      </c>
      <c r="D14" s="221"/>
      <c r="E14" s="222">
        <v>42.32</v>
      </c>
      <c r="F14" s="220"/>
      <c r="G14" s="220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160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x14ac:dyDescent="0.2">
      <c r="A15" s="224" t="s">
        <v>147</v>
      </c>
      <c r="B15" s="225" t="s">
        <v>90</v>
      </c>
      <c r="C15" s="248" t="s">
        <v>91</v>
      </c>
      <c r="D15" s="226"/>
      <c r="E15" s="227"/>
      <c r="F15" s="228"/>
      <c r="G15" s="228">
        <f>SUMIF(AG16:AG19,"&lt;&gt;NOR",G16:G19)</f>
        <v>0</v>
      </c>
      <c r="H15" s="228"/>
      <c r="I15" s="228">
        <f>SUM(I16:I19)</f>
        <v>0</v>
      </c>
      <c r="J15" s="228"/>
      <c r="K15" s="228">
        <f>SUM(K16:K19)</f>
        <v>2956.56</v>
      </c>
      <c r="L15" s="228"/>
      <c r="M15" s="228">
        <f>SUM(M16:M19)</f>
        <v>0</v>
      </c>
      <c r="N15" s="227"/>
      <c r="O15" s="227">
        <f>SUM(O16:O19)</f>
        <v>0.04</v>
      </c>
      <c r="P15" s="227"/>
      <c r="Q15" s="227">
        <f>SUM(Q16:Q19)</f>
        <v>0</v>
      </c>
      <c r="R15" s="228"/>
      <c r="S15" s="228"/>
      <c r="T15" s="229"/>
      <c r="U15" s="223"/>
      <c r="V15" s="223">
        <f>SUM(V16:V19)</f>
        <v>0</v>
      </c>
      <c r="W15" s="223"/>
      <c r="X15" s="223"/>
      <c r="Y15" s="223"/>
      <c r="AG15" t="s">
        <v>148</v>
      </c>
    </row>
    <row r="16" spans="1:60" outlineLevel="1" x14ac:dyDescent="0.2">
      <c r="A16" s="231">
        <v>3</v>
      </c>
      <c r="B16" s="232" t="s">
        <v>162</v>
      </c>
      <c r="C16" s="250" t="s">
        <v>163</v>
      </c>
      <c r="D16" s="233" t="s">
        <v>151</v>
      </c>
      <c r="E16" s="234">
        <v>11.64</v>
      </c>
      <c r="F16" s="235"/>
      <c r="G16" s="236">
        <f>ROUND(E16*F16,2)</f>
        <v>0</v>
      </c>
      <c r="H16" s="235">
        <v>0</v>
      </c>
      <c r="I16" s="236">
        <f>ROUND(E16*H16,2)</f>
        <v>0</v>
      </c>
      <c r="J16" s="235">
        <v>254</v>
      </c>
      <c r="K16" s="236">
        <f>ROUND(E16*J16,2)</f>
        <v>2956.56</v>
      </c>
      <c r="L16" s="236">
        <v>21</v>
      </c>
      <c r="M16" s="236">
        <f>G16*(1+L16/100)</f>
        <v>0</v>
      </c>
      <c r="N16" s="234">
        <v>3.5699999999999998E-3</v>
      </c>
      <c r="O16" s="234">
        <f>ROUND(E16*N16,2)</f>
        <v>0.04</v>
      </c>
      <c r="P16" s="234">
        <v>0</v>
      </c>
      <c r="Q16" s="234">
        <f>ROUND(E16*P16,2)</f>
        <v>0</v>
      </c>
      <c r="R16" s="236"/>
      <c r="S16" s="236" t="s">
        <v>164</v>
      </c>
      <c r="T16" s="237" t="s">
        <v>153</v>
      </c>
      <c r="U16" s="220">
        <v>0</v>
      </c>
      <c r="V16" s="220">
        <f>ROUND(E16*U16,2)</f>
        <v>0</v>
      </c>
      <c r="W16" s="220"/>
      <c r="X16" s="220" t="s">
        <v>154</v>
      </c>
      <c r="Y16" s="220" t="s">
        <v>155</v>
      </c>
      <c r="Z16" s="210"/>
      <c r="AA16" s="210"/>
      <c r="AB16" s="210"/>
      <c r="AC16" s="210"/>
      <c r="AD16" s="210"/>
      <c r="AE16" s="210"/>
      <c r="AF16" s="210"/>
      <c r="AG16" s="210" t="s">
        <v>156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2" x14ac:dyDescent="0.2">
      <c r="A17" s="217"/>
      <c r="B17" s="218"/>
      <c r="C17" s="252" t="s">
        <v>165</v>
      </c>
      <c r="D17" s="246"/>
      <c r="E17" s="246"/>
      <c r="F17" s="246"/>
      <c r="G17" s="246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10"/>
      <c r="AA17" s="210"/>
      <c r="AB17" s="210"/>
      <c r="AC17" s="210"/>
      <c r="AD17" s="210"/>
      <c r="AE17" s="210"/>
      <c r="AF17" s="210"/>
      <c r="AG17" s="210" t="s">
        <v>166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45" t="str">
        <f>C17</f>
        <v>Cementová samonivelační podlahová stěrka pro tloušťky 2-10 mm. Pouze pro vnitřní použití, vhodná pro podlahová vytápění, pro jemné vyrovnání nerovných podlah.</v>
      </c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17"/>
      <c r="B18" s="218"/>
      <c r="C18" s="251" t="s">
        <v>252</v>
      </c>
      <c r="D18" s="221"/>
      <c r="E18" s="222"/>
      <c r="F18" s="220"/>
      <c r="G18" s="220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160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3" x14ac:dyDescent="0.2">
      <c r="A19" s="217"/>
      <c r="B19" s="218"/>
      <c r="C19" s="251" t="s">
        <v>253</v>
      </c>
      <c r="D19" s="221"/>
      <c r="E19" s="222">
        <v>11.64</v>
      </c>
      <c r="F19" s="220"/>
      <c r="G19" s="220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10"/>
      <c r="AA19" s="210"/>
      <c r="AB19" s="210"/>
      <c r="AC19" s="210"/>
      <c r="AD19" s="210"/>
      <c r="AE19" s="210"/>
      <c r="AF19" s="210"/>
      <c r="AG19" s="210" t="s">
        <v>160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x14ac:dyDescent="0.2">
      <c r="A20" s="224" t="s">
        <v>147</v>
      </c>
      <c r="B20" s="225" t="s">
        <v>92</v>
      </c>
      <c r="C20" s="248" t="s">
        <v>93</v>
      </c>
      <c r="D20" s="226"/>
      <c r="E20" s="227"/>
      <c r="F20" s="228"/>
      <c r="G20" s="228">
        <f>SUMIF(AG21:AG21,"&lt;&gt;NOR",G21:G21)</f>
        <v>0</v>
      </c>
      <c r="H20" s="228"/>
      <c r="I20" s="228">
        <f>SUM(I21:I21)</f>
        <v>0</v>
      </c>
      <c r="J20" s="228"/>
      <c r="K20" s="228">
        <f>SUM(K21:K21)</f>
        <v>7345</v>
      </c>
      <c r="L20" s="228"/>
      <c r="M20" s="228">
        <f>SUM(M21:M21)</f>
        <v>0</v>
      </c>
      <c r="N20" s="227"/>
      <c r="O20" s="227">
        <f>SUM(O21:O21)</f>
        <v>0.14000000000000001</v>
      </c>
      <c r="P20" s="227"/>
      <c r="Q20" s="227">
        <f>SUM(Q21:Q21)</f>
        <v>0</v>
      </c>
      <c r="R20" s="228"/>
      <c r="S20" s="228"/>
      <c r="T20" s="229"/>
      <c r="U20" s="223"/>
      <c r="V20" s="223">
        <f>SUM(V21:V21)</f>
        <v>0</v>
      </c>
      <c r="W20" s="223"/>
      <c r="X20" s="223"/>
      <c r="Y20" s="223"/>
      <c r="AG20" t="s">
        <v>148</v>
      </c>
    </row>
    <row r="21" spans="1:60" outlineLevel="1" x14ac:dyDescent="0.2">
      <c r="A21" s="238">
        <v>4</v>
      </c>
      <c r="B21" s="239" t="s">
        <v>256</v>
      </c>
      <c r="C21" s="249" t="s">
        <v>257</v>
      </c>
      <c r="D21" s="240" t="s">
        <v>169</v>
      </c>
      <c r="E21" s="241">
        <v>1</v>
      </c>
      <c r="F21" s="242"/>
      <c r="G21" s="243">
        <f>ROUND(E21*F21,2)</f>
        <v>0</v>
      </c>
      <c r="H21" s="242">
        <v>0</v>
      </c>
      <c r="I21" s="243">
        <f>ROUND(E21*H21,2)</f>
        <v>0</v>
      </c>
      <c r="J21" s="242">
        <v>7345</v>
      </c>
      <c r="K21" s="243">
        <f>ROUND(E21*J21,2)</f>
        <v>7345</v>
      </c>
      <c r="L21" s="243">
        <v>21</v>
      </c>
      <c r="M21" s="243">
        <f>G21*(1+L21/100)</f>
        <v>0</v>
      </c>
      <c r="N21" s="241">
        <v>0.14496999999999999</v>
      </c>
      <c r="O21" s="241">
        <f>ROUND(E21*N21,2)</f>
        <v>0.14000000000000001</v>
      </c>
      <c r="P21" s="241">
        <v>0</v>
      </c>
      <c r="Q21" s="241">
        <f>ROUND(E21*P21,2)</f>
        <v>0</v>
      </c>
      <c r="R21" s="243"/>
      <c r="S21" s="243" t="s">
        <v>152</v>
      </c>
      <c r="T21" s="244" t="s">
        <v>153</v>
      </c>
      <c r="U21" s="220">
        <v>0</v>
      </c>
      <c r="V21" s="220">
        <f>ROUND(E21*U21,2)</f>
        <v>0</v>
      </c>
      <c r="W21" s="220"/>
      <c r="X21" s="220" t="s">
        <v>154</v>
      </c>
      <c r="Y21" s="220" t="s">
        <v>155</v>
      </c>
      <c r="Z21" s="210"/>
      <c r="AA21" s="210"/>
      <c r="AB21" s="210"/>
      <c r="AC21" s="210"/>
      <c r="AD21" s="210"/>
      <c r="AE21" s="210"/>
      <c r="AF21" s="210"/>
      <c r="AG21" s="210" t="s">
        <v>156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x14ac:dyDescent="0.2">
      <c r="A22" s="224" t="s">
        <v>147</v>
      </c>
      <c r="B22" s="225" t="s">
        <v>96</v>
      </c>
      <c r="C22" s="248" t="s">
        <v>97</v>
      </c>
      <c r="D22" s="226"/>
      <c r="E22" s="227"/>
      <c r="F22" s="228"/>
      <c r="G22" s="228">
        <f>SUMIF(AG23:AG27,"&lt;&gt;NOR",G23:G27)</f>
        <v>0</v>
      </c>
      <c r="H22" s="228"/>
      <c r="I22" s="228">
        <f>SUM(I23:I27)</f>
        <v>0</v>
      </c>
      <c r="J22" s="228"/>
      <c r="K22" s="228">
        <f>SUM(K23:K27)</f>
        <v>11000</v>
      </c>
      <c r="L22" s="228"/>
      <c r="M22" s="228">
        <f>SUM(M23:M27)</f>
        <v>0</v>
      </c>
      <c r="N22" s="227"/>
      <c r="O22" s="227">
        <f>SUM(O23:O27)</f>
        <v>0</v>
      </c>
      <c r="P22" s="227"/>
      <c r="Q22" s="227">
        <f>SUM(Q23:Q27)</f>
        <v>0</v>
      </c>
      <c r="R22" s="228"/>
      <c r="S22" s="228"/>
      <c r="T22" s="229"/>
      <c r="U22" s="223"/>
      <c r="V22" s="223">
        <f>SUM(V23:V27)</f>
        <v>4.57</v>
      </c>
      <c r="W22" s="223"/>
      <c r="X22" s="223"/>
      <c r="Y22" s="223"/>
      <c r="AG22" t="s">
        <v>148</v>
      </c>
    </row>
    <row r="23" spans="1:60" outlineLevel="1" x14ac:dyDescent="0.2">
      <c r="A23" s="238">
        <v>5</v>
      </c>
      <c r="B23" s="239" t="s">
        <v>258</v>
      </c>
      <c r="C23" s="249" t="s">
        <v>259</v>
      </c>
      <c r="D23" s="240" t="s">
        <v>248</v>
      </c>
      <c r="E23" s="241">
        <v>1</v>
      </c>
      <c r="F23" s="242"/>
      <c r="G23" s="243">
        <f>ROUND(E23*F23,2)</f>
        <v>0</v>
      </c>
      <c r="H23" s="242">
        <v>0</v>
      </c>
      <c r="I23" s="243">
        <f>ROUND(E23*H23,2)</f>
        <v>0</v>
      </c>
      <c r="J23" s="242">
        <v>2500</v>
      </c>
      <c r="K23" s="243">
        <f>ROUND(E23*J23,2)</f>
        <v>2500</v>
      </c>
      <c r="L23" s="243">
        <v>21</v>
      </c>
      <c r="M23" s="243">
        <f>G23*(1+L23/100)</f>
        <v>0</v>
      </c>
      <c r="N23" s="241">
        <v>0</v>
      </c>
      <c r="O23" s="241">
        <f>ROUND(E23*N23,2)</f>
        <v>0</v>
      </c>
      <c r="P23" s="241">
        <v>0</v>
      </c>
      <c r="Q23" s="241">
        <f>ROUND(E23*P23,2)</f>
        <v>0</v>
      </c>
      <c r="R23" s="243"/>
      <c r="S23" s="243" t="s">
        <v>164</v>
      </c>
      <c r="T23" s="244" t="s">
        <v>153</v>
      </c>
      <c r="U23" s="220">
        <v>4.5670000000000002</v>
      </c>
      <c r="V23" s="220">
        <f>ROUND(E23*U23,2)</f>
        <v>4.57</v>
      </c>
      <c r="W23" s="220"/>
      <c r="X23" s="220" t="s">
        <v>154</v>
      </c>
      <c r="Y23" s="220" t="s">
        <v>155</v>
      </c>
      <c r="Z23" s="210"/>
      <c r="AA23" s="210"/>
      <c r="AB23" s="210"/>
      <c r="AC23" s="210"/>
      <c r="AD23" s="210"/>
      <c r="AE23" s="210"/>
      <c r="AF23" s="210"/>
      <c r="AG23" s="210" t="s">
        <v>260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38">
        <v>6</v>
      </c>
      <c r="B24" s="239" t="s">
        <v>261</v>
      </c>
      <c r="C24" s="249" t="s">
        <v>262</v>
      </c>
      <c r="D24" s="240" t="s">
        <v>169</v>
      </c>
      <c r="E24" s="241">
        <v>1</v>
      </c>
      <c r="F24" s="242"/>
      <c r="G24" s="243">
        <f>ROUND(E24*F24,2)</f>
        <v>0</v>
      </c>
      <c r="H24" s="242">
        <v>0</v>
      </c>
      <c r="I24" s="243">
        <f>ROUND(E24*H24,2)</f>
        <v>0</v>
      </c>
      <c r="J24" s="242">
        <v>2500</v>
      </c>
      <c r="K24" s="243">
        <f>ROUND(E24*J24,2)</f>
        <v>2500</v>
      </c>
      <c r="L24" s="243">
        <v>21</v>
      </c>
      <c r="M24" s="243">
        <f>G24*(1+L24/100)</f>
        <v>0</v>
      </c>
      <c r="N24" s="241">
        <v>1.41E-3</v>
      </c>
      <c r="O24" s="241">
        <f>ROUND(E24*N24,2)</f>
        <v>0</v>
      </c>
      <c r="P24" s="241">
        <v>0</v>
      </c>
      <c r="Q24" s="241">
        <f>ROUND(E24*P24,2)</f>
        <v>0</v>
      </c>
      <c r="R24" s="243"/>
      <c r="S24" s="243" t="s">
        <v>164</v>
      </c>
      <c r="T24" s="244" t="s">
        <v>153</v>
      </c>
      <c r="U24" s="220">
        <v>0</v>
      </c>
      <c r="V24" s="220">
        <f>ROUND(E24*U24,2)</f>
        <v>0</v>
      </c>
      <c r="W24" s="220"/>
      <c r="X24" s="220" t="s">
        <v>154</v>
      </c>
      <c r="Y24" s="220" t="s">
        <v>155</v>
      </c>
      <c r="Z24" s="210"/>
      <c r="AA24" s="210"/>
      <c r="AB24" s="210"/>
      <c r="AC24" s="210"/>
      <c r="AD24" s="210"/>
      <c r="AE24" s="210"/>
      <c r="AF24" s="210"/>
      <c r="AG24" s="210" t="s">
        <v>156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38">
        <v>7</v>
      </c>
      <c r="B25" s="239" t="s">
        <v>263</v>
      </c>
      <c r="C25" s="249" t="s">
        <v>264</v>
      </c>
      <c r="D25" s="240" t="s">
        <v>248</v>
      </c>
      <c r="E25" s="241">
        <v>1</v>
      </c>
      <c r="F25" s="242"/>
      <c r="G25" s="243">
        <f>ROUND(E25*F25,2)</f>
        <v>0</v>
      </c>
      <c r="H25" s="242">
        <v>0</v>
      </c>
      <c r="I25" s="243">
        <f>ROUND(E25*H25,2)</f>
        <v>0</v>
      </c>
      <c r="J25" s="242">
        <v>1500</v>
      </c>
      <c r="K25" s="243">
        <f>ROUND(E25*J25,2)</f>
        <v>1500</v>
      </c>
      <c r="L25" s="243">
        <v>21</v>
      </c>
      <c r="M25" s="243">
        <f>G25*(1+L25/100)</f>
        <v>0</v>
      </c>
      <c r="N25" s="241">
        <v>1.41E-3</v>
      </c>
      <c r="O25" s="241">
        <f>ROUND(E25*N25,2)</f>
        <v>0</v>
      </c>
      <c r="P25" s="241">
        <v>0</v>
      </c>
      <c r="Q25" s="241">
        <f>ROUND(E25*P25,2)</f>
        <v>0</v>
      </c>
      <c r="R25" s="243"/>
      <c r="S25" s="243" t="s">
        <v>164</v>
      </c>
      <c r="T25" s="244" t="s">
        <v>153</v>
      </c>
      <c r="U25" s="220">
        <v>0</v>
      </c>
      <c r="V25" s="220">
        <f>ROUND(E25*U25,2)</f>
        <v>0</v>
      </c>
      <c r="W25" s="220"/>
      <c r="X25" s="220" t="s">
        <v>154</v>
      </c>
      <c r="Y25" s="220" t="s">
        <v>155</v>
      </c>
      <c r="Z25" s="210"/>
      <c r="AA25" s="210"/>
      <c r="AB25" s="210"/>
      <c r="AC25" s="210"/>
      <c r="AD25" s="210"/>
      <c r="AE25" s="210"/>
      <c r="AF25" s="210"/>
      <c r="AG25" s="210" t="s">
        <v>156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38">
        <v>8</v>
      </c>
      <c r="B26" s="239" t="s">
        <v>265</v>
      </c>
      <c r="C26" s="249" t="s">
        <v>266</v>
      </c>
      <c r="D26" s="240" t="s">
        <v>248</v>
      </c>
      <c r="E26" s="241">
        <v>1</v>
      </c>
      <c r="F26" s="242"/>
      <c r="G26" s="243">
        <f>ROUND(E26*F26,2)</f>
        <v>0</v>
      </c>
      <c r="H26" s="242">
        <v>0</v>
      </c>
      <c r="I26" s="243">
        <f>ROUND(E26*H26,2)</f>
        <v>0</v>
      </c>
      <c r="J26" s="242">
        <v>3000</v>
      </c>
      <c r="K26" s="243">
        <f>ROUND(E26*J26,2)</f>
        <v>3000</v>
      </c>
      <c r="L26" s="243">
        <v>21</v>
      </c>
      <c r="M26" s="243">
        <f>G26*(1+L26/100)</f>
        <v>0</v>
      </c>
      <c r="N26" s="241">
        <v>1.41E-3</v>
      </c>
      <c r="O26" s="241">
        <f>ROUND(E26*N26,2)</f>
        <v>0</v>
      </c>
      <c r="P26" s="241">
        <v>0</v>
      </c>
      <c r="Q26" s="241">
        <f>ROUND(E26*P26,2)</f>
        <v>0</v>
      </c>
      <c r="R26" s="243"/>
      <c r="S26" s="243" t="s">
        <v>164</v>
      </c>
      <c r="T26" s="244" t="s">
        <v>153</v>
      </c>
      <c r="U26" s="220">
        <v>0</v>
      </c>
      <c r="V26" s="220">
        <f>ROUND(E26*U26,2)</f>
        <v>0</v>
      </c>
      <c r="W26" s="220"/>
      <c r="X26" s="220" t="s">
        <v>154</v>
      </c>
      <c r="Y26" s="220" t="s">
        <v>155</v>
      </c>
      <c r="Z26" s="210"/>
      <c r="AA26" s="210"/>
      <c r="AB26" s="210"/>
      <c r="AC26" s="210"/>
      <c r="AD26" s="210"/>
      <c r="AE26" s="210"/>
      <c r="AF26" s="210"/>
      <c r="AG26" s="210" t="s">
        <v>156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38">
        <v>9</v>
      </c>
      <c r="B27" s="239" t="s">
        <v>267</v>
      </c>
      <c r="C27" s="249" t="s">
        <v>268</v>
      </c>
      <c r="D27" s="240" t="s">
        <v>169</v>
      </c>
      <c r="E27" s="241">
        <v>1</v>
      </c>
      <c r="F27" s="242"/>
      <c r="G27" s="243">
        <f>ROUND(E27*F27,2)</f>
        <v>0</v>
      </c>
      <c r="H27" s="242">
        <v>0</v>
      </c>
      <c r="I27" s="243">
        <f>ROUND(E27*H27,2)</f>
        <v>0</v>
      </c>
      <c r="J27" s="242">
        <v>1500</v>
      </c>
      <c r="K27" s="243">
        <f>ROUND(E27*J27,2)</f>
        <v>1500</v>
      </c>
      <c r="L27" s="243">
        <v>21</v>
      </c>
      <c r="M27" s="243">
        <f>G27*(1+L27/100)</f>
        <v>0</v>
      </c>
      <c r="N27" s="241">
        <v>1.41E-3</v>
      </c>
      <c r="O27" s="241">
        <f>ROUND(E27*N27,2)</f>
        <v>0</v>
      </c>
      <c r="P27" s="241">
        <v>0</v>
      </c>
      <c r="Q27" s="241">
        <f>ROUND(E27*P27,2)</f>
        <v>0</v>
      </c>
      <c r="R27" s="243"/>
      <c r="S27" s="243" t="s">
        <v>164</v>
      </c>
      <c r="T27" s="244" t="s">
        <v>153</v>
      </c>
      <c r="U27" s="220">
        <v>0</v>
      </c>
      <c r="V27" s="220">
        <f>ROUND(E27*U27,2)</f>
        <v>0</v>
      </c>
      <c r="W27" s="220"/>
      <c r="X27" s="220" t="s">
        <v>154</v>
      </c>
      <c r="Y27" s="220" t="s">
        <v>155</v>
      </c>
      <c r="Z27" s="210"/>
      <c r="AA27" s="210"/>
      <c r="AB27" s="210"/>
      <c r="AC27" s="210"/>
      <c r="AD27" s="210"/>
      <c r="AE27" s="210"/>
      <c r="AF27" s="210"/>
      <c r="AG27" s="210" t="s">
        <v>156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x14ac:dyDescent="0.2">
      <c r="A28" s="224" t="s">
        <v>147</v>
      </c>
      <c r="B28" s="225" t="s">
        <v>100</v>
      </c>
      <c r="C28" s="248" t="s">
        <v>101</v>
      </c>
      <c r="D28" s="226"/>
      <c r="E28" s="227"/>
      <c r="F28" s="228"/>
      <c r="G28" s="228">
        <f>SUMIF(AG29:AG30,"&lt;&gt;NOR",G29:G30)</f>
        <v>0</v>
      </c>
      <c r="H28" s="228"/>
      <c r="I28" s="228">
        <f>SUM(I29:I30)</f>
        <v>0</v>
      </c>
      <c r="J28" s="228"/>
      <c r="K28" s="228">
        <f>SUM(K29:K30)</f>
        <v>3355.14</v>
      </c>
      <c r="L28" s="228"/>
      <c r="M28" s="228">
        <f>SUM(M29:M30)</f>
        <v>0</v>
      </c>
      <c r="N28" s="227"/>
      <c r="O28" s="227">
        <f>SUM(O29:O30)</f>
        <v>0</v>
      </c>
      <c r="P28" s="227"/>
      <c r="Q28" s="227">
        <f>SUM(Q29:Q30)</f>
        <v>0</v>
      </c>
      <c r="R28" s="228"/>
      <c r="S28" s="228"/>
      <c r="T28" s="229"/>
      <c r="U28" s="223"/>
      <c r="V28" s="223">
        <f>SUM(V29:V30)</f>
        <v>0</v>
      </c>
      <c r="W28" s="223"/>
      <c r="X28" s="223"/>
      <c r="Y28" s="223"/>
      <c r="AG28" t="s">
        <v>148</v>
      </c>
    </row>
    <row r="29" spans="1:60" outlineLevel="1" x14ac:dyDescent="0.2">
      <c r="A29" s="238">
        <v>10</v>
      </c>
      <c r="B29" s="239" t="s">
        <v>189</v>
      </c>
      <c r="C29" s="249" t="s">
        <v>190</v>
      </c>
      <c r="D29" s="240" t="s">
        <v>191</v>
      </c>
      <c r="E29" s="241">
        <v>15.6</v>
      </c>
      <c r="F29" s="242"/>
      <c r="G29" s="243">
        <f>ROUND(E29*F29,2)</f>
        <v>0</v>
      </c>
      <c r="H29" s="242">
        <v>0</v>
      </c>
      <c r="I29" s="243">
        <f>ROUND(E29*H29,2)</f>
        <v>0</v>
      </c>
      <c r="J29" s="242">
        <v>215</v>
      </c>
      <c r="K29" s="243">
        <f>ROUND(E29*J29,2)</f>
        <v>3354</v>
      </c>
      <c r="L29" s="243">
        <v>21</v>
      </c>
      <c r="M29" s="243">
        <f>G29*(1+L29/100)</f>
        <v>0</v>
      </c>
      <c r="N29" s="241">
        <v>5.0000000000000002E-5</v>
      </c>
      <c r="O29" s="241">
        <f>ROUND(E29*N29,2)</f>
        <v>0</v>
      </c>
      <c r="P29" s="241">
        <v>0</v>
      </c>
      <c r="Q29" s="241">
        <f>ROUND(E29*P29,2)</f>
        <v>0</v>
      </c>
      <c r="R29" s="243"/>
      <c r="S29" s="243" t="s">
        <v>164</v>
      </c>
      <c r="T29" s="244" t="s">
        <v>153</v>
      </c>
      <c r="U29" s="220">
        <v>0</v>
      </c>
      <c r="V29" s="220">
        <f>ROUND(E29*U29,2)</f>
        <v>0</v>
      </c>
      <c r="W29" s="220"/>
      <c r="X29" s="220" t="s">
        <v>154</v>
      </c>
      <c r="Y29" s="220" t="s">
        <v>155</v>
      </c>
      <c r="Z29" s="210"/>
      <c r="AA29" s="210"/>
      <c r="AB29" s="210"/>
      <c r="AC29" s="210"/>
      <c r="AD29" s="210"/>
      <c r="AE29" s="210"/>
      <c r="AF29" s="210"/>
      <c r="AG29" s="210" t="s">
        <v>156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38">
        <v>11</v>
      </c>
      <c r="B30" s="239" t="s">
        <v>194</v>
      </c>
      <c r="C30" s="249" t="s">
        <v>195</v>
      </c>
      <c r="D30" s="240" t="s">
        <v>186</v>
      </c>
      <c r="E30" s="241">
        <v>7.7999999999999999E-4</v>
      </c>
      <c r="F30" s="242"/>
      <c r="G30" s="243">
        <f>ROUND(E30*F30,2)</f>
        <v>0</v>
      </c>
      <c r="H30" s="242">
        <v>0</v>
      </c>
      <c r="I30" s="243">
        <f>ROUND(E30*H30,2)</f>
        <v>0</v>
      </c>
      <c r="J30" s="242">
        <v>1465</v>
      </c>
      <c r="K30" s="243">
        <f>ROUND(E30*J30,2)</f>
        <v>1.1399999999999999</v>
      </c>
      <c r="L30" s="243">
        <v>21</v>
      </c>
      <c r="M30" s="243">
        <f>G30*(1+L30/100)</f>
        <v>0</v>
      </c>
      <c r="N30" s="241">
        <v>0</v>
      </c>
      <c r="O30" s="241">
        <f>ROUND(E30*N30,2)</f>
        <v>0</v>
      </c>
      <c r="P30" s="241">
        <v>0</v>
      </c>
      <c r="Q30" s="241">
        <f>ROUND(E30*P30,2)</f>
        <v>0</v>
      </c>
      <c r="R30" s="243"/>
      <c r="S30" s="243" t="s">
        <v>152</v>
      </c>
      <c r="T30" s="244" t="s">
        <v>153</v>
      </c>
      <c r="U30" s="220">
        <v>0</v>
      </c>
      <c r="V30" s="220">
        <f>ROUND(E30*U30,2)</f>
        <v>0</v>
      </c>
      <c r="W30" s="220"/>
      <c r="X30" s="220" t="s">
        <v>154</v>
      </c>
      <c r="Y30" s="220" t="s">
        <v>155</v>
      </c>
      <c r="Z30" s="210"/>
      <c r="AA30" s="210"/>
      <c r="AB30" s="210"/>
      <c r="AC30" s="210"/>
      <c r="AD30" s="210"/>
      <c r="AE30" s="210"/>
      <c r="AF30" s="210"/>
      <c r="AG30" s="210" t="s">
        <v>156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x14ac:dyDescent="0.2">
      <c r="A31" s="224" t="s">
        <v>147</v>
      </c>
      <c r="B31" s="225" t="s">
        <v>102</v>
      </c>
      <c r="C31" s="248" t="s">
        <v>103</v>
      </c>
      <c r="D31" s="226"/>
      <c r="E31" s="227"/>
      <c r="F31" s="228"/>
      <c r="G31" s="228">
        <f>SUMIF(AG32:AG38,"&lt;&gt;NOR",G32:G38)</f>
        <v>0</v>
      </c>
      <c r="H31" s="228"/>
      <c r="I31" s="228">
        <f>SUM(I32:I38)</f>
        <v>8168.95</v>
      </c>
      <c r="J31" s="228"/>
      <c r="K31" s="228">
        <f>SUM(K32:K38)</f>
        <v>5702.23</v>
      </c>
      <c r="L31" s="228"/>
      <c r="M31" s="228">
        <f>SUM(M32:M38)</f>
        <v>0</v>
      </c>
      <c r="N31" s="227"/>
      <c r="O31" s="227">
        <f>SUM(O32:O38)</f>
        <v>0.02</v>
      </c>
      <c r="P31" s="227"/>
      <c r="Q31" s="227">
        <f>SUM(Q32:Q38)</f>
        <v>0.04</v>
      </c>
      <c r="R31" s="228"/>
      <c r="S31" s="228"/>
      <c r="T31" s="229"/>
      <c r="U31" s="223"/>
      <c r="V31" s="223">
        <f>SUM(V32:V38)</f>
        <v>0</v>
      </c>
      <c r="W31" s="223"/>
      <c r="X31" s="223"/>
      <c r="Y31" s="223"/>
      <c r="AG31" t="s">
        <v>148</v>
      </c>
    </row>
    <row r="32" spans="1:60" outlineLevel="1" x14ac:dyDescent="0.2">
      <c r="A32" s="231">
        <v>12</v>
      </c>
      <c r="B32" s="232" t="s">
        <v>196</v>
      </c>
      <c r="C32" s="250" t="s">
        <v>197</v>
      </c>
      <c r="D32" s="233" t="s">
        <v>151</v>
      </c>
      <c r="E32" s="234">
        <v>12.804</v>
      </c>
      <c r="F32" s="235"/>
      <c r="G32" s="236">
        <f>ROUND(E32*F32,2)</f>
        <v>0</v>
      </c>
      <c r="H32" s="235">
        <v>638</v>
      </c>
      <c r="I32" s="236">
        <f>ROUND(E32*H32,2)</f>
        <v>8168.95</v>
      </c>
      <c r="J32" s="235">
        <v>0</v>
      </c>
      <c r="K32" s="236">
        <f>ROUND(E32*J32,2)</f>
        <v>0</v>
      </c>
      <c r="L32" s="236">
        <v>21</v>
      </c>
      <c r="M32" s="236">
        <f>G32*(1+L32/100)</f>
        <v>0</v>
      </c>
      <c r="N32" s="234">
        <v>1.5499999999999999E-3</v>
      </c>
      <c r="O32" s="234">
        <f>ROUND(E32*N32,2)</f>
        <v>0.02</v>
      </c>
      <c r="P32" s="234">
        <v>0</v>
      </c>
      <c r="Q32" s="234">
        <f>ROUND(E32*P32,2)</f>
        <v>0</v>
      </c>
      <c r="R32" s="236"/>
      <c r="S32" s="236" t="s">
        <v>164</v>
      </c>
      <c r="T32" s="237" t="s">
        <v>153</v>
      </c>
      <c r="U32" s="220">
        <v>0</v>
      </c>
      <c r="V32" s="220">
        <f>ROUND(E32*U32,2)</f>
        <v>0</v>
      </c>
      <c r="W32" s="220"/>
      <c r="X32" s="220" t="s">
        <v>198</v>
      </c>
      <c r="Y32" s="220" t="s">
        <v>155</v>
      </c>
      <c r="Z32" s="210"/>
      <c r="AA32" s="210"/>
      <c r="AB32" s="210"/>
      <c r="AC32" s="210"/>
      <c r="AD32" s="210"/>
      <c r="AE32" s="210"/>
      <c r="AF32" s="210"/>
      <c r="AG32" s="210" t="s">
        <v>199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">
      <c r="A33" s="217"/>
      <c r="B33" s="218"/>
      <c r="C33" s="251" t="s">
        <v>269</v>
      </c>
      <c r="D33" s="221"/>
      <c r="E33" s="222"/>
      <c r="F33" s="220"/>
      <c r="G33" s="220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10"/>
      <c r="AA33" s="210"/>
      <c r="AB33" s="210"/>
      <c r="AC33" s="210"/>
      <c r="AD33" s="210"/>
      <c r="AE33" s="210"/>
      <c r="AF33" s="210"/>
      <c r="AG33" s="210" t="s">
        <v>160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">
      <c r="A34" s="217"/>
      <c r="B34" s="218"/>
      <c r="C34" s="251" t="s">
        <v>270</v>
      </c>
      <c r="D34" s="221"/>
      <c r="E34" s="222">
        <v>12.8</v>
      </c>
      <c r="F34" s="220"/>
      <c r="G34" s="220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10"/>
      <c r="AA34" s="210"/>
      <c r="AB34" s="210"/>
      <c r="AC34" s="210"/>
      <c r="AD34" s="210"/>
      <c r="AE34" s="210"/>
      <c r="AF34" s="210"/>
      <c r="AG34" s="210" t="s">
        <v>160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38">
        <v>13</v>
      </c>
      <c r="B35" s="239" t="s">
        <v>202</v>
      </c>
      <c r="C35" s="249" t="s">
        <v>203</v>
      </c>
      <c r="D35" s="240" t="s">
        <v>191</v>
      </c>
      <c r="E35" s="241">
        <v>15.6</v>
      </c>
      <c r="F35" s="242"/>
      <c r="G35" s="243">
        <f>ROUND(E35*F35,2)</f>
        <v>0</v>
      </c>
      <c r="H35" s="242">
        <v>0</v>
      </c>
      <c r="I35" s="243">
        <f>ROUND(E35*H35,2)</f>
        <v>0</v>
      </c>
      <c r="J35" s="242">
        <v>17.600000000000001</v>
      </c>
      <c r="K35" s="243">
        <f>ROUND(E35*J35,2)</f>
        <v>274.56</v>
      </c>
      <c r="L35" s="243">
        <v>21</v>
      </c>
      <c r="M35" s="243">
        <f>G35*(1+L35/100)</f>
        <v>0</v>
      </c>
      <c r="N35" s="241">
        <v>0</v>
      </c>
      <c r="O35" s="241">
        <f>ROUND(E35*N35,2)</f>
        <v>0</v>
      </c>
      <c r="P35" s="241">
        <v>8.0000000000000007E-5</v>
      </c>
      <c r="Q35" s="241">
        <f>ROUND(E35*P35,2)</f>
        <v>0</v>
      </c>
      <c r="R35" s="243"/>
      <c r="S35" s="243" t="s">
        <v>152</v>
      </c>
      <c r="T35" s="244" t="s">
        <v>153</v>
      </c>
      <c r="U35" s="220">
        <v>0</v>
      </c>
      <c r="V35" s="220">
        <f>ROUND(E35*U35,2)</f>
        <v>0</v>
      </c>
      <c r="W35" s="220"/>
      <c r="X35" s="220" t="s">
        <v>154</v>
      </c>
      <c r="Y35" s="220" t="s">
        <v>155</v>
      </c>
      <c r="Z35" s="210"/>
      <c r="AA35" s="210"/>
      <c r="AB35" s="210"/>
      <c r="AC35" s="210"/>
      <c r="AD35" s="210"/>
      <c r="AE35" s="210"/>
      <c r="AF35" s="210"/>
      <c r="AG35" s="210" t="s">
        <v>156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38">
        <v>14</v>
      </c>
      <c r="B36" s="239" t="s">
        <v>204</v>
      </c>
      <c r="C36" s="249" t="s">
        <v>205</v>
      </c>
      <c r="D36" s="240" t="s">
        <v>151</v>
      </c>
      <c r="E36" s="241">
        <v>11.64</v>
      </c>
      <c r="F36" s="242"/>
      <c r="G36" s="243">
        <f>ROUND(E36*F36,2)</f>
        <v>0</v>
      </c>
      <c r="H36" s="242">
        <v>0</v>
      </c>
      <c r="I36" s="243">
        <f>ROUND(E36*H36,2)</f>
        <v>0</v>
      </c>
      <c r="J36" s="242">
        <v>128</v>
      </c>
      <c r="K36" s="243">
        <f>ROUND(E36*J36,2)</f>
        <v>1489.92</v>
      </c>
      <c r="L36" s="243">
        <v>21</v>
      </c>
      <c r="M36" s="243">
        <f>G36*(1+L36/100)</f>
        <v>0</v>
      </c>
      <c r="N36" s="241">
        <v>0</v>
      </c>
      <c r="O36" s="241">
        <f>ROUND(E36*N36,2)</f>
        <v>0</v>
      </c>
      <c r="P36" s="241">
        <v>3.5000000000000001E-3</v>
      </c>
      <c r="Q36" s="241">
        <f>ROUND(E36*P36,2)</f>
        <v>0.04</v>
      </c>
      <c r="R36" s="243"/>
      <c r="S36" s="243" t="s">
        <v>152</v>
      </c>
      <c r="T36" s="244" t="s">
        <v>153</v>
      </c>
      <c r="U36" s="220">
        <v>0</v>
      </c>
      <c r="V36" s="220">
        <f>ROUND(E36*U36,2)</f>
        <v>0</v>
      </c>
      <c r="W36" s="220"/>
      <c r="X36" s="220" t="s">
        <v>154</v>
      </c>
      <c r="Y36" s="220" t="s">
        <v>155</v>
      </c>
      <c r="Z36" s="210"/>
      <c r="AA36" s="210"/>
      <c r="AB36" s="210"/>
      <c r="AC36" s="210"/>
      <c r="AD36" s="210"/>
      <c r="AE36" s="210"/>
      <c r="AF36" s="210"/>
      <c r="AG36" s="210" t="s">
        <v>156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38">
        <v>15</v>
      </c>
      <c r="B37" s="239" t="s">
        <v>206</v>
      </c>
      <c r="C37" s="249" t="s">
        <v>207</v>
      </c>
      <c r="D37" s="240" t="s">
        <v>151</v>
      </c>
      <c r="E37" s="241">
        <v>11.64</v>
      </c>
      <c r="F37" s="242"/>
      <c r="G37" s="243">
        <f>ROUND(E37*F37,2)</f>
        <v>0</v>
      </c>
      <c r="H37" s="242">
        <v>0</v>
      </c>
      <c r="I37" s="243">
        <f>ROUND(E37*H37,2)</f>
        <v>0</v>
      </c>
      <c r="J37" s="242">
        <v>337</v>
      </c>
      <c r="K37" s="243">
        <f>ROUND(E37*J37,2)</f>
        <v>3922.68</v>
      </c>
      <c r="L37" s="243">
        <v>21</v>
      </c>
      <c r="M37" s="243">
        <f>G37*(1+L37/100)</f>
        <v>0</v>
      </c>
      <c r="N37" s="241">
        <v>2.3000000000000001E-4</v>
      </c>
      <c r="O37" s="241">
        <f>ROUND(E37*N37,2)</f>
        <v>0</v>
      </c>
      <c r="P37" s="241">
        <v>0</v>
      </c>
      <c r="Q37" s="241">
        <f>ROUND(E37*P37,2)</f>
        <v>0</v>
      </c>
      <c r="R37" s="243"/>
      <c r="S37" s="243" t="s">
        <v>152</v>
      </c>
      <c r="T37" s="244" t="s">
        <v>153</v>
      </c>
      <c r="U37" s="220">
        <v>0</v>
      </c>
      <c r="V37" s="220">
        <f>ROUND(E37*U37,2)</f>
        <v>0</v>
      </c>
      <c r="W37" s="220"/>
      <c r="X37" s="220" t="s">
        <v>154</v>
      </c>
      <c r="Y37" s="220" t="s">
        <v>155</v>
      </c>
      <c r="Z37" s="210"/>
      <c r="AA37" s="210"/>
      <c r="AB37" s="210"/>
      <c r="AC37" s="210"/>
      <c r="AD37" s="210"/>
      <c r="AE37" s="210"/>
      <c r="AF37" s="210"/>
      <c r="AG37" s="210" t="s">
        <v>156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38">
        <v>16</v>
      </c>
      <c r="B38" s="239" t="s">
        <v>208</v>
      </c>
      <c r="C38" s="249" t="s">
        <v>209</v>
      </c>
      <c r="D38" s="240" t="s">
        <v>186</v>
      </c>
      <c r="E38" s="241">
        <v>2.2519999999999998E-2</v>
      </c>
      <c r="F38" s="242"/>
      <c r="G38" s="243">
        <f>ROUND(E38*F38,2)</f>
        <v>0</v>
      </c>
      <c r="H38" s="242">
        <v>0</v>
      </c>
      <c r="I38" s="243">
        <f>ROUND(E38*H38,2)</f>
        <v>0</v>
      </c>
      <c r="J38" s="242">
        <v>669</v>
      </c>
      <c r="K38" s="243">
        <f>ROUND(E38*J38,2)</f>
        <v>15.07</v>
      </c>
      <c r="L38" s="243">
        <v>21</v>
      </c>
      <c r="M38" s="243">
        <f>G38*(1+L38/100)</f>
        <v>0</v>
      </c>
      <c r="N38" s="241">
        <v>0</v>
      </c>
      <c r="O38" s="241">
        <f>ROUND(E38*N38,2)</f>
        <v>0</v>
      </c>
      <c r="P38" s="241">
        <v>0</v>
      </c>
      <c r="Q38" s="241">
        <f>ROUND(E38*P38,2)</f>
        <v>0</v>
      </c>
      <c r="R38" s="243"/>
      <c r="S38" s="243" t="s">
        <v>152</v>
      </c>
      <c r="T38" s="244" t="s">
        <v>153</v>
      </c>
      <c r="U38" s="220">
        <v>0</v>
      </c>
      <c r="V38" s="220">
        <f>ROUND(E38*U38,2)</f>
        <v>0</v>
      </c>
      <c r="W38" s="220"/>
      <c r="X38" s="220" t="s">
        <v>154</v>
      </c>
      <c r="Y38" s="220" t="s">
        <v>155</v>
      </c>
      <c r="Z38" s="210"/>
      <c r="AA38" s="210"/>
      <c r="AB38" s="210"/>
      <c r="AC38" s="210"/>
      <c r="AD38" s="210"/>
      <c r="AE38" s="210"/>
      <c r="AF38" s="210"/>
      <c r="AG38" s="210" t="s">
        <v>156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x14ac:dyDescent="0.2">
      <c r="A39" s="224" t="s">
        <v>147</v>
      </c>
      <c r="B39" s="225" t="s">
        <v>106</v>
      </c>
      <c r="C39" s="248" t="s">
        <v>107</v>
      </c>
      <c r="D39" s="226"/>
      <c r="E39" s="227"/>
      <c r="F39" s="228"/>
      <c r="G39" s="228">
        <f>SUMIF(AG40:AG42,"&lt;&gt;NOR",G40:G42)</f>
        <v>0</v>
      </c>
      <c r="H39" s="228"/>
      <c r="I39" s="228">
        <f>SUM(I40:I42)</f>
        <v>0</v>
      </c>
      <c r="J39" s="228"/>
      <c r="K39" s="228">
        <f>SUM(K40:K42)</f>
        <v>2348.48</v>
      </c>
      <c r="L39" s="228"/>
      <c r="M39" s="228">
        <f>SUM(M40:M42)</f>
        <v>0</v>
      </c>
      <c r="N39" s="227"/>
      <c r="O39" s="227">
        <f>SUM(O40:O42)</f>
        <v>0.01</v>
      </c>
      <c r="P39" s="227"/>
      <c r="Q39" s="227">
        <f>SUM(Q40:Q42)</f>
        <v>0</v>
      </c>
      <c r="R39" s="228"/>
      <c r="S39" s="228"/>
      <c r="T39" s="229"/>
      <c r="U39" s="223"/>
      <c r="V39" s="223">
        <f>SUM(V40:V42)</f>
        <v>0</v>
      </c>
      <c r="W39" s="223"/>
      <c r="X39" s="223"/>
      <c r="Y39" s="223"/>
      <c r="AG39" t="s">
        <v>148</v>
      </c>
    </row>
    <row r="40" spans="1:60" outlineLevel="1" x14ac:dyDescent="0.2">
      <c r="A40" s="231">
        <v>17</v>
      </c>
      <c r="B40" s="232" t="s">
        <v>216</v>
      </c>
      <c r="C40" s="250" t="s">
        <v>217</v>
      </c>
      <c r="D40" s="233" t="s">
        <v>151</v>
      </c>
      <c r="E40" s="234">
        <v>42.314999999999998</v>
      </c>
      <c r="F40" s="235"/>
      <c r="G40" s="236">
        <f>ROUND(E40*F40,2)</f>
        <v>0</v>
      </c>
      <c r="H40" s="235">
        <v>0</v>
      </c>
      <c r="I40" s="236">
        <f>ROUND(E40*H40,2)</f>
        <v>0</v>
      </c>
      <c r="J40" s="235">
        <v>55.5</v>
      </c>
      <c r="K40" s="236">
        <f>ROUND(E40*J40,2)</f>
        <v>2348.48</v>
      </c>
      <c r="L40" s="236">
        <v>21</v>
      </c>
      <c r="M40" s="236">
        <f>G40*(1+L40/100)</f>
        <v>0</v>
      </c>
      <c r="N40" s="234">
        <v>2.5999999999999998E-4</v>
      </c>
      <c r="O40" s="234">
        <f>ROUND(E40*N40,2)</f>
        <v>0.01</v>
      </c>
      <c r="P40" s="234">
        <v>0</v>
      </c>
      <c r="Q40" s="234">
        <f>ROUND(E40*P40,2)</f>
        <v>0</v>
      </c>
      <c r="R40" s="236"/>
      <c r="S40" s="236" t="s">
        <v>152</v>
      </c>
      <c r="T40" s="237" t="s">
        <v>153</v>
      </c>
      <c r="U40" s="220">
        <v>0</v>
      </c>
      <c r="V40" s="220">
        <f>ROUND(E40*U40,2)</f>
        <v>0</v>
      </c>
      <c r="W40" s="220"/>
      <c r="X40" s="220" t="s">
        <v>154</v>
      </c>
      <c r="Y40" s="220" t="s">
        <v>155</v>
      </c>
      <c r="Z40" s="210"/>
      <c r="AA40" s="210"/>
      <c r="AB40" s="210"/>
      <c r="AC40" s="210"/>
      <c r="AD40" s="210"/>
      <c r="AE40" s="210"/>
      <c r="AF40" s="210"/>
      <c r="AG40" s="210" t="s">
        <v>156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2" x14ac:dyDescent="0.2">
      <c r="A41" s="217"/>
      <c r="B41" s="218"/>
      <c r="C41" s="251" t="s">
        <v>271</v>
      </c>
      <c r="D41" s="221"/>
      <c r="E41" s="222"/>
      <c r="F41" s="220"/>
      <c r="G41" s="220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20"/>
      <c r="Z41" s="210"/>
      <c r="AA41" s="210"/>
      <c r="AB41" s="210"/>
      <c r="AC41" s="210"/>
      <c r="AD41" s="210"/>
      <c r="AE41" s="210"/>
      <c r="AF41" s="210"/>
      <c r="AG41" s="210" t="s">
        <v>160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">
      <c r="A42" s="217"/>
      <c r="B42" s="218"/>
      <c r="C42" s="251" t="s">
        <v>255</v>
      </c>
      <c r="D42" s="221"/>
      <c r="E42" s="222">
        <v>42.32</v>
      </c>
      <c r="F42" s="220"/>
      <c r="G42" s="220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160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x14ac:dyDescent="0.2">
      <c r="A43" s="224" t="s">
        <v>147</v>
      </c>
      <c r="B43" s="225" t="s">
        <v>108</v>
      </c>
      <c r="C43" s="248" t="s">
        <v>109</v>
      </c>
      <c r="D43" s="226"/>
      <c r="E43" s="227"/>
      <c r="F43" s="228"/>
      <c r="G43" s="228">
        <f>SUMIF(AG44:AG47,"&lt;&gt;NOR",G44:G47)</f>
        <v>0</v>
      </c>
      <c r="H43" s="228"/>
      <c r="I43" s="228">
        <f>SUM(I44:I47)</f>
        <v>0</v>
      </c>
      <c r="J43" s="228"/>
      <c r="K43" s="228">
        <f>SUM(K44:K47)</f>
        <v>4557.1399999999994</v>
      </c>
      <c r="L43" s="228"/>
      <c r="M43" s="228">
        <f>SUM(M44:M47)</f>
        <v>0</v>
      </c>
      <c r="N43" s="227"/>
      <c r="O43" s="227">
        <f>SUM(O44:O47)</f>
        <v>0.03</v>
      </c>
      <c r="P43" s="227"/>
      <c r="Q43" s="227">
        <f>SUM(Q44:Q47)</f>
        <v>0</v>
      </c>
      <c r="R43" s="228"/>
      <c r="S43" s="228"/>
      <c r="T43" s="229"/>
      <c r="U43" s="223"/>
      <c r="V43" s="223">
        <f>SUM(V44:V47)</f>
        <v>0</v>
      </c>
      <c r="W43" s="223"/>
      <c r="X43" s="223"/>
      <c r="Y43" s="223"/>
      <c r="AG43" t="s">
        <v>148</v>
      </c>
    </row>
    <row r="44" spans="1:60" outlineLevel="1" x14ac:dyDescent="0.2">
      <c r="A44" s="231">
        <v>18</v>
      </c>
      <c r="B44" s="232" t="s">
        <v>272</v>
      </c>
      <c r="C44" s="250" t="s">
        <v>273</v>
      </c>
      <c r="D44" s="233" t="s">
        <v>151</v>
      </c>
      <c r="E44" s="234">
        <v>7.26</v>
      </c>
      <c r="F44" s="235"/>
      <c r="G44" s="236">
        <f>ROUND(E44*F44,2)</f>
        <v>0</v>
      </c>
      <c r="H44" s="235">
        <v>0</v>
      </c>
      <c r="I44" s="236">
        <f>ROUND(E44*H44,2)</f>
        <v>0</v>
      </c>
      <c r="J44" s="235">
        <v>623</v>
      </c>
      <c r="K44" s="236">
        <f>ROUND(E44*J44,2)</f>
        <v>4522.9799999999996</v>
      </c>
      <c r="L44" s="236">
        <v>21</v>
      </c>
      <c r="M44" s="236">
        <f>G44*(1+L44/100)</f>
        <v>0</v>
      </c>
      <c r="N44" s="234">
        <v>3.82E-3</v>
      </c>
      <c r="O44" s="234">
        <f>ROUND(E44*N44,2)</f>
        <v>0.03</v>
      </c>
      <c r="P44" s="234">
        <v>0</v>
      </c>
      <c r="Q44" s="234">
        <f>ROUND(E44*P44,2)</f>
        <v>0</v>
      </c>
      <c r="R44" s="236"/>
      <c r="S44" s="236" t="s">
        <v>152</v>
      </c>
      <c r="T44" s="237" t="s">
        <v>153</v>
      </c>
      <c r="U44" s="220">
        <v>0</v>
      </c>
      <c r="V44" s="220">
        <f>ROUND(E44*U44,2)</f>
        <v>0</v>
      </c>
      <c r="W44" s="220"/>
      <c r="X44" s="220" t="s">
        <v>154</v>
      </c>
      <c r="Y44" s="220" t="s">
        <v>155</v>
      </c>
      <c r="Z44" s="210"/>
      <c r="AA44" s="210"/>
      <c r="AB44" s="210"/>
      <c r="AC44" s="210"/>
      <c r="AD44" s="210"/>
      <c r="AE44" s="210"/>
      <c r="AF44" s="210"/>
      <c r="AG44" s="210" t="s">
        <v>156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2" x14ac:dyDescent="0.2">
      <c r="A45" s="217"/>
      <c r="B45" s="218"/>
      <c r="C45" s="251" t="s">
        <v>274</v>
      </c>
      <c r="D45" s="221"/>
      <c r="E45" s="222"/>
      <c r="F45" s="220"/>
      <c r="G45" s="220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20"/>
      <c r="Z45" s="210"/>
      <c r="AA45" s="210"/>
      <c r="AB45" s="210"/>
      <c r="AC45" s="210"/>
      <c r="AD45" s="210"/>
      <c r="AE45" s="210"/>
      <c r="AF45" s="210"/>
      <c r="AG45" s="210" t="s">
        <v>160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">
      <c r="A46" s="217"/>
      <c r="B46" s="218"/>
      <c r="C46" s="251" t="s">
        <v>275</v>
      </c>
      <c r="D46" s="221"/>
      <c r="E46" s="222">
        <v>7.26</v>
      </c>
      <c r="F46" s="220"/>
      <c r="G46" s="220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10"/>
      <c r="AA46" s="210"/>
      <c r="AB46" s="210"/>
      <c r="AC46" s="210"/>
      <c r="AD46" s="210"/>
      <c r="AE46" s="210"/>
      <c r="AF46" s="210"/>
      <c r="AG46" s="210" t="s">
        <v>160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38">
        <v>19</v>
      </c>
      <c r="B47" s="239" t="s">
        <v>276</v>
      </c>
      <c r="C47" s="249" t="s">
        <v>277</v>
      </c>
      <c r="D47" s="240" t="s">
        <v>186</v>
      </c>
      <c r="E47" s="241">
        <v>2.7730000000000001E-2</v>
      </c>
      <c r="F47" s="242"/>
      <c r="G47" s="243">
        <f>ROUND(E47*F47,2)</f>
        <v>0</v>
      </c>
      <c r="H47" s="242">
        <v>0</v>
      </c>
      <c r="I47" s="243">
        <f>ROUND(E47*H47,2)</f>
        <v>0</v>
      </c>
      <c r="J47" s="242">
        <v>1232</v>
      </c>
      <c r="K47" s="243">
        <f>ROUND(E47*J47,2)</f>
        <v>34.159999999999997</v>
      </c>
      <c r="L47" s="243">
        <v>21</v>
      </c>
      <c r="M47" s="243">
        <f>G47*(1+L47/100)</f>
        <v>0</v>
      </c>
      <c r="N47" s="241">
        <v>0</v>
      </c>
      <c r="O47" s="241">
        <f>ROUND(E47*N47,2)</f>
        <v>0</v>
      </c>
      <c r="P47" s="241">
        <v>0</v>
      </c>
      <c r="Q47" s="241">
        <f>ROUND(E47*P47,2)</f>
        <v>0</v>
      </c>
      <c r="R47" s="243"/>
      <c r="S47" s="243" t="s">
        <v>152</v>
      </c>
      <c r="T47" s="244" t="s">
        <v>153</v>
      </c>
      <c r="U47" s="220">
        <v>0</v>
      </c>
      <c r="V47" s="220">
        <f>ROUND(E47*U47,2)</f>
        <v>0</v>
      </c>
      <c r="W47" s="220"/>
      <c r="X47" s="220" t="s">
        <v>154</v>
      </c>
      <c r="Y47" s="220" t="s">
        <v>155</v>
      </c>
      <c r="Z47" s="210"/>
      <c r="AA47" s="210"/>
      <c r="AB47" s="210"/>
      <c r="AC47" s="210"/>
      <c r="AD47" s="210"/>
      <c r="AE47" s="210"/>
      <c r="AF47" s="210"/>
      <c r="AG47" s="210" t="s">
        <v>156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x14ac:dyDescent="0.2">
      <c r="A48" s="224" t="s">
        <v>147</v>
      </c>
      <c r="B48" s="225" t="s">
        <v>110</v>
      </c>
      <c r="C48" s="248" t="s">
        <v>111</v>
      </c>
      <c r="D48" s="226"/>
      <c r="E48" s="227"/>
      <c r="F48" s="228"/>
      <c r="G48" s="228">
        <f>SUMIF(AG49:AG51,"&lt;&gt;NOR",G49:G51)</f>
        <v>0</v>
      </c>
      <c r="H48" s="228"/>
      <c r="I48" s="228">
        <f>SUM(I49:I51)</f>
        <v>0</v>
      </c>
      <c r="J48" s="228"/>
      <c r="K48" s="228">
        <f>SUM(K49:K51)</f>
        <v>502.74</v>
      </c>
      <c r="L48" s="228"/>
      <c r="M48" s="228">
        <f>SUM(M49:M51)</f>
        <v>0</v>
      </c>
      <c r="N48" s="227"/>
      <c r="O48" s="227">
        <f>SUM(O49:O51)</f>
        <v>0</v>
      </c>
      <c r="P48" s="227"/>
      <c r="Q48" s="227">
        <f>SUM(Q49:Q51)</f>
        <v>0.14000000000000001</v>
      </c>
      <c r="R48" s="228"/>
      <c r="S48" s="228"/>
      <c r="T48" s="229"/>
      <c r="U48" s="223"/>
      <c r="V48" s="223">
        <f>SUM(V49:V51)</f>
        <v>0</v>
      </c>
      <c r="W48" s="223"/>
      <c r="X48" s="223"/>
      <c r="Y48" s="223"/>
      <c r="AG48" t="s">
        <v>148</v>
      </c>
    </row>
    <row r="49" spans="1:60" outlineLevel="1" x14ac:dyDescent="0.2">
      <c r="A49" s="231">
        <v>20</v>
      </c>
      <c r="B49" s="232" t="s">
        <v>218</v>
      </c>
      <c r="C49" s="250" t="s">
        <v>219</v>
      </c>
      <c r="D49" s="233" t="s">
        <v>151</v>
      </c>
      <c r="E49" s="234">
        <v>1.5760000000000001</v>
      </c>
      <c r="F49" s="235"/>
      <c r="G49" s="236">
        <f>ROUND(E49*F49,2)</f>
        <v>0</v>
      </c>
      <c r="H49" s="235">
        <v>0</v>
      </c>
      <c r="I49" s="236">
        <f>ROUND(E49*H49,2)</f>
        <v>0</v>
      </c>
      <c r="J49" s="235">
        <v>319</v>
      </c>
      <c r="K49" s="236">
        <f>ROUND(E49*J49,2)</f>
        <v>502.74</v>
      </c>
      <c r="L49" s="236">
        <v>21</v>
      </c>
      <c r="M49" s="236">
        <f>G49*(1+L49/100)</f>
        <v>0</v>
      </c>
      <c r="N49" s="234">
        <v>1.17E-3</v>
      </c>
      <c r="O49" s="234">
        <f>ROUND(E49*N49,2)</f>
        <v>0</v>
      </c>
      <c r="P49" s="234">
        <v>8.7999999999999995E-2</v>
      </c>
      <c r="Q49" s="234">
        <f>ROUND(E49*P49,2)</f>
        <v>0.14000000000000001</v>
      </c>
      <c r="R49" s="236"/>
      <c r="S49" s="236" t="s">
        <v>164</v>
      </c>
      <c r="T49" s="237" t="s">
        <v>153</v>
      </c>
      <c r="U49" s="220">
        <v>0</v>
      </c>
      <c r="V49" s="220">
        <f>ROUND(E49*U49,2)</f>
        <v>0</v>
      </c>
      <c r="W49" s="220"/>
      <c r="X49" s="220" t="s">
        <v>154</v>
      </c>
      <c r="Y49" s="220" t="s">
        <v>155</v>
      </c>
      <c r="Z49" s="210"/>
      <c r="AA49" s="210"/>
      <c r="AB49" s="210"/>
      <c r="AC49" s="210"/>
      <c r="AD49" s="210"/>
      <c r="AE49" s="210"/>
      <c r="AF49" s="210"/>
      <c r="AG49" s="210" t="s">
        <v>156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">
      <c r="A50" s="217"/>
      <c r="B50" s="218"/>
      <c r="C50" s="251" t="s">
        <v>278</v>
      </c>
      <c r="D50" s="221"/>
      <c r="E50" s="222"/>
      <c r="F50" s="220"/>
      <c r="G50" s="220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20"/>
      <c r="Z50" s="210"/>
      <c r="AA50" s="210"/>
      <c r="AB50" s="210"/>
      <c r="AC50" s="210"/>
      <c r="AD50" s="210"/>
      <c r="AE50" s="210"/>
      <c r="AF50" s="210"/>
      <c r="AG50" s="210" t="s">
        <v>160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">
      <c r="A51" s="217"/>
      <c r="B51" s="218"/>
      <c r="C51" s="251" t="s">
        <v>279</v>
      </c>
      <c r="D51" s="221"/>
      <c r="E51" s="222">
        <v>1.58</v>
      </c>
      <c r="F51" s="220"/>
      <c r="G51" s="220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20"/>
      <c r="Z51" s="210"/>
      <c r="AA51" s="210"/>
      <c r="AB51" s="210"/>
      <c r="AC51" s="210"/>
      <c r="AD51" s="210"/>
      <c r="AE51" s="210"/>
      <c r="AF51" s="210"/>
      <c r="AG51" s="210" t="s">
        <v>160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x14ac:dyDescent="0.2">
      <c r="A52" s="224" t="s">
        <v>147</v>
      </c>
      <c r="B52" s="225" t="s">
        <v>112</v>
      </c>
      <c r="C52" s="248" t="s">
        <v>113</v>
      </c>
      <c r="D52" s="226"/>
      <c r="E52" s="227"/>
      <c r="F52" s="228"/>
      <c r="G52" s="228">
        <f>SUMIF(AG53:AG65,"&lt;&gt;NOR",G53:G65)</f>
        <v>0</v>
      </c>
      <c r="H52" s="228"/>
      <c r="I52" s="228">
        <f>SUM(I53:I65)</f>
        <v>0</v>
      </c>
      <c r="J52" s="228"/>
      <c r="K52" s="228">
        <f>SUM(K53:K65)</f>
        <v>1219.29</v>
      </c>
      <c r="L52" s="228"/>
      <c r="M52" s="228">
        <f>SUM(M53:M65)</f>
        <v>0</v>
      </c>
      <c r="N52" s="227"/>
      <c r="O52" s="227">
        <f>SUM(O53:O65)</f>
        <v>0</v>
      </c>
      <c r="P52" s="227"/>
      <c r="Q52" s="227">
        <f>SUM(Q53:Q65)</f>
        <v>0</v>
      </c>
      <c r="R52" s="228"/>
      <c r="S52" s="228"/>
      <c r="T52" s="229"/>
      <c r="U52" s="223"/>
      <c r="V52" s="223">
        <f>SUM(V53:V65)</f>
        <v>0</v>
      </c>
      <c r="W52" s="223"/>
      <c r="X52" s="223"/>
      <c r="Y52" s="223"/>
      <c r="AG52" t="s">
        <v>148</v>
      </c>
    </row>
    <row r="53" spans="1:60" outlineLevel="1" x14ac:dyDescent="0.2">
      <c r="A53" s="231">
        <v>21</v>
      </c>
      <c r="B53" s="232" t="s">
        <v>226</v>
      </c>
      <c r="C53" s="250" t="s">
        <v>227</v>
      </c>
      <c r="D53" s="233" t="s">
        <v>186</v>
      </c>
      <c r="E53" s="234">
        <v>0.18068000000000001</v>
      </c>
      <c r="F53" s="235"/>
      <c r="G53" s="236">
        <f>ROUND(E53*F53,2)</f>
        <v>0</v>
      </c>
      <c r="H53" s="235">
        <v>0</v>
      </c>
      <c r="I53" s="236">
        <f>ROUND(E53*H53,2)</f>
        <v>0</v>
      </c>
      <c r="J53" s="235">
        <v>301</v>
      </c>
      <c r="K53" s="236">
        <f>ROUND(E53*J53,2)</f>
        <v>54.38</v>
      </c>
      <c r="L53" s="236">
        <v>21</v>
      </c>
      <c r="M53" s="236">
        <f>G53*(1+L53/100)</f>
        <v>0</v>
      </c>
      <c r="N53" s="234">
        <v>0</v>
      </c>
      <c r="O53" s="234">
        <f>ROUND(E53*N53,2)</f>
        <v>0</v>
      </c>
      <c r="P53" s="234">
        <v>0</v>
      </c>
      <c r="Q53" s="234">
        <f>ROUND(E53*P53,2)</f>
        <v>0</v>
      </c>
      <c r="R53" s="236"/>
      <c r="S53" s="236" t="s">
        <v>152</v>
      </c>
      <c r="T53" s="237" t="s">
        <v>153</v>
      </c>
      <c r="U53" s="220">
        <v>0</v>
      </c>
      <c r="V53" s="220">
        <f>ROUND(E53*U53,2)</f>
        <v>0</v>
      </c>
      <c r="W53" s="220"/>
      <c r="X53" s="220" t="s">
        <v>154</v>
      </c>
      <c r="Y53" s="220" t="s">
        <v>155</v>
      </c>
      <c r="Z53" s="210"/>
      <c r="AA53" s="210"/>
      <c r="AB53" s="210"/>
      <c r="AC53" s="210"/>
      <c r="AD53" s="210"/>
      <c r="AE53" s="210"/>
      <c r="AF53" s="210"/>
      <c r="AG53" s="210" t="s">
        <v>156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">
      <c r="A54" s="217"/>
      <c r="B54" s="218"/>
      <c r="C54" s="252" t="s">
        <v>228</v>
      </c>
      <c r="D54" s="246"/>
      <c r="E54" s="246"/>
      <c r="F54" s="246"/>
      <c r="G54" s="246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10"/>
      <c r="AA54" s="210"/>
      <c r="AB54" s="210"/>
      <c r="AC54" s="210"/>
      <c r="AD54" s="210"/>
      <c r="AE54" s="210"/>
      <c r="AF54" s="210"/>
      <c r="AG54" s="210" t="s">
        <v>166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38">
        <v>22</v>
      </c>
      <c r="B55" s="239" t="s">
        <v>229</v>
      </c>
      <c r="C55" s="249" t="s">
        <v>230</v>
      </c>
      <c r="D55" s="240" t="s">
        <v>186</v>
      </c>
      <c r="E55" s="241">
        <v>0.18068000000000001</v>
      </c>
      <c r="F55" s="242"/>
      <c r="G55" s="243">
        <f>ROUND(E55*F55,2)</f>
        <v>0</v>
      </c>
      <c r="H55" s="242">
        <v>0</v>
      </c>
      <c r="I55" s="243">
        <f>ROUND(E55*H55,2)</f>
        <v>0</v>
      </c>
      <c r="J55" s="242">
        <v>432.5</v>
      </c>
      <c r="K55" s="243">
        <f>ROUND(E55*J55,2)</f>
        <v>78.14</v>
      </c>
      <c r="L55" s="243">
        <v>21</v>
      </c>
      <c r="M55" s="243">
        <f>G55*(1+L55/100)</f>
        <v>0</v>
      </c>
      <c r="N55" s="241">
        <v>0</v>
      </c>
      <c r="O55" s="241">
        <f>ROUND(E55*N55,2)</f>
        <v>0</v>
      </c>
      <c r="P55" s="241">
        <v>0</v>
      </c>
      <c r="Q55" s="241">
        <f>ROUND(E55*P55,2)</f>
        <v>0</v>
      </c>
      <c r="R55" s="243"/>
      <c r="S55" s="243" t="s">
        <v>152</v>
      </c>
      <c r="T55" s="244" t="s">
        <v>153</v>
      </c>
      <c r="U55" s="220">
        <v>0</v>
      </c>
      <c r="V55" s="220">
        <f>ROUND(E55*U55,2)</f>
        <v>0</v>
      </c>
      <c r="W55" s="220"/>
      <c r="X55" s="220" t="s">
        <v>154</v>
      </c>
      <c r="Y55" s="220" t="s">
        <v>155</v>
      </c>
      <c r="Z55" s="210"/>
      <c r="AA55" s="210"/>
      <c r="AB55" s="210"/>
      <c r="AC55" s="210"/>
      <c r="AD55" s="210"/>
      <c r="AE55" s="210"/>
      <c r="AF55" s="210"/>
      <c r="AG55" s="210" t="s">
        <v>156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38">
        <v>23</v>
      </c>
      <c r="B56" s="239" t="s">
        <v>231</v>
      </c>
      <c r="C56" s="249" t="s">
        <v>232</v>
      </c>
      <c r="D56" s="240" t="s">
        <v>186</v>
      </c>
      <c r="E56" s="241">
        <v>2.5294599999999998</v>
      </c>
      <c r="F56" s="242"/>
      <c r="G56" s="243">
        <f>ROUND(E56*F56,2)</f>
        <v>0</v>
      </c>
      <c r="H56" s="242">
        <v>0</v>
      </c>
      <c r="I56" s="243">
        <f>ROUND(E56*H56,2)</f>
        <v>0</v>
      </c>
      <c r="J56" s="242">
        <v>27.7</v>
      </c>
      <c r="K56" s="243">
        <f>ROUND(E56*J56,2)</f>
        <v>70.069999999999993</v>
      </c>
      <c r="L56" s="243">
        <v>21</v>
      </c>
      <c r="M56" s="243">
        <f>G56*(1+L56/100)</f>
        <v>0</v>
      </c>
      <c r="N56" s="241">
        <v>0</v>
      </c>
      <c r="O56" s="241">
        <f>ROUND(E56*N56,2)</f>
        <v>0</v>
      </c>
      <c r="P56" s="241">
        <v>0</v>
      </c>
      <c r="Q56" s="241">
        <f>ROUND(E56*P56,2)</f>
        <v>0</v>
      </c>
      <c r="R56" s="243"/>
      <c r="S56" s="243" t="s">
        <v>152</v>
      </c>
      <c r="T56" s="244" t="s">
        <v>153</v>
      </c>
      <c r="U56" s="220">
        <v>0</v>
      </c>
      <c r="V56" s="220">
        <f>ROUND(E56*U56,2)</f>
        <v>0</v>
      </c>
      <c r="W56" s="220"/>
      <c r="X56" s="220" t="s">
        <v>154</v>
      </c>
      <c r="Y56" s="220" t="s">
        <v>155</v>
      </c>
      <c r="Z56" s="210"/>
      <c r="AA56" s="210"/>
      <c r="AB56" s="210"/>
      <c r="AC56" s="210"/>
      <c r="AD56" s="210"/>
      <c r="AE56" s="210"/>
      <c r="AF56" s="210"/>
      <c r="AG56" s="210" t="s">
        <v>156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38">
        <v>24</v>
      </c>
      <c r="B57" s="239" t="s">
        <v>233</v>
      </c>
      <c r="C57" s="249" t="s">
        <v>234</v>
      </c>
      <c r="D57" s="240" t="s">
        <v>186</v>
      </c>
      <c r="E57" s="241">
        <v>0.90337999999999996</v>
      </c>
      <c r="F57" s="242"/>
      <c r="G57" s="243">
        <f>ROUND(E57*F57,2)</f>
        <v>0</v>
      </c>
      <c r="H57" s="242">
        <v>0</v>
      </c>
      <c r="I57" s="243">
        <f>ROUND(E57*H57,2)</f>
        <v>0</v>
      </c>
      <c r="J57" s="242">
        <v>48.2</v>
      </c>
      <c r="K57" s="243">
        <f>ROUND(E57*J57,2)</f>
        <v>43.54</v>
      </c>
      <c r="L57" s="243">
        <v>21</v>
      </c>
      <c r="M57" s="243">
        <f>G57*(1+L57/100)</f>
        <v>0</v>
      </c>
      <c r="N57" s="241">
        <v>0</v>
      </c>
      <c r="O57" s="241">
        <f>ROUND(E57*N57,2)</f>
        <v>0</v>
      </c>
      <c r="P57" s="241">
        <v>0</v>
      </c>
      <c r="Q57" s="241">
        <f>ROUND(E57*P57,2)</f>
        <v>0</v>
      </c>
      <c r="R57" s="243"/>
      <c r="S57" s="243" t="s">
        <v>152</v>
      </c>
      <c r="T57" s="244" t="s">
        <v>153</v>
      </c>
      <c r="U57" s="220">
        <v>0</v>
      </c>
      <c r="V57" s="220">
        <f>ROUND(E57*U57,2)</f>
        <v>0</v>
      </c>
      <c r="W57" s="220"/>
      <c r="X57" s="220" t="s">
        <v>154</v>
      </c>
      <c r="Y57" s="220" t="s">
        <v>155</v>
      </c>
      <c r="Z57" s="210"/>
      <c r="AA57" s="210"/>
      <c r="AB57" s="210"/>
      <c r="AC57" s="210"/>
      <c r="AD57" s="210"/>
      <c r="AE57" s="210"/>
      <c r="AF57" s="210"/>
      <c r="AG57" s="210" t="s">
        <v>156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31">
        <v>25</v>
      </c>
      <c r="B58" s="232" t="s">
        <v>235</v>
      </c>
      <c r="C58" s="250" t="s">
        <v>236</v>
      </c>
      <c r="D58" s="233" t="s">
        <v>186</v>
      </c>
      <c r="E58" s="234">
        <v>0.18068000000000001</v>
      </c>
      <c r="F58" s="235"/>
      <c r="G58" s="236">
        <f>ROUND(E58*F58,2)</f>
        <v>0</v>
      </c>
      <c r="H58" s="235">
        <v>0</v>
      </c>
      <c r="I58" s="236">
        <f>ROUND(E58*H58,2)</f>
        <v>0</v>
      </c>
      <c r="J58" s="235">
        <v>222.5</v>
      </c>
      <c r="K58" s="236">
        <f>ROUND(E58*J58,2)</f>
        <v>40.200000000000003</v>
      </c>
      <c r="L58" s="236">
        <v>21</v>
      </c>
      <c r="M58" s="236">
        <f>G58*(1+L58/100)</f>
        <v>0</v>
      </c>
      <c r="N58" s="234">
        <v>0</v>
      </c>
      <c r="O58" s="234">
        <f>ROUND(E58*N58,2)</f>
        <v>0</v>
      </c>
      <c r="P58" s="234">
        <v>0</v>
      </c>
      <c r="Q58" s="234">
        <f>ROUND(E58*P58,2)</f>
        <v>0</v>
      </c>
      <c r="R58" s="236"/>
      <c r="S58" s="236" t="s">
        <v>152</v>
      </c>
      <c r="T58" s="237" t="s">
        <v>153</v>
      </c>
      <c r="U58" s="220">
        <v>0</v>
      </c>
      <c r="V58" s="220">
        <f>ROUND(E58*U58,2)</f>
        <v>0</v>
      </c>
      <c r="W58" s="220"/>
      <c r="X58" s="220" t="s">
        <v>154</v>
      </c>
      <c r="Y58" s="220" t="s">
        <v>155</v>
      </c>
      <c r="Z58" s="210"/>
      <c r="AA58" s="210"/>
      <c r="AB58" s="210"/>
      <c r="AC58" s="210"/>
      <c r="AD58" s="210"/>
      <c r="AE58" s="210"/>
      <c r="AF58" s="210"/>
      <c r="AG58" s="210" t="s">
        <v>156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2" x14ac:dyDescent="0.2">
      <c r="A59" s="217"/>
      <c r="B59" s="218"/>
      <c r="C59" s="252" t="s">
        <v>237</v>
      </c>
      <c r="D59" s="246"/>
      <c r="E59" s="246"/>
      <c r="F59" s="246"/>
      <c r="G59" s="246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20"/>
      <c r="Z59" s="210"/>
      <c r="AA59" s="210"/>
      <c r="AB59" s="210"/>
      <c r="AC59" s="210"/>
      <c r="AD59" s="210"/>
      <c r="AE59" s="210"/>
      <c r="AF59" s="210"/>
      <c r="AG59" s="210" t="s">
        <v>166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">
      <c r="A60" s="217"/>
      <c r="B60" s="218"/>
      <c r="C60" s="253" t="s">
        <v>238</v>
      </c>
      <c r="D60" s="247"/>
      <c r="E60" s="247"/>
      <c r="F60" s="247"/>
      <c r="G60" s="247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10"/>
      <c r="AA60" s="210"/>
      <c r="AB60" s="210"/>
      <c r="AC60" s="210"/>
      <c r="AD60" s="210"/>
      <c r="AE60" s="210"/>
      <c r="AF60" s="210"/>
      <c r="AG60" s="210" t="s">
        <v>166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2.5" outlineLevel="3" x14ac:dyDescent="0.2">
      <c r="A61" s="217"/>
      <c r="B61" s="218"/>
      <c r="C61" s="253" t="s">
        <v>239</v>
      </c>
      <c r="D61" s="247"/>
      <c r="E61" s="247"/>
      <c r="F61" s="247"/>
      <c r="G61" s="247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10"/>
      <c r="AA61" s="210"/>
      <c r="AB61" s="210"/>
      <c r="AC61" s="210"/>
      <c r="AD61" s="210"/>
      <c r="AE61" s="210"/>
      <c r="AF61" s="210"/>
      <c r="AG61" s="210" t="s">
        <v>166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45" t="str">
        <f>C61</f>
        <v>- při vodorovné dopravě po vodě : vyložení na hromady na suchu nebo na přeložení na dopravní prostředek na suchu do 15 m vodorovně a současně do 4 m svisle,</v>
      </c>
      <c r="BB61" s="210"/>
      <c r="BC61" s="210"/>
      <c r="BD61" s="210"/>
      <c r="BE61" s="210"/>
      <c r="BF61" s="210"/>
      <c r="BG61" s="210"/>
      <c r="BH61" s="210"/>
    </row>
    <row r="62" spans="1:60" outlineLevel="3" x14ac:dyDescent="0.2">
      <c r="A62" s="217"/>
      <c r="B62" s="218"/>
      <c r="C62" s="253" t="s">
        <v>240</v>
      </c>
      <c r="D62" s="247"/>
      <c r="E62" s="247"/>
      <c r="F62" s="247"/>
      <c r="G62" s="247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20"/>
      <c r="Z62" s="210"/>
      <c r="AA62" s="210"/>
      <c r="AB62" s="210"/>
      <c r="AC62" s="210"/>
      <c r="AD62" s="210"/>
      <c r="AE62" s="210"/>
      <c r="AF62" s="210"/>
      <c r="AG62" s="210" t="s">
        <v>166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38">
        <v>26</v>
      </c>
      <c r="B63" s="239" t="s">
        <v>241</v>
      </c>
      <c r="C63" s="249" t="s">
        <v>242</v>
      </c>
      <c r="D63" s="240" t="s">
        <v>186</v>
      </c>
      <c r="E63" s="241">
        <v>0.18068000000000001</v>
      </c>
      <c r="F63" s="242"/>
      <c r="G63" s="243">
        <f>ROUND(E63*F63,2)</f>
        <v>0</v>
      </c>
      <c r="H63" s="242">
        <v>0</v>
      </c>
      <c r="I63" s="243">
        <f>ROUND(E63*H63,2)</f>
        <v>0</v>
      </c>
      <c r="J63" s="242">
        <v>13.6</v>
      </c>
      <c r="K63" s="243">
        <f>ROUND(E63*J63,2)</f>
        <v>2.46</v>
      </c>
      <c r="L63" s="243">
        <v>21</v>
      </c>
      <c r="M63" s="243">
        <f>G63*(1+L63/100)</f>
        <v>0</v>
      </c>
      <c r="N63" s="241">
        <v>0</v>
      </c>
      <c r="O63" s="241">
        <f>ROUND(E63*N63,2)</f>
        <v>0</v>
      </c>
      <c r="P63" s="241">
        <v>0</v>
      </c>
      <c r="Q63" s="241">
        <f>ROUND(E63*P63,2)</f>
        <v>0</v>
      </c>
      <c r="R63" s="243"/>
      <c r="S63" s="243" t="s">
        <v>152</v>
      </c>
      <c r="T63" s="244" t="s">
        <v>153</v>
      </c>
      <c r="U63" s="220">
        <v>0</v>
      </c>
      <c r="V63" s="220">
        <f>ROUND(E63*U63,2)</f>
        <v>0</v>
      </c>
      <c r="W63" s="220"/>
      <c r="X63" s="220" t="s">
        <v>154</v>
      </c>
      <c r="Y63" s="220" t="s">
        <v>155</v>
      </c>
      <c r="Z63" s="210"/>
      <c r="AA63" s="210"/>
      <c r="AB63" s="210"/>
      <c r="AC63" s="210"/>
      <c r="AD63" s="210"/>
      <c r="AE63" s="210"/>
      <c r="AF63" s="210"/>
      <c r="AG63" s="210" t="s">
        <v>156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31">
        <v>27</v>
      </c>
      <c r="B64" s="232" t="s">
        <v>243</v>
      </c>
      <c r="C64" s="250" t="s">
        <v>244</v>
      </c>
      <c r="D64" s="233" t="s">
        <v>186</v>
      </c>
      <c r="E64" s="234">
        <v>0.18068000000000001</v>
      </c>
      <c r="F64" s="235"/>
      <c r="G64" s="236">
        <f>ROUND(E64*F64,2)</f>
        <v>0</v>
      </c>
      <c r="H64" s="235">
        <v>0</v>
      </c>
      <c r="I64" s="236">
        <f>ROUND(E64*H64,2)</f>
        <v>0</v>
      </c>
      <c r="J64" s="235">
        <v>5150</v>
      </c>
      <c r="K64" s="236">
        <f>ROUND(E64*J64,2)</f>
        <v>930.5</v>
      </c>
      <c r="L64" s="236">
        <v>21</v>
      </c>
      <c r="M64" s="236">
        <f>G64*(1+L64/100)</f>
        <v>0</v>
      </c>
      <c r="N64" s="234">
        <v>0</v>
      </c>
      <c r="O64" s="234">
        <f>ROUND(E64*N64,2)</f>
        <v>0</v>
      </c>
      <c r="P64" s="234">
        <v>0</v>
      </c>
      <c r="Q64" s="234">
        <f>ROUND(E64*P64,2)</f>
        <v>0</v>
      </c>
      <c r="R64" s="236"/>
      <c r="S64" s="236" t="s">
        <v>152</v>
      </c>
      <c r="T64" s="237" t="s">
        <v>153</v>
      </c>
      <c r="U64" s="220">
        <v>0</v>
      </c>
      <c r="V64" s="220">
        <f>ROUND(E64*U64,2)</f>
        <v>0</v>
      </c>
      <c r="W64" s="220"/>
      <c r="X64" s="220" t="s">
        <v>154</v>
      </c>
      <c r="Y64" s="220" t="s">
        <v>155</v>
      </c>
      <c r="Z64" s="210"/>
      <c r="AA64" s="210"/>
      <c r="AB64" s="210"/>
      <c r="AC64" s="210"/>
      <c r="AD64" s="210"/>
      <c r="AE64" s="210"/>
      <c r="AF64" s="210"/>
      <c r="AG64" s="210" t="s">
        <v>156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2" x14ac:dyDescent="0.2">
      <c r="A65" s="217"/>
      <c r="B65" s="218"/>
      <c r="C65" s="252" t="s">
        <v>245</v>
      </c>
      <c r="D65" s="246"/>
      <c r="E65" s="246"/>
      <c r="F65" s="246"/>
      <c r="G65" s="246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20"/>
      <c r="Z65" s="210"/>
      <c r="AA65" s="210"/>
      <c r="AB65" s="210"/>
      <c r="AC65" s="210"/>
      <c r="AD65" s="210"/>
      <c r="AE65" s="210"/>
      <c r="AF65" s="210"/>
      <c r="AG65" s="210" t="s">
        <v>166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x14ac:dyDescent="0.2">
      <c r="A66" s="224" t="s">
        <v>147</v>
      </c>
      <c r="B66" s="225" t="s">
        <v>116</v>
      </c>
      <c r="C66" s="248" t="s">
        <v>117</v>
      </c>
      <c r="D66" s="226"/>
      <c r="E66" s="227"/>
      <c r="F66" s="228"/>
      <c r="G66" s="228">
        <f>SUMIF(AG67:AG70,"&lt;&gt;NOR",G67:G70)</f>
        <v>0</v>
      </c>
      <c r="H66" s="228"/>
      <c r="I66" s="228">
        <f>SUM(I67:I70)</f>
        <v>0</v>
      </c>
      <c r="J66" s="228"/>
      <c r="K66" s="228">
        <f>SUM(K67:K70)</f>
        <v>7500</v>
      </c>
      <c r="L66" s="228"/>
      <c r="M66" s="228">
        <f>SUM(M67:M70)</f>
        <v>0</v>
      </c>
      <c r="N66" s="227"/>
      <c r="O66" s="227">
        <f>SUM(O67:O70)</f>
        <v>0</v>
      </c>
      <c r="P66" s="227"/>
      <c r="Q66" s="227">
        <f>SUM(Q67:Q70)</f>
        <v>0</v>
      </c>
      <c r="R66" s="228"/>
      <c r="S66" s="228"/>
      <c r="T66" s="229"/>
      <c r="U66" s="223"/>
      <c r="V66" s="223">
        <f>SUM(V67:V70)</f>
        <v>0</v>
      </c>
      <c r="W66" s="223"/>
      <c r="X66" s="223"/>
      <c r="Y66" s="223"/>
      <c r="AG66" t="s">
        <v>148</v>
      </c>
    </row>
    <row r="67" spans="1:60" ht="22.5" outlineLevel="1" x14ac:dyDescent="0.2">
      <c r="A67" s="231">
        <v>28</v>
      </c>
      <c r="B67" s="232" t="s">
        <v>246</v>
      </c>
      <c r="C67" s="250" t="s">
        <v>247</v>
      </c>
      <c r="D67" s="233" t="s">
        <v>248</v>
      </c>
      <c r="E67" s="234">
        <v>1</v>
      </c>
      <c r="F67" s="235"/>
      <c r="G67" s="236">
        <f>ROUND(E67*F67,2)</f>
        <v>0</v>
      </c>
      <c r="H67" s="235">
        <v>0</v>
      </c>
      <c r="I67" s="236">
        <f>ROUND(E67*H67,2)</f>
        <v>0</v>
      </c>
      <c r="J67" s="235">
        <v>3500</v>
      </c>
      <c r="K67" s="236">
        <f>ROUND(E67*J67,2)</f>
        <v>3500</v>
      </c>
      <c r="L67" s="236">
        <v>21</v>
      </c>
      <c r="M67" s="236">
        <f>G67*(1+L67/100)</f>
        <v>0</v>
      </c>
      <c r="N67" s="234">
        <v>0</v>
      </c>
      <c r="O67" s="234">
        <f>ROUND(E67*N67,2)</f>
        <v>0</v>
      </c>
      <c r="P67" s="234">
        <v>0</v>
      </c>
      <c r="Q67" s="234">
        <f>ROUND(E67*P67,2)</f>
        <v>0</v>
      </c>
      <c r="R67" s="236"/>
      <c r="S67" s="236" t="s">
        <v>164</v>
      </c>
      <c r="T67" s="237" t="s">
        <v>153</v>
      </c>
      <c r="U67" s="220">
        <v>0</v>
      </c>
      <c r="V67" s="220">
        <f>ROUND(E67*U67,2)</f>
        <v>0</v>
      </c>
      <c r="W67" s="220"/>
      <c r="X67" s="220" t="s">
        <v>154</v>
      </c>
      <c r="Y67" s="220" t="s">
        <v>155</v>
      </c>
      <c r="Z67" s="210"/>
      <c r="AA67" s="210"/>
      <c r="AB67" s="210"/>
      <c r="AC67" s="210"/>
      <c r="AD67" s="210"/>
      <c r="AE67" s="210"/>
      <c r="AF67" s="210"/>
      <c r="AG67" s="210" t="s">
        <v>156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2" x14ac:dyDescent="0.2">
      <c r="A68" s="217"/>
      <c r="B68" s="218"/>
      <c r="C68" s="252" t="s">
        <v>249</v>
      </c>
      <c r="D68" s="246"/>
      <c r="E68" s="246"/>
      <c r="F68" s="246"/>
      <c r="G68" s="246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20"/>
      <c r="Z68" s="210"/>
      <c r="AA68" s="210"/>
      <c r="AB68" s="210"/>
      <c r="AC68" s="210"/>
      <c r="AD68" s="210"/>
      <c r="AE68" s="210"/>
      <c r="AF68" s="210"/>
      <c r="AG68" s="210" t="s">
        <v>166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31">
        <v>29</v>
      </c>
      <c r="B69" s="232" t="s">
        <v>280</v>
      </c>
      <c r="C69" s="250" t="s">
        <v>281</v>
      </c>
      <c r="D69" s="233" t="s">
        <v>248</v>
      </c>
      <c r="E69" s="234">
        <v>1</v>
      </c>
      <c r="F69" s="235"/>
      <c r="G69" s="236">
        <f>ROUND(E69*F69,2)</f>
        <v>0</v>
      </c>
      <c r="H69" s="235">
        <v>0</v>
      </c>
      <c r="I69" s="236">
        <f>ROUND(E69*H69,2)</f>
        <v>0</v>
      </c>
      <c r="J69" s="235">
        <v>4000</v>
      </c>
      <c r="K69" s="236">
        <f>ROUND(E69*J69,2)</f>
        <v>4000</v>
      </c>
      <c r="L69" s="236">
        <v>21</v>
      </c>
      <c r="M69" s="236">
        <f>G69*(1+L69/100)</f>
        <v>0</v>
      </c>
      <c r="N69" s="234">
        <v>1.41E-3</v>
      </c>
      <c r="O69" s="234">
        <f>ROUND(E69*N69,2)</f>
        <v>0</v>
      </c>
      <c r="P69" s="234">
        <v>0</v>
      </c>
      <c r="Q69" s="234">
        <f>ROUND(E69*P69,2)</f>
        <v>0</v>
      </c>
      <c r="R69" s="236"/>
      <c r="S69" s="236" t="s">
        <v>164</v>
      </c>
      <c r="T69" s="237" t="s">
        <v>153</v>
      </c>
      <c r="U69" s="220">
        <v>0</v>
      </c>
      <c r="V69" s="220">
        <f>ROUND(E69*U69,2)</f>
        <v>0</v>
      </c>
      <c r="W69" s="220"/>
      <c r="X69" s="220" t="s">
        <v>154</v>
      </c>
      <c r="Y69" s="220" t="s">
        <v>155</v>
      </c>
      <c r="Z69" s="210"/>
      <c r="AA69" s="210"/>
      <c r="AB69" s="210"/>
      <c r="AC69" s="210"/>
      <c r="AD69" s="210"/>
      <c r="AE69" s="210"/>
      <c r="AF69" s="210"/>
      <c r="AG69" s="210" t="s">
        <v>156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2" x14ac:dyDescent="0.2">
      <c r="A70" s="217"/>
      <c r="B70" s="218"/>
      <c r="C70" s="252" t="s">
        <v>282</v>
      </c>
      <c r="D70" s="246"/>
      <c r="E70" s="246"/>
      <c r="F70" s="246"/>
      <c r="G70" s="246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20"/>
      <c r="Z70" s="210"/>
      <c r="AA70" s="210"/>
      <c r="AB70" s="210"/>
      <c r="AC70" s="210"/>
      <c r="AD70" s="210"/>
      <c r="AE70" s="210"/>
      <c r="AF70" s="210"/>
      <c r="AG70" s="210" t="s">
        <v>166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x14ac:dyDescent="0.2">
      <c r="A71" s="3"/>
      <c r="B71" s="4"/>
      <c r="C71" s="254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AE71">
        <v>12</v>
      </c>
      <c r="AF71">
        <v>21</v>
      </c>
      <c r="AG71" t="s">
        <v>133</v>
      </c>
    </row>
    <row r="72" spans="1:60" x14ac:dyDescent="0.2">
      <c r="A72" s="213"/>
      <c r="B72" s="214" t="s">
        <v>29</v>
      </c>
      <c r="C72" s="255"/>
      <c r="D72" s="215"/>
      <c r="E72" s="216"/>
      <c r="F72" s="216"/>
      <c r="G72" s="230">
        <f>G8+G15+G20+G22+G28+G31+G39+G43+G48+G52+G66</f>
        <v>0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AE72">
        <f>SUMIF(L7:L70,AE71,G7:G70)</f>
        <v>0</v>
      </c>
      <c r="AF72">
        <f>SUMIF(L7:L70,AF71,G7:G70)</f>
        <v>0</v>
      </c>
      <c r="AG72" t="s">
        <v>250</v>
      </c>
    </row>
    <row r="73" spans="1:60" x14ac:dyDescent="0.2">
      <c r="C73" s="256"/>
      <c r="D73" s="10"/>
      <c r="AG73" t="s">
        <v>251</v>
      </c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t2g40ZMxh655WdOdlQBw9lT3590MyPMMl1Cm4u5LzXjF+MOVCyiyAcBAYkpWEJy4MnJfgwRBUmE/FSQJA1Vvw==" saltValue="Gsl0sM/VQWEfeWB1p15H1w==" spinCount="100000" sheet="1" formatRows="0"/>
  <mergeCells count="13">
    <mergeCell ref="C70:G70"/>
    <mergeCell ref="C59:G59"/>
    <mergeCell ref="C60:G60"/>
    <mergeCell ref="C61:G61"/>
    <mergeCell ref="C62:G62"/>
    <mergeCell ref="C65:G65"/>
    <mergeCell ref="C68:G68"/>
    <mergeCell ref="A1:G1"/>
    <mergeCell ref="C2:G2"/>
    <mergeCell ref="C3:G3"/>
    <mergeCell ref="C4:G4"/>
    <mergeCell ref="C17:G17"/>
    <mergeCell ref="C54:G5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A7EA5-1249-4BC4-8B97-7B10E5CD6D32}">
  <sheetPr>
    <outlinePr summaryBelow="0"/>
  </sheetPr>
  <dimension ref="A1:BH5000"/>
  <sheetViews>
    <sheetView workbookViewId="0">
      <pane ySplit="7" topLeftCell="A9" activePane="bottomLeft" state="frozen"/>
      <selection pane="bottomLeft" activeCell="F14" sqref="F14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120</v>
      </c>
      <c r="B1" s="195"/>
      <c r="C1" s="195"/>
      <c r="D1" s="195"/>
      <c r="E1" s="195"/>
      <c r="F1" s="195"/>
      <c r="G1" s="195"/>
      <c r="AG1" t="s">
        <v>121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122</v>
      </c>
    </row>
    <row r="3" spans="1:60" ht="24.95" customHeight="1" x14ac:dyDescent="0.2">
      <c r="A3" s="196" t="s">
        <v>8</v>
      </c>
      <c r="B3" s="49" t="s">
        <v>48</v>
      </c>
      <c r="C3" s="199" t="s">
        <v>49</v>
      </c>
      <c r="D3" s="197"/>
      <c r="E3" s="197"/>
      <c r="F3" s="197"/>
      <c r="G3" s="198"/>
      <c r="AC3" s="174" t="s">
        <v>122</v>
      </c>
      <c r="AG3" t="s">
        <v>123</v>
      </c>
    </row>
    <row r="4" spans="1:60" ht="24.95" customHeight="1" x14ac:dyDescent="0.2">
      <c r="A4" s="200" t="s">
        <v>9</v>
      </c>
      <c r="B4" s="201" t="s">
        <v>54</v>
      </c>
      <c r="C4" s="202" t="s">
        <v>55</v>
      </c>
      <c r="D4" s="203"/>
      <c r="E4" s="203"/>
      <c r="F4" s="203"/>
      <c r="G4" s="204"/>
      <c r="AG4" t="s">
        <v>124</v>
      </c>
    </row>
    <row r="5" spans="1:60" x14ac:dyDescent="0.2">
      <c r="D5" s="10"/>
    </row>
    <row r="6" spans="1:60" ht="38.25" x14ac:dyDescent="0.2">
      <c r="A6" s="206" t="s">
        <v>125</v>
      </c>
      <c r="B6" s="208" t="s">
        <v>126</v>
      </c>
      <c r="C6" s="208" t="s">
        <v>127</v>
      </c>
      <c r="D6" s="207" t="s">
        <v>128</v>
      </c>
      <c r="E6" s="206" t="s">
        <v>129</v>
      </c>
      <c r="F6" s="205" t="s">
        <v>130</v>
      </c>
      <c r="G6" s="206" t="s">
        <v>29</v>
      </c>
      <c r="H6" s="209" t="s">
        <v>30</v>
      </c>
      <c r="I6" s="209" t="s">
        <v>131</v>
      </c>
      <c r="J6" s="209" t="s">
        <v>31</v>
      </c>
      <c r="K6" s="209" t="s">
        <v>132</v>
      </c>
      <c r="L6" s="209" t="s">
        <v>133</v>
      </c>
      <c r="M6" s="209" t="s">
        <v>134</v>
      </c>
      <c r="N6" s="209" t="s">
        <v>135</v>
      </c>
      <c r="O6" s="209" t="s">
        <v>136</v>
      </c>
      <c r="P6" s="209" t="s">
        <v>137</v>
      </c>
      <c r="Q6" s="209" t="s">
        <v>138</v>
      </c>
      <c r="R6" s="209" t="s">
        <v>139</v>
      </c>
      <c r="S6" s="209" t="s">
        <v>140</v>
      </c>
      <c r="T6" s="209" t="s">
        <v>141</v>
      </c>
      <c r="U6" s="209" t="s">
        <v>142</v>
      </c>
      <c r="V6" s="209" t="s">
        <v>143</v>
      </c>
      <c r="W6" s="209" t="s">
        <v>144</v>
      </c>
      <c r="X6" s="209" t="s">
        <v>145</v>
      </c>
      <c r="Y6" s="209" t="s">
        <v>146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4" t="s">
        <v>147</v>
      </c>
      <c r="B8" s="225" t="s">
        <v>88</v>
      </c>
      <c r="C8" s="248" t="s">
        <v>89</v>
      </c>
      <c r="D8" s="226"/>
      <c r="E8" s="227"/>
      <c r="F8" s="228"/>
      <c r="G8" s="228">
        <f>SUMIF(AG9:AG12,"&lt;&gt;NOR",G9:G12)</f>
        <v>0</v>
      </c>
      <c r="H8" s="228"/>
      <c r="I8" s="228">
        <f>SUM(I9:I12)</f>
        <v>0</v>
      </c>
      <c r="J8" s="228"/>
      <c r="K8" s="228">
        <f>SUM(K9:K12)</f>
        <v>22644.54</v>
      </c>
      <c r="L8" s="228"/>
      <c r="M8" s="228">
        <f>SUM(M9:M12)</f>
        <v>0</v>
      </c>
      <c r="N8" s="227"/>
      <c r="O8" s="227">
        <f>SUM(O9:O12)</f>
        <v>0.80999999999999994</v>
      </c>
      <c r="P8" s="227"/>
      <c r="Q8" s="227">
        <f>SUM(Q9:Q12)</f>
        <v>0.51</v>
      </c>
      <c r="R8" s="228"/>
      <c r="S8" s="228"/>
      <c r="T8" s="229"/>
      <c r="U8" s="223"/>
      <c r="V8" s="223">
        <f>SUM(V9:V12)</f>
        <v>0</v>
      </c>
      <c r="W8" s="223"/>
      <c r="X8" s="223"/>
      <c r="Y8" s="223"/>
      <c r="AG8" t="s">
        <v>148</v>
      </c>
    </row>
    <row r="9" spans="1:60" outlineLevel="1" x14ac:dyDescent="0.2">
      <c r="A9" s="238">
        <v>1</v>
      </c>
      <c r="B9" s="239" t="s">
        <v>149</v>
      </c>
      <c r="C9" s="249" t="s">
        <v>150</v>
      </c>
      <c r="D9" s="240" t="s">
        <v>151</v>
      </c>
      <c r="E9" s="241">
        <v>12.86</v>
      </c>
      <c r="F9" s="242"/>
      <c r="G9" s="243">
        <f>ROUND(E9*F9,2)</f>
        <v>0</v>
      </c>
      <c r="H9" s="242">
        <v>0</v>
      </c>
      <c r="I9" s="243">
        <f>ROUND(E9*H9,2)</f>
        <v>0</v>
      </c>
      <c r="J9" s="242">
        <v>239</v>
      </c>
      <c r="K9" s="243">
        <f>ROUND(E9*J9,2)</f>
        <v>3073.54</v>
      </c>
      <c r="L9" s="243">
        <v>21</v>
      </c>
      <c r="M9" s="243">
        <f>G9*(1+L9/100)</f>
        <v>0</v>
      </c>
      <c r="N9" s="241">
        <v>6.4799999999999996E-3</v>
      </c>
      <c r="O9" s="241">
        <f>ROUND(E9*N9,2)</f>
        <v>0.08</v>
      </c>
      <c r="P9" s="241">
        <v>4.0000000000000001E-3</v>
      </c>
      <c r="Q9" s="241">
        <f>ROUND(E9*P9,2)</f>
        <v>0.05</v>
      </c>
      <c r="R9" s="243"/>
      <c r="S9" s="243" t="s">
        <v>152</v>
      </c>
      <c r="T9" s="244" t="s">
        <v>153</v>
      </c>
      <c r="U9" s="220">
        <v>0</v>
      </c>
      <c r="V9" s="220">
        <f>ROUND(E9*U9,2)</f>
        <v>0</v>
      </c>
      <c r="W9" s="220"/>
      <c r="X9" s="220" t="s">
        <v>154</v>
      </c>
      <c r="Y9" s="220" t="s">
        <v>155</v>
      </c>
      <c r="Z9" s="210"/>
      <c r="AA9" s="210"/>
      <c r="AB9" s="210"/>
      <c r="AC9" s="210"/>
      <c r="AD9" s="210"/>
      <c r="AE9" s="210"/>
      <c r="AF9" s="210"/>
      <c r="AG9" s="210" t="s">
        <v>156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31">
        <v>2</v>
      </c>
      <c r="B10" s="232" t="s">
        <v>157</v>
      </c>
      <c r="C10" s="250" t="s">
        <v>158</v>
      </c>
      <c r="D10" s="233" t="s">
        <v>151</v>
      </c>
      <c r="E10" s="234">
        <v>45.9953</v>
      </c>
      <c r="F10" s="235"/>
      <c r="G10" s="236">
        <f>ROUND(E10*F10,2)</f>
        <v>0</v>
      </c>
      <c r="H10" s="235">
        <v>0</v>
      </c>
      <c r="I10" s="236">
        <f>ROUND(E10*H10,2)</f>
        <v>0</v>
      </c>
      <c r="J10" s="235">
        <v>425.5</v>
      </c>
      <c r="K10" s="236">
        <f>ROUND(E10*J10,2)</f>
        <v>19571</v>
      </c>
      <c r="L10" s="236">
        <v>21</v>
      </c>
      <c r="M10" s="236">
        <f>G10*(1+L10/100)</f>
        <v>0</v>
      </c>
      <c r="N10" s="234">
        <v>1.5959999999999998E-2</v>
      </c>
      <c r="O10" s="234">
        <f>ROUND(E10*N10,2)</f>
        <v>0.73</v>
      </c>
      <c r="P10" s="234">
        <v>0.01</v>
      </c>
      <c r="Q10" s="234">
        <f>ROUND(E10*P10,2)</f>
        <v>0.46</v>
      </c>
      <c r="R10" s="236"/>
      <c r="S10" s="236" t="s">
        <v>152</v>
      </c>
      <c r="T10" s="237" t="s">
        <v>153</v>
      </c>
      <c r="U10" s="220">
        <v>0</v>
      </c>
      <c r="V10" s="220">
        <f>ROUND(E10*U10,2)</f>
        <v>0</v>
      </c>
      <c r="W10" s="220"/>
      <c r="X10" s="220" t="s">
        <v>154</v>
      </c>
      <c r="Y10" s="220" t="s">
        <v>155</v>
      </c>
      <c r="Z10" s="210"/>
      <c r="AA10" s="210"/>
      <c r="AB10" s="210"/>
      <c r="AC10" s="210"/>
      <c r="AD10" s="210"/>
      <c r="AE10" s="210"/>
      <c r="AF10" s="210"/>
      <c r="AG10" s="210" t="s">
        <v>156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51" t="s">
        <v>283</v>
      </c>
      <c r="D11" s="221"/>
      <c r="E11" s="222"/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160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17"/>
      <c r="B12" s="218"/>
      <c r="C12" s="251" t="s">
        <v>284</v>
      </c>
      <c r="D12" s="221"/>
      <c r="E12" s="222">
        <v>46</v>
      </c>
      <c r="F12" s="220"/>
      <c r="G12" s="22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160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x14ac:dyDescent="0.2">
      <c r="A13" s="224" t="s">
        <v>147</v>
      </c>
      <c r="B13" s="225" t="s">
        <v>90</v>
      </c>
      <c r="C13" s="248" t="s">
        <v>91</v>
      </c>
      <c r="D13" s="226"/>
      <c r="E13" s="227"/>
      <c r="F13" s="228"/>
      <c r="G13" s="228">
        <f>SUMIF(AG14:AG15,"&lt;&gt;NOR",G14:G15)</f>
        <v>0</v>
      </c>
      <c r="H13" s="228"/>
      <c r="I13" s="228">
        <f>SUM(I14:I15)</f>
        <v>0</v>
      </c>
      <c r="J13" s="228"/>
      <c r="K13" s="228">
        <f>SUM(K14:K15)</f>
        <v>3266.44</v>
      </c>
      <c r="L13" s="228"/>
      <c r="M13" s="228">
        <f>SUM(M14:M15)</f>
        <v>0</v>
      </c>
      <c r="N13" s="227"/>
      <c r="O13" s="227">
        <f>SUM(O14:O15)</f>
        <v>0.05</v>
      </c>
      <c r="P13" s="227"/>
      <c r="Q13" s="227">
        <f>SUM(Q14:Q15)</f>
        <v>0</v>
      </c>
      <c r="R13" s="228"/>
      <c r="S13" s="228"/>
      <c r="T13" s="229"/>
      <c r="U13" s="223"/>
      <c r="V13" s="223">
        <f>SUM(V14:V15)</f>
        <v>0</v>
      </c>
      <c r="W13" s="223"/>
      <c r="X13" s="223"/>
      <c r="Y13" s="223"/>
      <c r="AG13" t="s">
        <v>148</v>
      </c>
    </row>
    <row r="14" spans="1:60" outlineLevel="1" x14ac:dyDescent="0.2">
      <c r="A14" s="231">
        <v>3</v>
      </c>
      <c r="B14" s="232" t="s">
        <v>162</v>
      </c>
      <c r="C14" s="250" t="s">
        <v>163</v>
      </c>
      <c r="D14" s="233" t="s">
        <v>151</v>
      </c>
      <c r="E14" s="234">
        <v>12.86</v>
      </c>
      <c r="F14" s="235"/>
      <c r="G14" s="236">
        <f>ROUND(E14*F14,2)</f>
        <v>0</v>
      </c>
      <c r="H14" s="235">
        <v>0</v>
      </c>
      <c r="I14" s="236">
        <f>ROUND(E14*H14,2)</f>
        <v>0</v>
      </c>
      <c r="J14" s="235">
        <v>254</v>
      </c>
      <c r="K14" s="236">
        <f>ROUND(E14*J14,2)</f>
        <v>3266.44</v>
      </c>
      <c r="L14" s="236">
        <v>21</v>
      </c>
      <c r="M14" s="236">
        <f>G14*(1+L14/100)</f>
        <v>0</v>
      </c>
      <c r="N14" s="234">
        <v>3.5699999999999998E-3</v>
      </c>
      <c r="O14" s="234">
        <f>ROUND(E14*N14,2)</f>
        <v>0.05</v>
      </c>
      <c r="P14" s="234">
        <v>0</v>
      </c>
      <c r="Q14" s="234">
        <f>ROUND(E14*P14,2)</f>
        <v>0</v>
      </c>
      <c r="R14" s="236"/>
      <c r="S14" s="236" t="s">
        <v>164</v>
      </c>
      <c r="T14" s="237" t="s">
        <v>153</v>
      </c>
      <c r="U14" s="220">
        <v>0</v>
      </c>
      <c r="V14" s="220">
        <f>ROUND(E14*U14,2)</f>
        <v>0</v>
      </c>
      <c r="W14" s="220"/>
      <c r="X14" s="220" t="s">
        <v>154</v>
      </c>
      <c r="Y14" s="220" t="s">
        <v>155</v>
      </c>
      <c r="Z14" s="210"/>
      <c r="AA14" s="210"/>
      <c r="AB14" s="210"/>
      <c r="AC14" s="210"/>
      <c r="AD14" s="210"/>
      <c r="AE14" s="210"/>
      <c r="AF14" s="210"/>
      <c r="AG14" s="210" t="s">
        <v>156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2" x14ac:dyDescent="0.2">
      <c r="A15" s="217"/>
      <c r="B15" s="218"/>
      <c r="C15" s="252" t="s">
        <v>165</v>
      </c>
      <c r="D15" s="246"/>
      <c r="E15" s="246"/>
      <c r="F15" s="246"/>
      <c r="G15" s="246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10"/>
      <c r="AA15" s="210"/>
      <c r="AB15" s="210"/>
      <c r="AC15" s="210"/>
      <c r="AD15" s="210"/>
      <c r="AE15" s="210"/>
      <c r="AF15" s="210"/>
      <c r="AG15" s="210" t="s">
        <v>166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45" t="str">
        <f>C15</f>
        <v>Cementová samonivelační podlahová stěrka pro tloušťky 2-10 mm. Pouze pro vnitřní použití, vhodná pro podlahová vytápění, pro jemné vyrovnání nerovných podlah.</v>
      </c>
      <c r="BB15" s="210"/>
      <c r="BC15" s="210"/>
      <c r="BD15" s="210"/>
      <c r="BE15" s="210"/>
      <c r="BF15" s="210"/>
      <c r="BG15" s="210"/>
      <c r="BH15" s="210"/>
    </row>
    <row r="16" spans="1:60" x14ac:dyDescent="0.2">
      <c r="A16" s="224" t="s">
        <v>147</v>
      </c>
      <c r="B16" s="225" t="s">
        <v>92</v>
      </c>
      <c r="C16" s="248" t="s">
        <v>93</v>
      </c>
      <c r="D16" s="226"/>
      <c r="E16" s="227"/>
      <c r="F16" s="228"/>
      <c r="G16" s="228">
        <f>SUMIF(AG17:AG29,"&lt;&gt;NOR",G17:G29)</f>
        <v>0</v>
      </c>
      <c r="H16" s="228"/>
      <c r="I16" s="228">
        <f>SUM(I17:I29)</f>
        <v>0</v>
      </c>
      <c r="J16" s="228"/>
      <c r="K16" s="228">
        <f>SUM(K17:K29)</f>
        <v>24627.5</v>
      </c>
      <c r="L16" s="228"/>
      <c r="M16" s="228">
        <f>SUM(M17:M29)</f>
        <v>0</v>
      </c>
      <c r="N16" s="227"/>
      <c r="O16" s="227">
        <f>SUM(O17:O29)</f>
        <v>0.28999999999999998</v>
      </c>
      <c r="P16" s="227"/>
      <c r="Q16" s="227">
        <f>SUM(Q17:Q29)</f>
        <v>0</v>
      </c>
      <c r="R16" s="228"/>
      <c r="S16" s="228"/>
      <c r="T16" s="229"/>
      <c r="U16" s="223"/>
      <c r="V16" s="223">
        <f>SUM(V17:V29)</f>
        <v>0</v>
      </c>
      <c r="W16" s="223"/>
      <c r="X16" s="223"/>
      <c r="Y16" s="223"/>
      <c r="AG16" t="s">
        <v>148</v>
      </c>
    </row>
    <row r="17" spans="1:60" outlineLevel="1" x14ac:dyDescent="0.2">
      <c r="A17" s="238">
        <v>4</v>
      </c>
      <c r="B17" s="239" t="s">
        <v>256</v>
      </c>
      <c r="C17" s="249" t="s">
        <v>257</v>
      </c>
      <c r="D17" s="240" t="s">
        <v>169</v>
      </c>
      <c r="E17" s="241">
        <v>2</v>
      </c>
      <c r="F17" s="242"/>
      <c r="G17" s="243">
        <f>ROUND(E17*F17,2)</f>
        <v>0</v>
      </c>
      <c r="H17" s="242">
        <v>0</v>
      </c>
      <c r="I17" s="243">
        <f>ROUND(E17*H17,2)</f>
        <v>0</v>
      </c>
      <c r="J17" s="242">
        <v>7345</v>
      </c>
      <c r="K17" s="243">
        <f>ROUND(E17*J17,2)</f>
        <v>14690</v>
      </c>
      <c r="L17" s="243">
        <v>21</v>
      </c>
      <c r="M17" s="243">
        <f>G17*(1+L17/100)</f>
        <v>0</v>
      </c>
      <c r="N17" s="241">
        <v>0.14496999999999999</v>
      </c>
      <c r="O17" s="241">
        <f>ROUND(E17*N17,2)</f>
        <v>0.28999999999999998</v>
      </c>
      <c r="P17" s="241">
        <v>0</v>
      </c>
      <c r="Q17" s="241">
        <f>ROUND(E17*P17,2)</f>
        <v>0</v>
      </c>
      <c r="R17" s="243"/>
      <c r="S17" s="243" t="s">
        <v>152</v>
      </c>
      <c r="T17" s="244" t="s">
        <v>153</v>
      </c>
      <c r="U17" s="220">
        <v>0</v>
      </c>
      <c r="V17" s="220">
        <f>ROUND(E17*U17,2)</f>
        <v>0</v>
      </c>
      <c r="W17" s="220"/>
      <c r="X17" s="220" t="s">
        <v>154</v>
      </c>
      <c r="Y17" s="220" t="s">
        <v>155</v>
      </c>
      <c r="Z17" s="210"/>
      <c r="AA17" s="210"/>
      <c r="AB17" s="210"/>
      <c r="AC17" s="210"/>
      <c r="AD17" s="210"/>
      <c r="AE17" s="210"/>
      <c r="AF17" s="210"/>
      <c r="AG17" s="210" t="s">
        <v>156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31">
        <v>5</v>
      </c>
      <c r="B18" s="232" t="s">
        <v>285</v>
      </c>
      <c r="C18" s="250" t="s">
        <v>286</v>
      </c>
      <c r="D18" s="233" t="s">
        <v>151</v>
      </c>
      <c r="E18" s="234">
        <v>3.9750000000000001</v>
      </c>
      <c r="F18" s="235"/>
      <c r="G18" s="236">
        <f>ROUND(E18*F18,2)</f>
        <v>0</v>
      </c>
      <c r="H18" s="235">
        <v>0</v>
      </c>
      <c r="I18" s="236">
        <f>ROUND(E18*H18,2)</f>
        <v>0</v>
      </c>
      <c r="J18" s="235">
        <v>2500</v>
      </c>
      <c r="K18" s="236">
        <f>ROUND(E18*J18,2)</f>
        <v>9937.5</v>
      </c>
      <c r="L18" s="236">
        <v>21</v>
      </c>
      <c r="M18" s="236">
        <f>G18*(1+L18/100)</f>
        <v>0</v>
      </c>
      <c r="N18" s="234">
        <v>0</v>
      </c>
      <c r="O18" s="234">
        <f>ROUND(E18*N18,2)</f>
        <v>0</v>
      </c>
      <c r="P18" s="234">
        <v>0</v>
      </c>
      <c r="Q18" s="234">
        <f>ROUND(E18*P18,2)</f>
        <v>0</v>
      </c>
      <c r="R18" s="236"/>
      <c r="S18" s="236" t="s">
        <v>164</v>
      </c>
      <c r="T18" s="237" t="s">
        <v>153</v>
      </c>
      <c r="U18" s="220">
        <v>0</v>
      </c>
      <c r="V18" s="220">
        <f>ROUND(E18*U18,2)</f>
        <v>0</v>
      </c>
      <c r="W18" s="220"/>
      <c r="X18" s="220" t="s">
        <v>154</v>
      </c>
      <c r="Y18" s="220" t="s">
        <v>155</v>
      </c>
      <c r="Z18" s="210"/>
      <c r="AA18" s="210"/>
      <c r="AB18" s="210"/>
      <c r="AC18" s="210"/>
      <c r="AD18" s="210"/>
      <c r="AE18" s="210"/>
      <c r="AF18" s="210"/>
      <c r="AG18" s="210" t="s">
        <v>156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17"/>
      <c r="B19" s="218"/>
      <c r="C19" s="252" t="s">
        <v>287</v>
      </c>
      <c r="D19" s="246"/>
      <c r="E19" s="246"/>
      <c r="F19" s="246"/>
      <c r="G19" s="246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10"/>
      <c r="AA19" s="210"/>
      <c r="AB19" s="210"/>
      <c r="AC19" s="210"/>
      <c r="AD19" s="210"/>
      <c r="AE19" s="210"/>
      <c r="AF19" s="210"/>
      <c r="AG19" s="210" t="s">
        <v>166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">
      <c r="A20" s="217"/>
      <c r="B20" s="218"/>
      <c r="C20" s="253" t="s">
        <v>288</v>
      </c>
      <c r="D20" s="247"/>
      <c r="E20" s="247"/>
      <c r="F20" s="247"/>
      <c r="G20" s="247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166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">
      <c r="A21" s="217"/>
      <c r="B21" s="218"/>
      <c r="C21" s="253" t="s">
        <v>289</v>
      </c>
      <c r="D21" s="247"/>
      <c r="E21" s="247"/>
      <c r="F21" s="247"/>
      <c r="G21" s="247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166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">
      <c r="A22" s="217"/>
      <c r="B22" s="218"/>
      <c r="C22" s="253" t="s">
        <v>290</v>
      </c>
      <c r="D22" s="247"/>
      <c r="E22" s="247"/>
      <c r="F22" s="247"/>
      <c r="G22" s="247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166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">
      <c r="A23" s="217"/>
      <c r="B23" s="218"/>
      <c r="C23" s="253" t="s">
        <v>291</v>
      </c>
      <c r="D23" s="247"/>
      <c r="E23" s="247"/>
      <c r="F23" s="247"/>
      <c r="G23" s="247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10"/>
      <c r="AA23" s="210"/>
      <c r="AB23" s="210"/>
      <c r="AC23" s="210"/>
      <c r="AD23" s="210"/>
      <c r="AE23" s="210"/>
      <c r="AF23" s="210"/>
      <c r="AG23" s="210" t="s">
        <v>166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">
      <c r="A24" s="217"/>
      <c r="B24" s="218"/>
      <c r="C24" s="253" t="s">
        <v>292</v>
      </c>
      <c r="D24" s="247"/>
      <c r="E24" s="247"/>
      <c r="F24" s="247"/>
      <c r="G24" s="247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166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17"/>
      <c r="B25" s="218"/>
      <c r="C25" s="253" t="s">
        <v>293</v>
      </c>
      <c r="D25" s="247"/>
      <c r="E25" s="247"/>
      <c r="F25" s="247"/>
      <c r="G25" s="247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10"/>
      <c r="AA25" s="210"/>
      <c r="AB25" s="210"/>
      <c r="AC25" s="210"/>
      <c r="AD25" s="210"/>
      <c r="AE25" s="210"/>
      <c r="AF25" s="210"/>
      <c r="AG25" s="210" t="s">
        <v>166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17"/>
      <c r="B26" s="218"/>
      <c r="C26" s="253" t="s">
        <v>294</v>
      </c>
      <c r="D26" s="247"/>
      <c r="E26" s="247"/>
      <c r="F26" s="247"/>
      <c r="G26" s="247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166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">
      <c r="A27" s="217"/>
      <c r="B27" s="218"/>
      <c r="C27" s="253" t="s">
        <v>295</v>
      </c>
      <c r="D27" s="247"/>
      <c r="E27" s="247"/>
      <c r="F27" s="247"/>
      <c r="G27" s="247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166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17"/>
      <c r="B28" s="218"/>
      <c r="C28" s="251" t="s">
        <v>296</v>
      </c>
      <c r="D28" s="221"/>
      <c r="E28" s="222"/>
      <c r="F28" s="220"/>
      <c r="G28" s="220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160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">
      <c r="A29" s="217"/>
      <c r="B29" s="218"/>
      <c r="C29" s="251" t="s">
        <v>297</v>
      </c>
      <c r="D29" s="221"/>
      <c r="E29" s="222">
        <v>3.98</v>
      </c>
      <c r="F29" s="220"/>
      <c r="G29" s="220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10"/>
      <c r="AA29" s="210"/>
      <c r="AB29" s="210"/>
      <c r="AC29" s="210"/>
      <c r="AD29" s="210"/>
      <c r="AE29" s="210"/>
      <c r="AF29" s="210"/>
      <c r="AG29" s="210" t="s">
        <v>160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x14ac:dyDescent="0.2">
      <c r="A30" s="224" t="s">
        <v>147</v>
      </c>
      <c r="B30" s="225" t="s">
        <v>96</v>
      </c>
      <c r="C30" s="248" t="s">
        <v>97</v>
      </c>
      <c r="D30" s="226"/>
      <c r="E30" s="227"/>
      <c r="F30" s="228"/>
      <c r="G30" s="228">
        <f>SUMIF(AG31:AG36,"&lt;&gt;NOR",G31:G36)</f>
        <v>0</v>
      </c>
      <c r="H30" s="228"/>
      <c r="I30" s="228">
        <f>SUM(I31:I36)</f>
        <v>0</v>
      </c>
      <c r="J30" s="228"/>
      <c r="K30" s="228">
        <f>SUM(K31:K36)</f>
        <v>13000</v>
      </c>
      <c r="L30" s="228"/>
      <c r="M30" s="228">
        <f>SUM(M31:M36)</f>
        <v>0</v>
      </c>
      <c r="N30" s="227"/>
      <c r="O30" s="227">
        <f>SUM(O31:O36)</f>
        <v>0</v>
      </c>
      <c r="P30" s="227"/>
      <c r="Q30" s="227">
        <f>SUM(Q31:Q36)</f>
        <v>0</v>
      </c>
      <c r="R30" s="228"/>
      <c r="S30" s="228"/>
      <c r="T30" s="229"/>
      <c r="U30" s="223"/>
      <c r="V30" s="223">
        <f>SUM(V31:V36)</f>
        <v>4.57</v>
      </c>
      <c r="W30" s="223"/>
      <c r="X30" s="223"/>
      <c r="Y30" s="223"/>
      <c r="AG30" t="s">
        <v>148</v>
      </c>
    </row>
    <row r="31" spans="1:60" outlineLevel="1" x14ac:dyDescent="0.2">
      <c r="A31" s="238">
        <v>6</v>
      </c>
      <c r="B31" s="239" t="s">
        <v>258</v>
      </c>
      <c r="C31" s="249" t="s">
        <v>298</v>
      </c>
      <c r="D31" s="240" t="s">
        <v>248</v>
      </c>
      <c r="E31" s="241">
        <v>1</v>
      </c>
      <c r="F31" s="242"/>
      <c r="G31" s="243">
        <f>ROUND(E31*F31,2)</f>
        <v>0</v>
      </c>
      <c r="H31" s="242">
        <v>0</v>
      </c>
      <c r="I31" s="243">
        <f>ROUND(E31*H31,2)</f>
        <v>0</v>
      </c>
      <c r="J31" s="242">
        <v>2500</v>
      </c>
      <c r="K31" s="243">
        <f>ROUND(E31*J31,2)</f>
        <v>2500</v>
      </c>
      <c r="L31" s="243">
        <v>21</v>
      </c>
      <c r="M31" s="243">
        <f>G31*(1+L31/100)</f>
        <v>0</v>
      </c>
      <c r="N31" s="241">
        <v>0</v>
      </c>
      <c r="O31" s="241">
        <f>ROUND(E31*N31,2)</f>
        <v>0</v>
      </c>
      <c r="P31" s="241">
        <v>0</v>
      </c>
      <c r="Q31" s="241">
        <f>ROUND(E31*P31,2)</f>
        <v>0</v>
      </c>
      <c r="R31" s="243"/>
      <c r="S31" s="243" t="s">
        <v>164</v>
      </c>
      <c r="T31" s="244" t="s">
        <v>153</v>
      </c>
      <c r="U31" s="220">
        <v>4.5670000000000002</v>
      </c>
      <c r="V31" s="220">
        <f>ROUND(E31*U31,2)</f>
        <v>4.57</v>
      </c>
      <c r="W31" s="220"/>
      <c r="X31" s="220" t="s">
        <v>154</v>
      </c>
      <c r="Y31" s="220" t="s">
        <v>155</v>
      </c>
      <c r="Z31" s="210"/>
      <c r="AA31" s="210"/>
      <c r="AB31" s="210"/>
      <c r="AC31" s="210"/>
      <c r="AD31" s="210"/>
      <c r="AE31" s="210"/>
      <c r="AF31" s="210"/>
      <c r="AG31" s="210" t="s">
        <v>260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2.5" outlineLevel="1" x14ac:dyDescent="0.2">
      <c r="A32" s="238">
        <v>7</v>
      </c>
      <c r="B32" s="239" t="s">
        <v>261</v>
      </c>
      <c r="C32" s="249" t="s">
        <v>262</v>
      </c>
      <c r="D32" s="240" t="s">
        <v>169</v>
      </c>
      <c r="E32" s="241">
        <v>1</v>
      </c>
      <c r="F32" s="242"/>
      <c r="G32" s="243">
        <f>ROUND(E32*F32,2)</f>
        <v>0</v>
      </c>
      <c r="H32" s="242">
        <v>0</v>
      </c>
      <c r="I32" s="243">
        <f>ROUND(E32*H32,2)</f>
        <v>0</v>
      </c>
      <c r="J32" s="242">
        <v>2500</v>
      </c>
      <c r="K32" s="243">
        <f>ROUND(E32*J32,2)</f>
        <v>2500</v>
      </c>
      <c r="L32" s="243">
        <v>21</v>
      </c>
      <c r="M32" s="243">
        <f>G32*(1+L32/100)</f>
        <v>0</v>
      </c>
      <c r="N32" s="241">
        <v>1.41E-3</v>
      </c>
      <c r="O32" s="241">
        <f>ROUND(E32*N32,2)</f>
        <v>0</v>
      </c>
      <c r="P32" s="241">
        <v>0</v>
      </c>
      <c r="Q32" s="241">
        <f>ROUND(E32*P32,2)</f>
        <v>0</v>
      </c>
      <c r="R32" s="243"/>
      <c r="S32" s="243" t="s">
        <v>164</v>
      </c>
      <c r="T32" s="244" t="s">
        <v>153</v>
      </c>
      <c r="U32" s="220">
        <v>0</v>
      </c>
      <c r="V32" s="220">
        <f>ROUND(E32*U32,2)</f>
        <v>0</v>
      </c>
      <c r="W32" s="220"/>
      <c r="X32" s="220" t="s">
        <v>154</v>
      </c>
      <c r="Y32" s="220" t="s">
        <v>155</v>
      </c>
      <c r="Z32" s="210"/>
      <c r="AA32" s="210"/>
      <c r="AB32" s="210"/>
      <c r="AC32" s="210"/>
      <c r="AD32" s="210"/>
      <c r="AE32" s="210"/>
      <c r="AF32" s="210"/>
      <c r="AG32" s="210" t="s">
        <v>156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38">
        <v>8</v>
      </c>
      <c r="B33" s="239" t="s">
        <v>263</v>
      </c>
      <c r="C33" s="249" t="s">
        <v>264</v>
      </c>
      <c r="D33" s="240" t="s">
        <v>248</v>
      </c>
      <c r="E33" s="241">
        <v>1</v>
      </c>
      <c r="F33" s="242"/>
      <c r="G33" s="243">
        <f>ROUND(E33*F33,2)</f>
        <v>0</v>
      </c>
      <c r="H33" s="242">
        <v>0</v>
      </c>
      <c r="I33" s="243">
        <f>ROUND(E33*H33,2)</f>
        <v>0</v>
      </c>
      <c r="J33" s="242">
        <v>1500</v>
      </c>
      <c r="K33" s="243">
        <f>ROUND(E33*J33,2)</f>
        <v>1500</v>
      </c>
      <c r="L33" s="243">
        <v>21</v>
      </c>
      <c r="M33" s="243">
        <f>G33*(1+L33/100)</f>
        <v>0</v>
      </c>
      <c r="N33" s="241">
        <v>1.41E-3</v>
      </c>
      <c r="O33" s="241">
        <f>ROUND(E33*N33,2)</f>
        <v>0</v>
      </c>
      <c r="P33" s="241">
        <v>0</v>
      </c>
      <c r="Q33" s="241">
        <f>ROUND(E33*P33,2)</f>
        <v>0</v>
      </c>
      <c r="R33" s="243"/>
      <c r="S33" s="243" t="s">
        <v>164</v>
      </c>
      <c r="T33" s="244" t="s">
        <v>153</v>
      </c>
      <c r="U33" s="220">
        <v>0</v>
      </c>
      <c r="V33" s="220">
        <f>ROUND(E33*U33,2)</f>
        <v>0</v>
      </c>
      <c r="W33" s="220"/>
      <c r="X33" s="220" t="s">
        <v>154</v>
      </c>
      <c r="Y33" s="220" t="s">
        <v>155</v>
      </c>
      <c r="Z33" s="210"/>
      <c r="AA33" s="210"/>
      <c r="AB33" s="210"/>
      <c r="AC33" s="210"/>
      <c r="AD33" s="210"/>
      <c r="AE33" s="210"/>
      <c r="AF33" s="210"/>
      <c r="AG33" s="210" t="s">
        <v>156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38">
        <v>9</v>
      </c>
      <c r="B34" s="239" t="s">
        <v>265</v>
      </c>
      <c r="C34" s="249" t="s">
        <v>266</v>
      </c>
      <c r="D34" s="240" t="s">
        <v>248</v>
      </c>
      <c r="E34" s="241">
        <v>1</v>
      </c>
      <c r="F34" s="242"/>
      <c r="G34" s="243">
        <f>ROUND(E34*F34,2)</f>
        <v>0</v>
      </c>
      <c r="H34" s="242">
        <v>0</v>
      </c>
      <c r="I34" s="243">
        <f>ROUND(E34*H34,2)</f>
        <v>0</v>
      </c>
      <c r="J34" s="242">
        <v>3000</v>
      </c>
      <c r="K34" s="243">
        <f>ROUND(E34*J34,2)</f>
        <v>3000</v>
      </c>
      <c r="L34" s="243">
        <v>21</v>
      </c>
      <c r="M34" s="243">
        <f>G34*(1+L34/100)</f>
        <v>0</v>
      </c>
      <c r="N34" s="241">
        <v>1.41E-3</v>
      </c>
      <c r="O34" s="241">
        <f>ROUND(E34*N34,2)</f>
        <v>0</v>
      </c>
      <c r="P34" s="241">
        <v>0</v>
      </c>
      <c r="Q34" s="241">
        <f>ROUND(E34*P34,2)</f>
        <v>0</v>
      </c>
      <c r="R34" s="243"/>
      <c r="S34" s="243" t="s">
        <v>164</v>
      </c>
      <c r="T34" s="244" t="s">
        <v>153</v>
      </c>
      <c r="U34" s="220">
        <v>0</v>
      </c>
      <c r="V34" s="220">
        <f>ROUND(E34*U34,2)</f>
        <v>0</v>
      </c>
      <c r="W34" s="220"/>
      <c r="X34" s="220" t="s">
        <v>154</v>
      </c>
      <c r="Y34" s="220" t="s">
        <v>155</v>
      </c>
      <c r="Z34" s="210"/>
      <c r="AA34" s="210"/>
      <c r="AB34" s="210"/>
      <c r="AC34" s="210"/>
      <c r="AD34" s="210"/>
      <c r="AE34" s="210"/>
      <c r="AF34" s="210"/>
      <c r="AG34" s="210" t="s">
        <v>156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38">
        <v>10</v>
      </c>
      <c r="B35" s="239" t="s">
        <v>267</v>
      </c>
      <c r="C35" s="249" t="s">
        <v>268</v>
      </c>
      <c r="D35" s="240" t="s">
        <v>169</v>
      </c>
      <c r="E35" s="241">
        <v>1</v>
      </c>
      <c r="F35" s="242"/>
      <c r="G35" s="243">
        <f>ROUND(E35*F35,2)</f>
        <v>0</v>
      </c>
      <c r="H35" s="242">
        <v>0</v>
      </c>
      <c r="I35" s="243">
        <f>ROUND(E35*H35,2)</f>
        <v>0</v>
      </c>
      <c r="J35" s="242">
        <v>1500</v>
      </c>
      <c r="K35" s="243">
        <f>ROUND(E35*J35,2)</f>
        <v>1500</v>
      </c>
      <c r="L35" s="243">
        <v>21</v>
      </c>
      <c r="M35" s="243">
        <f>G35*(1+L35/100)</f>
        <v>0</v>
      </c>
      <c r="N35" s="241">
        <v>1.41E-3</v>
      </c>
      <c r="O35" s="241">
        <f>ROUND(E35*N35,2)</f>
        <v>0</v>
      </c>
      <c r="P35" s="241">
        <v>0</v>
      </c>
      <c r="Q35" s="241">
        <f>ROUND(E35*P35,2)</f>
        <v>0</v>
      </c>
      <c r="R35" s="243"/>
      <c r="S35" s="243" t="s">
        <v>164</v>
      </c>
      <c r="T35" s="244" t="s">
        <v>153</v>
      </c>
      <c r="U35" s="220">
        <v>0</v>
      </c>
      <c r="V35" s="220">
        <f>ROUND(E35*U35,2)</f>
        <v>0</v>
      </c>
      <c r="W35" s="220"/>
      <c r="X35" s="220" t="s">
        <v>154</v>
      </c>
      <c r="Y35" s="220" t="s">
        <v>155</v>
      </c>
      <c r="Z35" s="210"/>
      <c r="AA35" s="210"/>
      <c r="AB35" s="210"/>
      <c r="AC35" s="210"/>
      <c r="AD35" s="210"/>
      <c r="AE35" s="210"/>
      <c r="AF35" s="210"/>
      <c r="AG35" s="210" t="s">
        <v>156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38">
        <v>11</v>
      </c>
      <c r="B36" s="239" t="s">
        <v>299</v>
      </c>
      <c r="C36" s="249" t="s">
        <v>300</v>
      </c>
      <c r="D36" s="240" t="s">
        <v>169</v>
      </c>
      <c r="E36" s="241">
        <v>1</v>
      </c>
      <c r="F36" s="242"/>
      <c r="G36" s="243">
        <f>ROUND(E36*F36,2)</f>
        <v>0</v>
      </c>
      <c r="H36" s="242">
        <v>0</v>
      </c>
      <c r="I36" s="243">
        <f>ROUND(E36*H36,2)</f>
        <v>0</v>
      </c>
      <c r="J36" s="242">
        <v>2000</v>
      </c>
      <c r="K36" s="243">
        <f>ROUND(E36*J36,2)</f>
        <v>2000</v>
      </c>
      <c r="L36" s="243">
        <v>21</v>
      </c>
      <c r="M36" s="243">
        <f>G36*(1+L36/100)</f>
        <v>0</v>
      </c>
      <c r="N36" s="241">
        <v>1.41E-3</v>
      </c>
      <c r="O36" s="241">
        <f>ROUND(E36*N36,2)</f>
        <v>0</v>
      </c>
      <c r="P36" s="241">
        <v>0</v>
      </c>
      <c r="Q36" s="241">
        <f>ROUND(E36*P36,2)</f>
        <v>0</v>
      </c>
      <c r="R36" s="243"/>
      <c r="S36" s="243" t="s">
        <v>164</v>
      </c>
      <c r="T36" s="244" t="s">
        <v>153</v>
      </c>
      <c r="U36" s="220">
        <v>0</v>
      </c>
      <c r="V36" s="220">
        <f>ROUND(E36*U36,2)</f>
        <v>0</v>
      </c>
      <c r="W36" s="220"/>
      <c r="X36" s="220" t="s">
        <v>154</v>
      </c>
      <c r="Y36" s="220" t="s">
        <v>155</v>
      </c>
      <c r="Z36" s="210"/>
      <c r="AA36" s="210"/>
      <c r="AB36" s="210"/>
      <c r="AC36" s="210"/>
      <c r="AD36" s="210"/>
      <c r="AE36" s="210"/>
      <c r="AF36" s="210"/>
      <c r="AG36" s="210" t="s">
        <v>156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x14ac:dyDescent="0.2">
      <c r="A37" s="224" t="s">
        <v>147</v>
      </c>
      <c r="B37" s="225" t="s">
        <v>100</v>
      </c>
      <c r="C37" s="248" t="s">
        <v>101</v>
      </c>
      <c r="D37" s="226"/>
      <c r="E37" s="227"/>
      <c r="F37" s="228"/>
      <c r="G37" s="228">
        <f>SUMIF(AG38:AG39,"&lt;&gt;NOR",G38:G39)</f>
        <v>0</v>
      </c>
      <c r="H37" s="228"/>
      <c r="I37" s="228">
        <f>SUM(I38:I39)</f>
        <v>0</v>
      </c>
      <c r="J37" s="228"/>
      <c r="K37" s="228">
        <f>SUM(K38:K39)</f>
        <v>3333.64</v>
      </c>
      <c r="L37" s="228"/>
      <c r="M37" s="228">
        <f>SUM(M38:M39)</f>
        <v>0</v>
      </c>
      <c r="N37" s="227"/>
      <c r="O37" s="227">
        <f>SUM(O38:O39)</f>
        <v>0</v>
      </c>
      <c r="P37" s="227"/>
      <c r="Q37" s="227">
        <f>SUM(Q38:Q39)</f>
        <v>0</v>
      </c>
      <c r="R37" s="228"/>
      <c r="S37" s="228"/>
      <c r="T37" s="229"/>
      <c r="U37" s="223"/>
      <c r="V37" s="223">
        <f>SUM(V38:V39)</f>
        <v>0</v>
      </c>
      <c r="W37" s="223"/>
      <c r="X37" s="223"/>
      <c r="Y37" s="223"/>
      <c r="AG37" t="s">
        <v>148</v>
      </c>
    </row>
    <row r="38" spans="1:60" outlineLevel="1" x14ac:dyDescent="0.2">
      <c r="A38" s="238">
        <v>12</v>
      </c>
      <c r="B38" s="239" t="s">
        <v>189</v>
      </c>
      <c r="C38" s="249" t="s">
        <v>190</v>
      </c>
      <c r="D38" s="240" t="s">
        <v>191</v>
      </c>
      <c r="E38" s="241">
        <v>15.5</v>
      </c>
      <c r="F38" s="242"/>
      <c r="G38" s="243">
        <f>ROUND(E38*F38,2)</f>
        <v>0</v>
      </c>
      <c r="H38" s="242">
        <v>0</v>
      </c>
      <c r="I38" s="243">
        <f>ROUND(E38*H38,2)</f>
        <v>0</v>
      </c>
      <c r="J38" s="242">
        <v>215</v>
      </c>
      <c r="K38" s="243">
        <f>ROUND(E38*J38,2)</f>
        <v>3332.5</v>
      </c>
      <c r="L38" s="243">
        <v>21</v>
      </c>
      <c r="M38" s="243">
        <f>G38*(1+L38/100)</f>
        <v>0</v>
      </c>
      <c r="N38" s="241">
        <v>5.0000000000000002E-5</v>
      </c>
      <c r="O38" s="241">
        <f>ROUND(E38*N38,2)</f>
        <v>0</v>
      </c>
      <c r="P38" s="241">
        <v>0</v>
      </c>
      <c r="Q38" s="241">
        <f>ROUND(E38*P38,2)</f>
        <v>0</v>
      </c>
      <c r="R38" s="243"/>
      <c r="S38" s="243" t="s">
        <v>164</v>
      </c>
      <c r="T38" s="244" t="s">
        <v>153</v>
      </c>
      <c r="U38" s="220">
        <v>0</v>
      </c>
      <c r="V38" s="220">
        <f>ROUND(E38*U38,2)</f>
        <v>0</v>
      </c>
      <c r="W38" s="220"/>
      <c r="X38" s="220" t="s">
        <v>154</v>
      </c>
      <c r="Y38" s="220" t="s">
        <v>155</v>
      </c>
      <c r="Z38" s="210"/>
      <c r="AA38" s="210"/>
      <c r="AB38" s="210"/>
      <c r="AC38" s="210"/>
      <c r="AD38" s="210"/>
      <c r="AE38" s="210"/>
      <c r="AF38" s="210"/>
      <c r="AG38" s="210" t="s">
        <v>156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38">
        <v>13</v>
      </c>
      <c r="B39" s="239" t="s">
        <v>194</v>
      </c>
      <c r="C39" s="249" t="s">
        <v>195</v>
      </c>
      <c r="D39" s="240" t="s">
        <v>186</v>
      </c>
      <c r="E39" s="241">
        <v>7.7999999999999999E-4</v>
      </c>
      <c r="F39" s="242"/>
      <c r="G39" s="243">
        <f>ROUND(E39*F39,2)</f>
        <v>0</v>
      </c>
      <c r="H39" s="242">
        <v>0</v>
      </c>
      <c r="I39" s="243">
        <f>ROUND(E39*H39,2)</f>
        <v>0</v>
      </c>
      <c r="J39" s="242">
        <v>1465</v>
      </c>
      <c r="K39" s="243">
        <f>ROUND(E39*J39,2)</f>
        <v>1.1399999999999999</v>
      </c>
      <c r="L39" s="243">
        <v>21</v>
      </c>
      <c r="M39" s="243">
        <f>G39*(1+L39/100)</f>
        <v>0</v>
      </c>
      <c r="N39" s="241">
        <v>0</v>
      </c>
      <c r="O39" s="241">
        <f>ROUND(E39*N39,2)</f>
        <v>0</v>
      </c>
      <c r="P39" s="241">
        <v>0</v>
      </c>
      <c r="Q39" s="241">
        <f>ROUND(E39*P39,2)</f>
        <v>0</v>
      </c>
      <c r="R39" s="243"/>
      <c r="S39" s="243" t="s">
        <v>152</v>
      </c>
      <c r="T39" s="244" t="s">
        <v>153</v>
      </c>
      <c r="U39" s="220">
        <v>0</v>
      </c>
      <c r="V39" s="220">
        <f>ROUND(E39*U39,2)</f>
        <v>0</v>
      </c>
      <c r="W39" s="220"/>
      <c r="X39" s="220" t="s">
        <v>154</v>
      </c>
      <c r="Y39" s="220" t="s">
        <v>155</v>
      </c>
      <c r="Z39" s="210"/>
      <c r="AA39" s="210"/>
      <c r="AB39" s="210"/>
      <c r="AC39" s="210"/>
      <c r="AD39" s="210"/>
      <c r="AE39" s="210"/>
      <c r="AF39" s="210"/>
      <c r="AG39" s="210" t="s">
        <v>156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x14ac:dyDescent="0.2">
      <c r="A40" s="224" t="s">
        <v>147</v>
      </c>
      <c r="B40" s="225" t="s">
        <v>102</v>
      </c>
      <c r="C40" s="248" t="s">
        <v>103</v>
      </c>
      <c r="D40" s="226"/>
      <c r="E40" s="227"/>
      <c r="F40" s="228"/>
      <c r="G40" s="228">
        <f>SUMIF(AG41:AG47,"&lt;&gt;NOR",G41:G47)</f>
        <v>0</v>
      </c>
      <c r="H40" s="228"/>
      <c r="I40" s="228">
        <f>SUM(I41:I47)</f>
        <v>9025.15</v>
      </c>
      <c r="J40" s="228"/>
      <c r="K40" s="228">
        <f>SUM(K41:K47)</f>
        <v>6269.34</v>
      </c>
      <c r="L40" s="228"/>
      <c r="M40" s="228">
        <f>SUM(M41:M47)</f>
        <v>0</v>
      </c>
      <c r="N40" s="227"/>
      <c r="O40" s="227">
        <f>SUM(O41:O47)</f>
        <v>0.02</v>
      </c>
      <c r="P40" s="227"/>
      <c r="Q40" s="227">
        <f>SUM(Q41:Q47)</f>
        <v>0.05</v>
      </c>
      <c r="R40" s="228"/>
      <c r="S40" s="228"/>
      <c r="T40" s="229"/>
      <c r="U40" s="223"/>
      <c r="V40" s="223">
        <f>SUM(V41:V47)</f>
        <v>0</v>
      </c>
      <c r="W40" s="223"/>
      <c r="X40" s="223"/>
      <c r="Y40" s="223"/>
      <c r="AG40" t="s">
        <v>148</v>
      </c>
    </row>
    <row r="41" spans="1:60" outlineLevel="1" x14ac:dyDescent="0.2">
      <c r="A41" s="231">
        <v>14</v>
      </c>
      <c r="B41" s="232" t="s">
        <v>196</v>
      </c>
      <c r="C41" s="250" t="s">
        <v>197</v>
      </c>
      <c r="D41" s="233" t="s">
        <v>151</v>
      </c>
      <c r="E41" s="234">
        <v>14.146000000000001</v>
      </c>
      <c r="F41" s="235"/>
      <c r="G41" s="236">
        <f>ROUND(E41*F41,2)</f>
        <v>0</v>
      </c>
      <c r="H41" s="235">
        <v>638</v>
      </c>
      <c r="I41" s="236">
        <f>ROUND(E41*H41,2)</f>
        <v>9025.15</v>
      </c>
      <c r="J41" s="235">
        <v>0</v>
      </c>
      <c r="K41" s="236">
        <f>ROUND(E41*J41,2)</f>
        <v>0</v>
      </c>
      <c r="L41" s="236">
        <v>21</v>
      </c>
      <c r="M41" s="236">
        <f>G41*(1+L41/100)</f>
        <v>0</v>
      </c>
      <c r="N41" s="234">
        <v>1.5499999999999999E-3</v>
      </c>
      <c r="O41" s="234">
        <f>ROUND(E41*N41,2)</f>
        <v>0.02</v>
      </c>
      <c r="P41" s="234">
        <v>0</v>
      </c>
      <c r="Q41" s="234">
        <f>ROUND(E41*P41,2)</f>
        <v>0</v>
      </c>
      <c r="R41" s="236"/>
      <c r="S41" s="236" t="s">
        <v>164</v>
      </c>
      <c r="T41" s="237" t="s">
        <v>153</v>
      </c>
      <c r="U41" s="220">
        <v>0</v>
      </c>
      <c r="V41" s="220">
        <f>ROUND(E41*U41,2)</f>
        <v>0</v>
      </c>
      <c r="W41" s="220"/>
      <c r="X41" s="220" t="s">
        <v>198</v>
      </c>
      <c r="Y41" s="220" t="s">
        <v>155</v>
      </c>
      <c r="Z41" s="210"/>
      <c r="AA41" s="210"/>
      <c r="AB41" s="210"/>
      <c r="AC41" s="210"/>
      <c r="AD41" s="210"/>
      <c r="AE41" s="210"/>
      <c r="AF41" s="210"/>
      <c r="AG41" s="210" t="s">
        <v>199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17"/>
      <c r="B42" s="218"/>
      <c r="C42" s="251" t="s">
        <v>301</v>
      </c>
      <c r="D42" s="221"/>
      <c r="E42" s="222"/>
      <c r="F42" s="220"/>
      <c r="G42" s="220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160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">
      <c r="A43" s="217"/>
      <c r="B43" s="218"/>
      <c r="C43" s="251" t="s">
        <v>302</v>
      </c>
      <c r="D43" s="221"/>
      <c r="E43" s="222">
        <v>14.15</v>
      </c>
      <c r="F43" s="220"/>
      <c r="G43" s="220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160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38">
        <v>15</v>
      </c>
      <c r="B44" s="239" t="s">
        <v>202</v>
      </c>
      <c r="C44" s="249" t="s">
        <v>203</v>
      </c>
      <c r="D44" s="240" t="s">
        <v>191</v>
      </c>
      <c r="E44" s="241">
        <v>15.5</v>
      </c>
      <c r="F44" s="242"/>
      <c r="G44" s="243">
        <f>ROUND(E44*F44,2)</f>
        <v>0</v>
      </c>
      <c r="H44" s="242">
        <v>0</v>
      </c>
      <c r="I44" s="243">
        <f>ROUND(E44*H44,2)</f>
        <v>0</v>
      </c>
      <c r="J44" s="242">
        <v>17.600000000000001</v>
      </c>
      <c r="K44" s="243">
        <f>ROUND(E44*J44,2)</f>
        <v>272.8</v>
      </c>
      <c r="L44" s="243">
        <v>21</v>
      </c>
      <c r="M44" s="243">
        <f>G44*(1+L44/100)</f>
        <v>0</v>
      </c>
      <c r="N44" s="241">
        <v>0</v>
      </c>
      <c r="O44" s="241">
        <f>ROUND(E44*N44,2)</f>
        <v>0</v>
      </c>
      <c r="P44" s="241">
        <v>8.0000000000000007E-5</v>
      </c>
      <c r="Q44" s="241">
        <f>ROUND(E44*P44,2)</f>
        <v>0</v>
      </c>
      <c r="R44" s="243"/>
      <c r="S44" s="243" t="s">
        <v>152</v>
      </c>
      <c r="T44" s="244" t="s">
        <v>153</v>
      </c>
      <c r="U44" s="220">
        <v>0</v>
      </c>
      <c r="V44" s="220">
        <f>ROUND(E44*U44,2)</f>
        <v>0</v>
      </c>
      <c r="W44" s="220"/>
      <c r="X44" s="220" t="s">
        <v>154</v>
      </c>
      <c r="Y44" s="220" t="s">
        <v>155</v>
      </c>
      <c r="Z44" s="210"/>
      <c r="AA44" s="210"/>
      <c r="AB44" s="210"/>
      <c r="AC44" s="210"/>
      <c r="AD44" s="210"/>
      <c r="AE44" s="210"/>
      <c r="AF44" s="210"/>
      <c r="AG44" s="210" t="s">
        <v>156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38">
        <v>16</v>
      </c>
      <c r="B45" s="239" t="s">
        <v>204</v>
      </c>
      <c r="C45" s="249" t="s">
        <v>205</v>
      </c>
      <c r="D45" s="240" t="s">
        <v>151</v>
      </c>
      <c r="E45" s="241">
        <v>12.86</v>
      </c>
      <c r="F45" s="242"/>
      <c r="G45" s="243">
        <f>ROUND(E45*F45,2)</f>
        <v>0</v>
      </c>
      <c r="H45" s="242">
        <v>0</v>
      </c>
      <c r="I45" s="243">
        <f>ROUND(E45*H45,2)</f>
        <v>0</v>
      </c>
      <c r="J45" s="242">
        <v>128</v>
      </c>
      <c r="K45" s="243">
        <f>ROUND(E45*J45,2)</f>
        <v>1646.08</v>
      </c>
      <c r="L45" s="243">
        <v>21</v>
      </c>
      <c r="M45" s="243">
        <f>G45*(1+L45/100)</f>
        <v>0</v>
      </c>
      <c r="N45" s="241">
        <v>0</v>
      </c>
      <c r="O45" s="241">
        <f>ROUND(E45*N45,2)</f>
        <v>0</v>
      </c>
      <c r="P45" s="241">
        <v>3.5000000000000001E-3</v>
      </c>
      <c r="Q45" s="241">
        <f>ROUND(E45*P45,2)</f>
        <v>0.05</v>
      </c>
      <c r="R45" s="243"/>
      <c r="S45" s="243" t="s">
        <v>152</v>
      </c>
      <c r="T45" s="244" t="s">
        <v>153</v>
      </c>
      <c r="U45" s="220">
        <v>0</v>
      </c>
      <c r="V45" s="220">
        <f>ROUND(E45*U45,2)</f>
        <v>0</v>
      </c>
      <c r="W45" s="220"/>
      <c r="X45" s="220" t="s">
        <v>154</v>
      </c>
      <c r="Y45" s="220" t="s">
        <v>155</v>
      </c>
      <c r="Z45" s="210"/>
      <c r="AA45" s="210"/>
      <c r="AB45" s="210"/>
      <c r="AC45" s="210"/>
      <c r="AD45" s="210"/>
      <c r="AE45" s="210"/>
      <c r="AF45" s="210"/>
      <c r="AG45" s="210" t="s">
        <v>156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38">
        <v>17</v>
      </c>
      <c r="B46" s="239" t="s">
        <v>206</v>
      </c>
      <c r="C46" s="249" t="s">
        <v>207</v>
      </c>
      <c r="D46" s="240" t="s">
        <v>151</v>
      </c>
      <c r="E46" s="241">
        <v>12.86</v>
      </c>
      <c r="F46" s="242"/>
      <c r="G46" s="243">
        <f>ROUND(E46*F46,2)</f>
        <v>0</v>
      </c>
      <c r="H46" s="242">
        <v>0</v>
      </c>
      <c r="I46" s="243">
        <f>ROUND(E46*H46,2)</f>
        <v>0</v>
      </c>
      <c r="J46" s="242">
        <v>337</v>
      </c>
      <c r="K46" s="243">
        <f>ROUND(E46*J46,2)</f>
        <v>4333.82</v>
      </c>
      <c r="L46" s="243">
        <v>21</v>
      </c>
      <c r="M46" s="243">
        <f>G46*(1+L46/100)</f>
        <v>0</v>
      </c>
      <c r="N46" s="241">
        <v>2.3000000000000001E-4</v>
      </c>
      <c r="O46" s="241">
        <f>ROUND(E46*N46,2)</f>
        <v>0</v>
      </c>
      <c r="P46" s="241">
        <v>0</v>
      </c>
      <c r="Q46" s="241">
        <f>ROUND(E46*P46,2)</f>
        <v>0</v>
      </c>
      <c r="R46" s="243"/>
      <c r="S46" s="243" t="s">
        <v>152</v>
      </c>
      <c r="T46" s="244" t="s">
        <v>153</v>
      </c>
      <c r="U46" s="220">
        <v>0</v>
      </c>
      <c r="V46" s="220">
        <f>ROUND(E46*U46,2)</f>
        <v>0</v>
      </c>
      <c r="W46" s="220"/>
      <c r="X46" s="220" t="s">
        <v>154</v>
      </c>
      <c r="Y46" s="220" t="s">
        <v>155</v>
      </c>
      <c r="Z46" s="210"/>
      <c r="AA46" s="210"/>
      <c r="AB46" s="210"/>
      <c r="AC46" s="210"/>
      <c r="AD46" s="210"/>
      <c r="AE46" s="210"/>
      <c r="AF46" s="210"/>
      <c r="AG46" s="210" t="s">
        <v>156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38">
        <v>18</v>
      </c>
      <c r="B47" s="239" t="s">
        <v>208</v>
      </c>
      <c r="C47" s="249" t="s">
        <v>209</v>
      </c>
      <c r="D47" s="240" t="s">
        <v>186</v>
      </c>
      <c r="E47" s="241">
        <v>2.4879999999999999E-2</v>
      </c>
      <c r="F47" s="242"/>
      <c r="G47" s="243">
        <f>ROUND(E47*F47,2)</f>
        <v>0</v>
      </c>
      <c r="H47" s="242">
        <v>0</v>
      </c>
      <c r="I47" s="243">
        <f>ROUND(E47*H47,2)</f>
        <v>0</v>
      </c>
      <c r="J47" s="242">
        <v>669</v>
      </c>
      <c r="K47" s="243">
        <f>ROUND(E47*J47,2)</f>
        <v>16.64</v>
      </c>
      <c r="L47" s="243">
        <v>21</v>
      </c>
      <c r="M47" s="243">
        <f>G47*(1+L47/100)</f>
        <v>0</v>
      </c>
      <c r="N47" s="241">
        <v>0</v>
      </c>
      <c r="O47" s="241">
        <f>ROUND(E47*N47,2)</f>
        <v>0</v>
      </c>
      <c r="P47" s="241">
        <v>0</v>
      </c>
      <c r="Q47" s="241">
        <f>ROUND(E47*P47,2)</f>
        <v>0</v>
      </c>
      <c r="R47" s="243"/>
      <c r="S47" s="243" t="s">
        <v>152</v>
      </c>
      <c r="T47" s="244" t="s">
        <v>153</v>
      </c>
      <c r="U47" s="220">
        <v>0</v>
      </c>
      <c r="V47" s="220">
        <f>ROUND(E47*U47,2)</f>
        <v>0</v>
      </c>
      <c r="W47" s="220"/>
      <c r="X47" s="220" t="s">
        <v>154</v>
      </c>
      <c r="Y47" s="220" t="s">
        <v>155</v>
      </c>
      <c r="Z47" s="210"/>
      <c r="AA47" s="210"/>
      <c r="AB47" s="210"/>
      <c r="AC47" s="210"/>
      <c r="AD47" s="210"/>
      <c r="AE47" s="210"/>
      <c r="AF47" s="210"/>
      <c r="AG47" s="210" t="s">
        <v>156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x14ac:dyDescent="0.2">
      <c r="A48" s="224" t="s">
        <v>147</v>
      </c>
      <c r="B48" s="225" t="s">
        <v>106</v>
      </c>
      <c r="C48" s="248" t="s">
        <v>107</v>
      </c>
      <c r="D48" s="226"/>
      <c r="E48" s="227"/>
      <c r="F48" s="228"/>
      <c r="G48" s="228">
        <f>SUMIF(AG49:AG51,"&lt;&gt;NOR",G49:G51)</f>
        <v>0</v>
      </c>
      <c r="H48" s="228"/>
      <c r="I48" s="228">
        <f>SUM(I49:I51)</f>
        <v>0</v>
      </c>
      <c r="J48" s="228"/>
      <c r="K48" s="228">
        <f>SUM(K49:K51)</f>
        <v>2552.7399999999998</v>
      </c>
      <c r="L48" s="228"/>
      <c r="M48" s="228">
        <f>SUM(M49:M51)</f>
        <v>0</v>
      </c>
      <c r="N48" s="227"/>
      <c r="O48" s="227">
        <f>SUM(O49:O51)</f>
        <v>0.01</v>
      </c>
      <c r="P48" s="227"/>
      <c r="Q48" s="227">
        <f>SUM(Q49:Q51)</f>
        <v>0</v>
      </c>
      <c r="R48" s="228"/>
      <c r="S48" s="228"/>
      <c r="T48" s="229"/>
      <c r="U48" s="223"/>
      <c r="V48" s="223">
        <f>SUM(V49:V51)</f>
        <v>0</v>
      </c>
      <c r="W48" s="223"/>
      <c r="X48" s="223"/>
      <c r="Y48" s="223"/>
      <c r="AG48" t="s">
        <v>148</v>
      </c>
    </row>
    <row r="49" spans="1:60" outlineLevel="1" x14ac:dyDescent="0.2">
      <c r="A49" s="231">
        <v>19</v>
      </c>
      <c r="B49" s="232" t="s">
        <v>216</v>
      </c>
      <c r="C49" s="250" t="s">
        <v>217</v>
      </c>
      <c r="D49" s="233" t="s">
        <v>151</v>
      </c>
      <c r="E49" s="234">
        <v>45.9953</v>
      </c>
      <c r="F49" s="235"/>
      <c r="G49" s="236">
        <f>ROUND(E49*F49,2)</f>
        <v>0</v>
      </c>
      <c r="H49" s="235">
        <v>0</v>
      </c>
      <c r="I49" s="236">
        <f>ROUND(E49*H49,2)</f>
        <v>0</v>
      </c>
      <c r="J49" s="235">
        <v>55.5</v>
      </c>
      <c r="K49" s="236">
        <f>ROUND(E49*J49,2)</f>
        <v>2552.7399999999998</v>
      </c>
      <c r="L49" s="236">
        <v>21</v>
      </c>
      <c r="M49" s="236">
        <f>G49*(1+L49/100)</f>
        <v>0</v>
      </c>
      <c r="N49" s="234">
        <v>2.5999999999999998E-4</v>
      </c>
      <c r="O49" s="234">
        <f>ROUND(E49*N49,2)</f>
        <v>0.01</v>
      </c>
      <c r="P49" s="234">
        <v>0</v>
      </c>
      <c r="Q49" s="234">
        <f>ROUND(E49*P49,2)</f>
        <v>0</v>
      </c>
      <c r="R49" s="236"/>
      <c r="S49" s="236" t="s">
        <v>152</v>
      </c>
      <c r="T49" s="237" t="s">
        <v>153</v>
      </c>
      <c r="U49" s="220">
        <v>0</v>
      </c>
      <c r="V49" s="220">
        <f>ROUND(E49*U49,2)</f>
        <v>0</v>
      </c>
      <c r="W49" s="220"/>
      <c r="X49" s="220" t="s">
        <v>154</v>
      </c>
      <c r="Y49" s="220" t="s">
        <v>155</v>
      </c>
      <c r="Z49" s="210"/>
      <c r="AA49" s="210"/>
      <c r="AB49" s="210"/>
      <c r="AC49" s="210"/>
      <c r="AD49" s="210"/>
      <c r="AE49" s="210"/>
      <c r="AF49" s="210"/>
      <c r="AG49" s="210" t="s">
        <v>156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">
      <c r="A50" s="217"/>
      <c r="B50" s="218"/>
      <c r="C50" s="251" t="s">
        <v>283</v>
      </c>
      <c r="D50" s="221"/>
      <c r="E50" s="222"/>
      <c r="F50" s="220"/>
      <c r="G50" s="220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20"/>
      <c r="Z50" s="210"/>
      <c r="AA50" s="210"/>
      <c r="AB50" s="210"/>
      <c r="AC50" s="210"/>
      <c r="AD50" s="210"/>
      <c r="AE50" s="210"/>
      <c r="AF50" s="210"/>
      <c r="AG50" s="210" t="s">
        <v>160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">
      <c r="A51" s="217"/>
      <c r="B51" s="218"/>
      <c r="C51" s="251" t="s">
        <v>284</v>
      </c>
      <c r="D51" s="221"/>
      <c r="E51" s="222">
        <v>46</v>
      </c>
      <c r="F51" s="220"/>
      <c r="G51" s="220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20"/>
      <c r="Z51" s="210"/>
      <c r="AA51" s="210"/>
      <c r="AB51" s="210"/>
      <c r="AC51" s="210"/>
      <c r="AD51" s="210"/>
      <c r="AE51" s="210"/>
      <c r="AF51" s="210"/>
      <c r="AG51" s="210" t="s">
        <v>160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x14ac:dyDescent="0.2">
      <c r="A52" s="224" t="s">
        <v>147</v>
      </c>
      <c r="B52" s="225" t="s">
        <v>108</v>
      </c>
      <c r="C52" s="248" t="s">
        <v>109</v>
      </c>
      <c r="D52" s="226"/>
      <c r="E52" s="227"/>
      <c r="F52" s="228"/>
      <c r="G52" s="228">
        <f>SUMIF(AG53:AG58,"&lt;&gt;NOR",G53:G58)</f>
        <v>0</v>
      </c>
      <c r="H52" s="228"/>
      <c r="I52" s="228">
        <f>SUM(I53:I58)</f>
        <v>0</v>
      </c>
      <c r="J52" s="228"/>
      <c r="K52" s="228">
        <f>SUM(K53:K58)</f>
        <v>2673.52</v>
      </c>
      <c r="L52" s="228"/>
      <c r="M52" s="228">
        <f>SUM(M53:M58)</f>
        <v>0</v>
      </c>
      <c r="N52" s="227"/>
      <c r="O52" s="227">
        <f>SUM(O53:O58)</f>
        <v>0.02</v>
      </c>
      <c r="P52" s="227"/>
      <c r="Q52" s="227">
        <f>SUM(Q53:Q58)</f>
        <v>0</v>
      </c>
      <c r="R52" s="228"/>
      <c r="S52" s="228"/>
      <c r="T52" s="229"/>
      <c r="U52" s="223"/>
      <c r="V52" s="223">
        <f>SUM(V53:V58)</f>
        <v>0</v>
      </c>
      <c r="W52" s="223"/>
      <c r="X52" s="223"/>
      <c r="Y52" s="223"/>
      <c r="AG52" t="s">
        <v>148</v>
      </c>
    </row>
    <row r="53" spans="1:60" outlineLevel="1" x14ac:dyDescent="0.2">
      <c r="A53" s="231">
        <v>20</v>
      </c>
      <c r="B53" s="232" t="s">
        <v>272</v>
      </c>
      <c r="C53" s="250" t="s">
        <v>273</v>
      </c>
      <c r="D53" s="233" t="s">
        <v>151</v>
      </c>
      <c r="E53" s="234">
        <v>4.2591999999999999</v>
      </c>
      <c r="F53" s="235"/>
      <c r="G53" s="236">
        <f>ROUND(E53*F53,2)</f>
        <v>0</v>
      </c>
      <c r="H53" s="235">
        <v>0</v>
      </c>
      <c r="I53" s="236">
        <f>ROUND(E53*H53,2)</f>
        <v>0</v>
      </c>
      <c r="J53" s="235">
        <v>623</v>
      </c>
      <c r="K53" s="236">
        <f>ROUND(E53*J53,2)</f>
        <v>2653.48</v>
      </c>
      <c r="L53" s="236">
        <v>21</v>
      </c>
      <c r="M53" s="236">
        <f>G53*(1+L53/100)</f>
        <v>0</v>
      </c>
      <c r="N53" s="234">
        <v>3.82E-3</v>
      </c>
      <c r="O53" s="234">
        <f>ROUND(E53*N53,2)</f>
        <v>0.02</v>
      </c>
      <c r="P53" s="234">
        <v>0</v>
      </c>
      <c r="Q53" s="234">
        <f>ROUND(E53*P53,2)</f>
        <v>0</v>
      </c>
      <c r="R53" s="236"/>
      <c r="S53" s="236" t="s">
        <v>152</v>
      </c>
      <c r="T53" s="237" t="s">
        <v>153</v>
      </c>
      <c r="U53" s="220">
        <v>0</v>
      </c>
      <c r="V53" s="220">
        <f>ROUND(E53*U53,2)</f>
        <v>0</v>
      </c>
      <c r="W53" s="220"/>
      <c r="X53" s="220" t="s">
        <v>154</v>
      </c>
      <c r="Y53" s="220" t="s">
        <v>155</v>
      </c>
      <c r="Z53" s="210"/>
      <c r="AA53" s="210"/>
      <c r="AB53" s="210"/>
      <c r="AC53" s="210"/>
      <c r="AD53" s="210"/>
      <c r="AE53" s="210"/>
      <c r="AF53" s="210"/>
      <c r="AG53" s="210" t="s">
        <v>156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">
      <c r="A54" s="217"/>
      <c r="B54" s="218"/>
      <c r="C54" s="251" t="s">
        <v>303</v>
      </c>
      <c r="D54" s="221"/>
      <c r="E54" s="222"/>
      <c r="F54" s="220"/>
      <c r="G54" s="220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10"/>
      <c r="AA54" s="210"/>
      <c r="AB54" s="210"/>
      <c r="AC54" s="210"/>
      <c r="AD54" s="210"/>
      <c r="AE54" s="210"/>
      <c r="AF54" s="210"/>
      <c r="AG54" s="210" t="s">
        <v>160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">
      <c r="A55" s="217"/>
      <c r="B55" s="218"/>
      <c r="C55" s="251" t="s">
        <v>304</v>
      </c>
      <c r="D55" s="221"/>
      <c r="E55" s="222"/>
      <c r="F55" s="220"/>
      <c r="G55" s="220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20"/>
      <c r="Z55" s="210"/>
      <c r="AA55" s="210"/>
      <c r="AB55" s="210"/>
      <c r="AC55" s="210"/>
      <c r="AD55" s="210"/>
      <c r="AE55" s="210"/>
      <c r="AF55" s="210"/>
      <c r="AG55" s="210" t="s">
        <v>160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">
      <c r="A56" s="217"/>
      <c r="B56" s="218"/>
      <c r="C56" s="251" t="s">
        <v>305</v>
      </c>
      <c r="D56" s="221"/>
      <c r="E56" s="222"/>
      <c r="F56" s="220"/>
      <c r="G56" s="220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10"/>
      <c r="AA56" s="210"/>
      <c r="AB56" s="210"/>
      <c r="AC56" s="210"/>
      <c r="AD56" s="210"/>
      <c r="AE56" s="210"/>
      <c r="AF56" s="210"/>
      <c r="AG56" s="210" t="s">
        <v>160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">
      <c r="A57" s="217"/>
      <c r="B57" s="218"/>
      <c r="C57" s="251" t="s">
        <v>306</v>
      </c>
      <c r="D57" s="221"/>
      <c r="E57" s="222">
        <v>4.26</v>
      </c>
      <c r="F57" s="220"/>
      <c r="G57" s="220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10"/>
      <c r="AA57" s="210"/>
      <c r="AB57" s="210"/>
      <c r="AC57" s="210"/>
      <c r="AD57" s="210"/>
      <c r="AE57" s="210"/>
      <c r="AF57" s="210"/>
      <c r="AG57" s="210" t="s">
        <v>160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38">
        <v>21</v>
      </c>
      <c r="B58" s="239" t="s">
        <v>276</v>
      </c>
      <c r="C58" s="249" t="s">
        <v>277</v>
      </c>
      <c r="D58" s="240" t="s">
        <v>186</v>
      </c>
      <c r="E58" s="241">
        <v>1.627E-2</v>
      </c>
      <c r="F58" s="242"/>
      <c r="G58" s="243">
        <f>ROUND(E58*F58,2)</f>
        <v>0</v>
      </c>
      <c r="H58" s="242">
        <v>0</v>
      </c>
      <c r="I58" s="243">
        <f>ROUND(E58*H58,2)</f>
        <v>0</v>
      </c>
      <c r="J58" s="242">
        <v>1232</v>
      </c>
      <c r="K58" s="243">
        <f>ROUND(E58*J58,2)</f>
        <v>20.04</v>
      </c>
      <c r="L58" s="243">
        <v>21</v>
      </c>
      <c r="M58" s="243">
        <f>G58*(1+L58/100)</f>
        <v>0</v>
      </c>
      <c r="N58" s="241">
        <v>0</v>
      </c>
      <c r="O58" s="241">
        <f>ROUND(E58*N58,2)</f>
        <v>0</v>
      </c>
      <c r="P58" s="241">
        <v>0</v>
      </c>
      <c r="Q58" s="241">
        <f>ROUND(E58*P58,2)</f>
        <v>0</v>
      </c>
      <c r="R58" s="243"/>
      <c r="S58" s="243" t="s">
        <v>152</v>
      </c>
      <c r="T58" s="244" t="s">
        <v>153</v>
      </c>
      <c r="U58" s="220">
        <v>0</v>
      </c>
      <c r="V58" s="220">
        <f>ROUND(E58*U58,2)</f>
        <v>0</v>
      </c>
      <c r="W58" s="220"/>
      <c r="X58" s="220" t="s">
        <v>154</v>
      </c>
      <c r="Y58" s="220" t="s">
        <v>155</v>
      </c>
      <c r="Z58" s="210"/>
      <c r="AA58" s="210"/>
      <c r="AB58" s="210"/>
      <c r="AC58" s="210"/>
      <c r="AD58" s="210"/>
      <c r="AE58" s="210"/>
      <c r="AF58" s="210"/>
      <c r="AG58" s="210" t="s">
        <v>156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x14ac:dyDescent="0.2">
      <c r="A59" s="224" t="s">
        <v>147</v>
      </c>
      <c r="B59" s="225" t="s">
        <v>110</v>
      </c>
      <c r="C59" s="248" t="s">
        <v>111</v>
      </c>
      <c r="D59" s="226"/>
      <c r="E59" s="227"/>
      <c r="F59" s="228"/>
      <c r="G59" s="228">
        <f>SUMIF(AG60:AG62,"&lt;&gt;NOR",G60:G62)</f>
        <v>0</v>
      </c>
      <c r="H59" s="228"/>
      <c r="I59" s="228">
        <f>SUM(I60:I62)</f>
        <v>0</v>
      </c>
      <c r="J59" s="228"/>
      <c r="K59" s="228">
        <f>SUM(K60:K62)</f>
        <v>1005.49</v>
      </c>
      <c r="L59" s="228"/>
      <c r="M59" s="228">
        <f>SUM(M60:M62)</f>
        <v>0</v>
      </c>
      <c r="N59" s="227"/>
      <c r="O59" s="227">
        <f>SUM(O60:O62)</f>
        <v>0</v>
      </c>
      <c r="P59" s="227"/>
      <c r="Q59" s="227">
        <f>SUM(Q60:Q62)</f>
        <v>0.28000000000000003</v>
      </c>
      <c r="R59" s="228"/>
      <c r="S59" s="228"/>
      <c r="T59" s="229"/>
      <c r="U59" s="223"/>
      <c r="V59" s="223">
        <f>SUM(V60:V62)</f>
        <v>0</v>
      </c>
      <c r="W59" s="223"/>
      <c r="X59" s="223"/>
      <c r="Y59" s="223"/>
      <c r="AG59" t="s">
        <v>148</v>
      </c>
    </row>
    <row r="60" spans="1:60" outlineLevel="1" x14ac:dyDescent="0.2">
      <c r="A60" s="231">
        <v>22</v>
      </c>
      <c r="B60" s="232" t="s">
        <v>218</v>
      </c>
      <c r="C60" s="250" t="s">
        <v>219</v>
      </c>
      <c r="D60" s="233" t="s">
        <v>151</v>
      </c>
      <c r="E60" s="234">
        <v>3.1520000000000001</v>
      </c>
      <c r="F60" s="235"/>
      <c r="G60" s="236">
        <f>ROUND(E60*F60,2)</f>
        <v>0</v>
      </c>
      <c r="H60" s="235">
        <v>0</v>
      </c>
      <c r="I60" s="236">
        <f>ROUND(E60*H60,2)</f>
        <v>0</v>
      </c>
      <c r="J60" s="235">
        <v>319</v>
      </c>
      <c r="K60" s="236">
        <f>ROUND(E60*J60,2)</f>
        <v>1005.49</v>
      </c>
      <c r="L60" s="236">
        <v>21</v>
      </c>
      <c r="M60" s="236">
        <f>G60*(1+L60/100)</f>
        <v>0</v>
      </c>
      <c r="N60" s="234">
        <v>1.17E-3</v>
      </c>
      <c r="O60" s="234">
        <f>ROUND(E60*N60,2)</f>
        <v>0</v>
      </c>
      <c r="P60" s="234">
        <v>8.7999999999999995E-2</v>
      </c>
      <c r="Q60" s="234">
        <f>ROUND(E60*P60,2)</f>
        <v>0.28000000000000003</v>
      </c>
      <c r="R60" s="236"/>
      <c r="S60" s="236" t="s">
        <v>164</v>
      </c>
      <c r="T60" s="237" t="s">
        <v>153</v>
      </c>
      <c r="U60" s="220">
        <v>0</v>
      </c>
      <c r="V60" s="220">
        <f>ROUND(E60*U60,2)</f>
        <v>0</v>
      </c>
      <c r="W60" s="220"/>
      <c r="X60" s="220" t="s">
        <v>154</v>
      </c>
      <c r="Y60" s="220" t="s">
        <v>155</v>
      </c>
      <c r="Z60" s="210"/>
      <c r="AA60" s="210"/>
      <c r="AB60" s="210"/>
      <c r="AC60" s="210"/>
      <c r="AD60" s="210"/>
      <c r="AE60" s="210"/>
      <c r="AF60" s="210"/>
      <c r="AG60" s="210" t="s">
        <v>156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2" x14ac:dyDescent="0.2">
      <c r="A61" s="217"/>
      <c r="B61" s="218"/>
      <c r="C61" s="251" t="s">
        <v>307</v>
      </c>
      <c r="D61" s="221"/>
      <c r="E61" s="222"/>
      <c r="F61" s="220"/>
      <c r="G61" s="220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10"/>
      <c r="AA61" s="210"/>
      <c r="AB61" s="210"/>
      <c r="AC61" s="210"/>
      <c r="AD61" s="210"/>
      <c r="AE61" s="210"/>
      <c r="AF61" s="210"/>
      <c r="AG61" s="210" t="s">
        <v>160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3" x14ac:dyDescent="0.2">
      <c r="A62" s="217"/>
      <c r="B62" s="218"/>
      <c r="C62" s="251" t="s">
        <v>308</v>
      </c>
      <c r="D62" s="221"/>
      <c r="E62" s="222">
        <v>3.15</v>
      </c>
      <c r="F62" s="220"/>
      <c r="G62" s="220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20"/>
      <c r="Z62" s="210"/>
      <c r="AA62" s="210"/>
      <c r="AB62" s="210"/>
      <c r="AC62" s="210"/>
      <c r="AD62" s="210"/>
      <c r="AE62" s="210"/>
      <c r="AF62" s="210"/>
      <c r="AG62" s="210" t="s">
        <v>160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x14ac:dyDescent="0.2">
      <c r="A63" s="224" t="s">
        <v>147</v>
      </c>
      <c r="B63" s="225" t="s">
        <v>112</v>
      </c>
      <c r="C63" s="248" t="s">
        <v>113</v>
      </c>
      <c r="D63" s="226"/>
      <c r="E63" s="227"/>
      <c r="F63" s="228"/>
      <c r="G63" s="228">
        <f>SUMIF(AG64:AG76,"&lt;&gt;NOR",G64:G76)</f>
        <v>0</v>
      </c>
      <c r="H63" s="228"/>
      <c r="I63" s="228">
        <f>SUM(I64:I76)</f>
        <v>0</v>
      </c>
      <c r="J63" s="228"/>
      <c r="K63" s="228">
        <f>SUM(K64:K76)</f>
        <v>2183.9700000000003</v>
      </c>
      <c r="L63" s="228"/>
      <c r="M63" s="228">
        <f>SUM(M64:M76)</f>
        <v>0</v>
      </c>
      <c r="N63" s="227"/>
      <c r="O63" s="227">
        <f>SUM(O64:O76)</f>
        <v>0</v>
      </c>
      <c r="P63" s="227"/>
      <c r="Q63" s="227">
        <f>SUM(Q64:Q76)</f>
        <v>0</v>
      </c>
      <c r="R63" s="228"/>
      <c r="S63" s="228"/>
      <c r="T63" s="229"/>
      <c r="U63" s="223"/>
      <c r="V63" s="223">
        <f>SUM(V64:V76)</f>
        <v>0</v>
      </c>
      <c r="W63" s="223"/>
      <c r="X63" s="223"/>
      <c r="Y63" s="223"/>
      <c r="AG63" t="s">
        <v>148</v>
      </c>
    </row>
    <row r="64" spans="1:60" outlineLevel="1" x14ac:dyDescent="0.2">
      <c r="A64" s="231">
        <v>23</v>
      </c>
      <c r="B64" s="232" t="s">
        <v>226</v>
      </c>
      <c r="C64" s="250" t="s">
        <v>227</v>
      </c>
      <c r="D64" s="233" t="s">
        <v>186</v>
      </c>
      <c r="E64" s="234">
        <v>0.32362999999999997</v>
      </c>
      <c r="F64" s="235"/>
      <c r="G64" s="236">
        <f>ROUND(E64*F64,2)</f>
        <v>0</v>
      </c>
      <c r="H64" s="235">
        <v>0</v>
      </c>
      <c r="I64" s="236">
        <f>ROUND(E64*H64,2)</f>
        <v>0</v>
      </c>
      <c r="J64" s="235">
        <v>301</v>
      </c>
      <c r="K64" s="236">
        <f>ROUND(E64*J64,2)</f>
        <v>97.41</v>
      </c>
      <c r="L64" s="236">
        <v>21</v>
      </c>
      <c r="M64" s="236">
        <f>G64*(1+L64/100)</f>
        <v>0</v>
      </c>
      <c r="N64" s="234">
        <v>0</v>
      </c>
      <c r="O64" s="234">
        <f>ROUND(E64*N64,2)</f>
        <v>0</v>
      </c>
      <c r="P64" s="234">
        <v>0</v>
      </c>
      <c r="Q64" s="234">
        <f>ROUND(E64*P64,2)</f>
        <v>0</v>
      </c>
      <c r="R64" s="236"/>
      <c r="S64" s="236" t="s">
        <v>152</v>
      </c>
      <c r="T64" s="237" t="s">
        <v>153</v>
      </c>
      <c r="U64" s="220">
        <v>0</v>
      </c>
      <c r="V64" s="220">
        <f>ROUND(E64*U64,2)</f>
        <v>0</v>
      </c>
      <c r="W64" s="220"/>
      <c r="X64" s="220" t="s">
        <v>154</v>
      </c>
      <c r="Y64" s="220" t="s">
        <v>155</v>
      </c>
      <c r="Z64" s="210"/>
      <c r="AA64" s="210"/>
      <c r="AB64" s="210"/>
      <c r="AC64" s="210"/>
      <c r="AD64" s="210"/>
      <c r="AE64" s="210"/>
      <c r="AF64" s="210"/>
      <c r="AG64" s="210" t="s">
        <v>156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2" x14ac:dyDescent="0.2">
      <c r="A65" s="217"/>
      <c r="B65" s="218"/>
      <c r="C65" s="252" t="s">
        <v>228</v>
      </c>
      <c r="D65" s="246"/>
      <c r="E65" s="246"/>
      <c r="F65" s="246"/>
      <c r="G65" s="246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20"/>
      <c r="Z65" s="210"/>
      <c r="AA65" s="210"/>
      <c r="AB65" s="210"/>
      <c r="AC65" s="210"/>
      <c r="AD65" s="210"/>
      <c r="AE65" s="210"/>
      <c r="AF65" s="210"/>
      <c r="AG65" s="210" t="s">
        <v>166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38">
        <v>24</v>
      </c>
      <c r="B66" s="239" t="s">
        <v>229</v>
      </c>
      <c r="C66" s="249" t="s">
        <v>230</v>
      </c>
      <c r="D66" s="240" t="s">
        <v>186</v>
      </c>
      <c r="E66" s="241">
        <v>0.32362999999999997</v>
      </c>
      <c r="F66" s="242"/>
      <c r="G66" s="243">
        <f>ROUND(E66*F66,2)</f>
        <v>0</v>
      </c>
      <c r="H66" s="242">
        <v>0</v>
      </c>
      <c r="I66" s="243">
        <f>ROUND(E66*H66,2)</f>
        <v>0</v>
      </c>
      <c r="J66" s="242">
        <v>432.5</v>
      </c>
      <c r="K66" s="243">
        <f>ROUND(E66*J66,2)</f>
        <v>139.97</v>
      </c>
      <c r="L66" s="243">
        <v>21</v>
      </c>
      <c r="M66" s="243">
        <f>G66*(1+L66/100)</f>
        <v>0</v>
      </c>
      <c r="N66" s="241">
        <v>0</v>
      </c>
      <c r="O66" s="241">
        <f>ROUND(E66*N66,2)</f>
        <v>0</v>
      </c>
      <c r="P66" s="241">
        <v>0</v>
      </c>
      <c r="Q66" s="241">
        <f>ROUND(E66*P66,2)</f>
        <v>0</v>
      </c>
      <c r="R66" s="243"/>
      <c r="S66" s="243" t="s">
        <v>152</v>
      </c>
      <c r="T66" s="244" t="s">
        <v>153</v>
      </c>
      <c r="U66" s="220">
        <v>0</v>
      </c>
      <c r="V66" s="220">
        <f>ROUND(E66*U66,2)</f>
        <v>0</v>
      </c>
      <c r="W66" s="220"/>
      <c r="X66" s="220" t="s">
        <v>154</v>
      </c>
      <c r="Y66" s="220" t="s">
        <v>155</v>
      </c>
      <c r="Z66" s="210"/>
      <c r="AA66" s="210"/>
      <c r="AB66" s="210"/>
      <c r="AC66" s="210"/>
      <c r="AD66" s="210"/>
      <c r="AE66" s="210"/>
      <c r="AF66" s="210"/>
      <c r="AG66" s="210" t="s">
        <v>156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38">
        <v>25</v>
      </c>
      <c r="B67" s="239" t="s">
        <v>231</v>
      </c>
      <c r="C67" s="249" t="s">
        <v>232</v>
      </c>
      <c r="D67" s="240" t="s">
        <v>186</v>
      </c>
      <c r="E67" s="241">
        <v>4.5307599999999999</v>
      </c>
      <c r="F67" s="242"/>
      <c r="G67" s="243">
        <f>ROUND(E67*F67,2)</f>
        <v>0</v>
      </c>
      <c r="H67" s="242">
        <v>0</v>
      </c>
      <c r="I67" s="243">
        <f>ROUND(E67*H67,2)</f>
        <v>0</v>
      </c>
      <c r="J67" s="242">
        <v>27.7</v>
      </c>
      <c r="K67" s="243">
        <f>ROUND(E67*J67,2)</f>
        <v>125.5</v>
      </c>
      <c r="L67" s="243">
        <v>21</v>
      </c>
      <c r="M67" s="243">
        <f>G67*(1+L67/100)</f>
        <v>0</v>
      </c>
      <c r="N67" s="241">
        <v>0</v>
      </c>
      <c r="O67" s="241">
        <f>ROUND(E67*N67,2)</f>
        <v>0</v>
      </c>
      <c r="P67" s="241">
        <v>0</v>
      </c>
      <c r="Q67" s="241">
        <f>ROUND(E67*P67,2)</f>
        <v>0</v>
      </c>
      <c r="R67" s="243"/>
      <c r="S67" s="243" t="s">
        <v>152</v>
      </c>
      <c r="T67" s="244" t="s">
        <v>153</v>
      </c>
      <c r="U67" s="220">
        <v>0</v>
      </c>
      <c r="V67" s="220">
        <f>ROUND(E67*U67,2)</f>
        <v>0</v>
      </c>
      <c r="W67" s="220"/>
      <c r="X67" s="220" t="s">
        <v>154</v>
      </c>
      <c r="Y67" s="220" t="s">
        <v>155</v>
      </c>
      <c r="Z67" s="210"/>
      <c r="AA67" s="210"/>
      <c r="AB67" s="210"/>
      <c r="AC67" s="210"/>
      <c r="AD67" s="210"/>
      <c r="AE67" s="210"/>
      <c r="AF67" s="210"/>
      <c r="AG67" s="210" t="s">
        <v>156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38">
        <v>26</v>
      </c>
      <c r="B68" s="239" t="s">
        <v>233</v>
      </c>
      <c r="C68" s="249" t="s">
        <v>234</v>
      </c>
      <c r="D68" s="240" t="s">
        <v>186</v>
      </c>
      <c r="E68" s="241">
        <v>1.6181300000000001</v>
      </c>
      <c r="F68" s="242"/>
      <c r="G68" s="243">
        <f>ROUND(E68*F68,2)</f>
        <v>0</v>
      </c>
      <c r="H68" s="242">
        <v>0</v>
      </c>
      <c r="I68" s="243">
        <f>ROUND(E68*H68,2)</f>
        <v>0</v>
      </c>
      <c r="J68" s="242">
        <v>48.2</v>
      </c>
      <c r="K68" s="243">
        <f>ROUND(E68*J68,2)</f>
        <v>77.989999999999995</v>
      </c>
      <c r="L68" s="243">
        <v>21</v>
      </c>
      <c r="M68" s="243">
        <f>G68*(1+L68/100)</f>
        <v>0</v>
      </c>
      <c r="N68" s="241">
        <v>0</v>
      </c>
      <c r="O68" s="241">
        <f>ROUND(E68*N68,2)</f>
        <v>0</v>
      </c>
      <c r="P68" s="241">
        <v>0</v>
      </c>
      <c r="Q68" s="241">
        <f>ROUND(E68*P68,2)</f>
        <v>0</v>
      </c>
      <c r="R68" s="243"/>
      <c r="S68" s="243" t="s">
        <v>152</v>
      </c>
      <c r="T68" s="244" t="s">
        <v>153</v>
      </c>
      <c r="U68" s="220">
        <v>0</v>
      </c>
      <c r="V68" s="220">
        <f>ROUND(E68*U68,2)</f>
        <v>0</v>
      </c>
      <c r="W68" s="220"/>
      <c r="X68" s="220" t="s">
        <v>154</v>
      </c>
      <c r="Y68" s="220" t="s">
        <v>155</v>
      </c>
      <c r="Z68" s="210"/>
      <c r="AA68" s="210"/>
      <c r="AB68" s="210"/>
      <c r="AC68" s="210"/>
      <c r="AD68" s="210"/>
      <c r="AE68" s="210"/>
      <c r="AF68" s="210"/>
      <c r="AG68" s="210" t="s">
        <v>156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31">
        <v>27</v>
      </c>
      <c r="B69" s="232" t="s">
        <v>235</v>
      </c>
      <c r="C69" s="250" t="s">
        <v>236</v>
      </c>
      <c r="D69" s="233" t="s">
        <v>186</v>
      </c>
      <c r="E69" s="234">
        <v>0.32362999999999997</v>
      </c>
      <c r="F69" s="235"/>
      <c r="G69" s="236">
        <f>ROUND(E69*F69,2)</f>
        <v>0</v>
      </c>
      <c r="H69" s="235">
        <v>0</v>
      </c>
      <c r="I69" s="236">
        <f>ROUND(E69*H69,2)</f>
        <v>0</v>
      </c>
      <c r="J69" s="235">
        <v>222.5</v>
      </c>
      <c r="K69" s="236">
        <f>ROUND(E69*J69,2)</f>
        <v>72.010000000000005</v>
      </c>
      <c r="L69" s="236">
        <v>21</v>
      </c>
      <c r="M69" s="236">
        <f>G69*(1+L69/100)</f>
        <v>0</v>
      </c>
      <c r="N69" s="234">
        <v>0</v>
      </c>
      <c r="O69" s="234">
        <f>ROUND(E69*N69,2)</f>
        <v>0</v>
      </c>
      <c r="P69" s="234">
        <v>0</v>
      </c>
      <c r="Q69" s="234">
        <f>ROUND(E69*P69,2)</f>
        <v>0</v>
      </c>
      <c r="R69" s="236"/>
      <c r="S69" s="236" t="s">
        <v>152</v>
      </c>
      <c r="T69" s="237" t="s">
        <v>153</v>
      </c>
      <c r="U69" s="220">
        <v>0</v>
      </c>
      <c r="V69" s="220">
        <f>ROUND(E69*U69,2)</f>
        <v>0</v>
      </c>
      <c r="W69" s="220"/>
      <c r="X69" s="220" t="s">
        <v>154</v>
      </c>
      <c r="Y69" s="220" t="s">
        <v>155</v>
      </c>
      <c r="Z69" s="210"/>
      <c r="AA69" s="210"/>
      <c r="AB69" s="210"/>
      <c r="AC69" s="210"/>
      <c r="AD69" s="210"/>
      <c r="AE69" s="210"/>
      <c r="AF69" s="210"/>
      <c r="AG69" s="210" t="s">
        <v>156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2" x14ac:dyDescent="0.2">
      <c r="A70" s="217"/>
      <c r="B70" s="218"/>
      <c r="C70" s="252" t="s">
        <v>237</v>
      </c>
      <c r="D70" s="246"/>
      <c r="E70" s="246"/>
      <c r="F70" s="246"/>
      <c r="G70" s="246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20"/>
      <c r="Z70" s="210"/>
      <c r="AA70" s="210"/>
      <c r="AB70" s="210"/>
      <c r="AC70" s="210"/>
      <c r="AD70" s="210"/>
      <c r="AE70" s="210"/>
      <c r="AF70" s="210"/>
      <c r="AG70" s="210" t="s">
        <v>166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">
      <c r="A71" s="217"/>
      <c r="B71" s="218"/>
      <c r="C71" s="253" t="s">
        <v>238</v>
      </c>
      <c r="D71" s="247"/>
      <c r="E71" s="247"/>
      <c r="F71" s="247"/>
      <c r="G71" s="247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20"/>
      <c r="Z71" s="210"/>
      <c r="AA71" s="210"/>
      <c r="AB71" s="210"/>
      <c r="AC71" s="210"/>
      <c r="AD71" s="210"/>
      <c r="AE71" s="210"/>
      <c r="AF71" s="210"/>
      <c r="AG71" s="210" t="s">
        <v>166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22.5" outlineLevel="3" x14ac:dyDescent="0.2">
      <c r="A72" s="217"/>
      <c r="B72" s="218"/>
      <c r="C72" s="253" t="s">
        <v>239</v>
      </c>
      <c r="D72" s="247"/>
      <c r="E72" s="247"/>
      <c r="F72" s="247"/>
      <c r="G72" s="247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20"/>
      <c r="Z72" s="210"/>
      <c r="AA72" s="210"/>
      <c r="AB72" s="210"/>
      <c r="AC72" s="210"/>
      <c r="AD72" s="210"/>
      <c r="AE72" s="210"/>
      <c r="AF72" s="210"/>
      <c r="AG72" s="210" t="s">
        <v>166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45" t="str">
        <f>C72</f>
        <v>- při vodorovné dopravě po vodě : vyložení na hromady na suchu nebo na přeložení na dopravní prostředek na suchu do 15 m vodorovně a současně do 4 m svisle,</v>
      </c>
      <c r="BB72" s="210"/>
      <c r="BC72" s="210"/>
      <c r="BD72" s="210"/>
      <c r="BE72" s="210"/>
      <c r="BF72" s="210"/>
      <c r="BG72" s="210"/>
      <c r="BH72" s="210"/>
    </row>
    <row r="73" spans="1:60" outlineLevel="3" x14ac:dyDescent="0.2">
      <c r="A73" s="217"/>
      <c r="B73" s="218"/>
      <c r="C73" s="253" t="s">
        <v>240</v>
      </c>
      <c r="D73" s="247"/>
      <c r="E73" s="247"/>
      <c r="F73" s="247"/>
      <c r="G73" s="247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20"/>
      <c r="Z73" s="210"/>
      <c r="AA73" s="210"/>
      <c r="AB73" s="210"/>
      <c r="AC73" s="210"/>
      <c r="AD73" s="210"/>
      <c r="AE73" s="210"/>
      <c r="AF73" s="210"/>
      <c r="AG73" s="210" t="s">
        <v>166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38">
        <v>28</v>
      </c>
      <c r="B74" s="239" t="s">
        <v>241</v>
      </c>
      <c r="C74" s="249" t="s">
        <v>242</v>
      </c>
      <c r="D74" s="240" t="s">
        <v>186</v>
      </c>
      <c r="E74" s="241">
        <v>0.32362999999999997</v>
      </c>
      <c r="F74" s="242"/>
      <c r="G74" s="243">
        <f>ROUND(E74*F74,2)</f>
        <v>0</v>
      </c>
      <c r="H74" s="242">
        <v>0</v>
      </c>
      <c r="I74" s="243">
        <f>ROUND(E74*H74,2)</f>
        <v>0</v>
      </c>
      <c r="J74" s="242">
        <v>13.6</v>
      </c>
      <c r="K74" s="243">
        <f>ROUND(E74*J74,2)</f>
        <v>4.4000000000000004</v>
      </c>
      <c r="L74" s="243">
        <v>21</v>
      </c>
      <c r="M74" s="243">
        <f>G74*(1+L74/100)</f>
        <v>0</v>
      </c>
      <c r="N74" s="241">
        <v>0</v>
      </c>
      <c r="O74" s="241">
        <f>ROUND(E74*N74,2)</f>
        <v>0</v>
      </c>
      <c r="P74" s="241">
        <v>0</v>
      </c>
      <c r="Q74" s="241">
        <f>ROUND(E74*P74,2)</f>
        <v>0</v>
      </c>
      <c r="R74" s="243"/>
      <c r="S74" s="243" t="s">
        <v>152</v>
      </c>
      <c r="T74" s="244" t="s">
        <v>153</v>
      </c>
      <c r="U74" s="220">
        <v>0</v>
      </c>
      <c r="V74" s="220">
        <f>ROUND(E74*U74,2)</f>
        <v>0</v>
      </c>
      <c r="W74" s="220"/>
      <c r="X74" s="220" t="s">
        <v>154</v>
      </c>
      <c r="Y74" s="220" t="s">
        <v>155</v>
      </c>
      <c r="Z74" s="210"/>
      <c r="AA74" s="210"/>
      <c r="AB74" s="210"/>
      <c r="AC74" s="210"/>
      <c r="AD74" s="210"/>
      <c r="AE74" s="210"/>
      <c r="AF74" s="210"/>
      <c r="AG74" s="210" t="s">
        <v>156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31">
        <v>29</v>
      </c>
      <c r="B75" s="232" t="s">
        <v>243</v>
      </c>
      <c r="C75" s="250" t="s">
        <v>244</v>
      </c>
      <c r="D75" s="233" t="s">
        <v>186</v>
      </c>
      <c r="E75" s="234">
        <v>0.32362999999999997</v>
      </c>
      <c r="F75" s="235"/>
      <c r="G75" s="236">
        <f>ROUND(E75*F75,2)</f>
        <v>0</v>
      </c>
      <c r="H75" s="235">
        <v>0</v>
      </c>
      <c r="I75" s="236">
        <f>ROUND(E75*H75,2)</f>
        <v>0</v>
      </c>
      <c r="J75" s="235">
        <v>5150</v>
      </c>
      <c r="K75" s="236">
        <f>ROUND(E75*J75,2)</f>
        <v>1666.69</v>
      </c>
      <c r="L75" s="236">
        <v>21</v>
      </c>
      <c r="M75" s="236">
        <f>G75*(1+L75/100)</f>
        <v>0</v>
      </c>
      <c r="N75" s="234">
        <v>0</v>
      </c>
      <c r="O75" s="234">
        <f>ROUND(E75*N75,2)</f>
        <v>0</v>
      </c>
      <c r="P75" s="234">
        <v>0</v>
      </c>
      <c r="Q75" s="234">
        <f>ROUND(E75*P75,2)</f>
        <v>0</v>
      </c>
      <c r="R75" s="236"/>
      <c r="S75" s="236" t="s">
        <v>152</v>
      </c>
      <c r="T75" s="237" t="s">
        <v>153</v>
      </c>
      <c r="U75" s="220">
        <v>0</v>
      </c>
      <c r="V75" s="220">
        <f>ROUND(E75*U75,2)</f>
        <v>0</v>
      </c>
      <c r="W75" s="220"/>
      <c r="X75" s="220" t="s">
        <v>154</v>
      </c>
      <c r="Y75" s="220" t="s">
        <v>155</v>
      </c>
      <c r="Z75" s="210"/>
      <c r="AA75" s="210"/>
      <c r="AB75" s="210"/>
      <c r="AC75" s="210"/>
      <c r="AD75" s="210"/>
      <c r="AE75" s="210"/>
      <c r="AF75" s="210"/>
      <c r="AG75" s="210" t="s">
        <v>156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2" x14ac:dyDescent="0.2">
      <c r="A76" s="217"/>
      <c r="B76" s="218"/>
      <c r="C76" s="252" t="s">
        <v>245</v>
      </c>
      <c r="D76" s="246"/>
      <c r="E76" s="246"/>
      <c r="F76" s="246"/>
      <c r="G76" s="246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20"/>
      <c r="Z76" s="210"/>
      <c r="AA76" s="210"/>
      <c r="AB76" s="210"/>
      <c r="AC76" s="210"/>
      <c r="AD76" s="210"/>
      <c r="AE76" s="210"/>
      <c r="AF76" s="210"/>
      <c r="AG76" s="210" t="s">
        <v>166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x14ac:dyDescent="0.2">
      <c r="A77" s="224" t="s">
        <v>147</v>
      </c>
      <c r="B77" s="225" t="s">
        <v>116</v>
      </c>
      <c r="C77" s="248" t="s">
        <v>117</v>
      </c>
      <c r="D77" s="226"/>
      <c r="E77" s="227"/>
      <c r="F77" s="228"/>
      <c r="G77" s="228">
        <f>SUMIF(AG78:AG81,"&lt;&gt;NOR",G78:G81)</f>
        <v>0</v>
      </c>
      <c r="H77" s="228"/>
      <c r="I77" s="228">
        <f>SUM(I78:I81)</f>
        <v>0</v>
      </c>
      <c r="J77" s="228"/>
      <c r="K77" s="228">
        <f>SUM(K78:K81)</f>
        <v>7500</v>
      </c>
      <c r="L77" s="228"/>
      <c r="M77" s="228">
        <f>SUM(M78:M81)</f>
        <v>0</v>
      </c>
      <c r="N77" s="227"/>
      <c r="O77" s="227">
        <f>SUM(O78:O81)</f>
        <v>0</v>
      </c>
      <c r="P77" s="227"/>
      <c r="Q77" s="227">
        <f>SUM(Q78:Q81)</f>
        <v>0</v>
      </c>
      <c r="R77" s="228"/>
      <c r="S77" s="228"/>
      <c r="T77" s="229"/>
      <c r="U77" s="223"/>
      <c r="V77" s="223">
        <f>SUM(V78:V81)</f>
        <v>0</v>
      </c>
      <c r="W77" s="223"/>
      <c r="X77" s="223"/>
      <c r="Y77" s="223"/>
      <c r="AG77" t="s">
        <v>148</v>
      </c>
    </row>
    <row r="78" spans="1:60" ht="22.5" outlineLevel="1" x14ac:dyDescent="0.2">
      <c r="A78" s="231">
        <v>30</v>
      </c>
      <c r="B78" s="232" t="s">
        <v>246</v>
      </c>
      <c r="C78" s="250" t="s">
        <v>247</v>
      </c>
      <c r="D78" s="233" t="s">
        <v>248</v>
      </c>
      <c r="E78" s="234">
        <v>1</v>
      </c>
      <c r="F78" s="235"/>
      <c r="G78" s="236">
        <f>ROUND(E78*F78,2)</f>
        <v>0</v>
      </c>
      <c r="H78" s="235">
        <v>0</v>
      </c>
      <c r="I78" s="236">
        <f>ROUND(E78*H78,2)</f>
        <v>0</v>
      </c>
      <c r="J78" s="235">
        <v>3500</v>
      </c>
      <c r="K78" s="236">
        <f>ROUND(E78*J78,2)</f>
        <v>3500</v>
      </c>
      <c r="L78" s="236">
        <v>21</v>
      </c>
      <c r="M78" s="236">
        <f>G78*(1+L78/100)</f>
        <v>0</v>
      </c>
      <c r="N78" s="234">
        <v>0</v>
      </c>
      <c r="O78" s="234">
        <f>ROUND(E78*N78,2)</f>
        <v>0</v>
      </c>
      <c r="P78" s="234">
        <v>0</v>
      </c>
      <c r="Q78" s="234">
        <f>ROUND(E78*P78,2)</f>
        <v>0</v>
      </c>
      <c r="R78" s="236"/>
      <c r="S78" s="236" t="s">
        <v>164</v>
      </c>
      <c r="T78" s="237" t="s">
        <v>153</v>
      </c>
      <c r="U78" s="220">
        <v>0</v>
      </c>
      <c r="V78" s="220">
        <f>ROUND(E78*U78,2)</f>
        <v>0</v>
      </c>
      <c r="W78" s="220"/>
      <c r="X78" s="220" t="s">
        <v>154</v>
      </c>
      <c r="Y78" s="220" t="s">
        <v>155</v>
      </c>
      <c r="Z78" s="210"/>
      <c r="AA78" s="210"/>
      <c r="AB78" s="210"/>
      <c r="AC78" s="210"/>
      <c r="AD78" s="210"/>
      <c r="AE78" s="210"/>
      <c r="AF78" s="210"/>
      <c r="AG78" s="210" t="s">
        <v>156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2" x14ac:dyDescent="0.2">
      <c r="A79" s="217"/>
      <c r="B79" s="218"/>
      <c r="C79" s="252" t="s">
        <v>249</v>
      </c>
      <c r="D79" s="246"/>
      <c r="E79" s="246"/>
      <c r="F79" s="246"/>
      <c r="G79" s="246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20"/>
      <c r="Z79" s="210"/>
      <c r="AA79" s="210"/>
      <c r="AB79" s="210"/>
      <c r="AC79" s="210"/>
      <c r="AD79" s="210"/>
      <c r="AE79" s="210"/>
      <c r="AF79" s="210"/>
      <c r="AG79" s="210" t="s">
        <v>166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31">
        <v>31</v>
      </c>
      <c r="B80" s="232" t="s">
        <v>280</v>
      </c>
      <c r="C80" s="250" t="s">
        <v>281</v>
      </c>
      <c r="D80" s="233" t="s">
        <v>248</v>
      </c>
      <c r="E80" s="234">
        <v>1</v>
      </c>
      <c r="F80" s="235"/>
      <c r="G80" s="236">
        <f>ROUND(E80*F80,2)</f>
        <v>0</v>
      </c>
      <c r="H80" s="235">
        <v>0</v>
      </c>
      <c r="I80" s="236">
        <f>ROUND(E80*H80,2)</f>
        <v>0</v>
      </c>
      <c r="J80" s="235">
        <v>4000</v>
      </c>
      <c r="K80" s="236">
        <f>ROUND(E80*J80,2)</f>
        <v>4000</v>
      </c>
      <c r="L80" s="236">
        <v>21</v>
      </c>
      <c r="M80" s="236">
        <f>G80*(1+L80/100)</f>
        <v>0</v>
      </c>
      <c r="N80" s="234">
        <v>1.41E-3</v>
      </c>
      <c r="O80" s="234">
        <f>ROUND(E80*N80,2)</f>
        <v>0</v>
      </c>
      <c r="P80" s="234">
        <v>0</v>
      </c>
      <c r="Q80" s="234">
        <f>ROUND(E80*P80,2)</f>
        <v>0</v>
      </c>
      <c r="R80" s="236"/>
      <c r="S80" s="236" t="s">
        <v>164</v>
      </c>
      <c r="T80" s="237" t="s">
        <v>153</v>
      </c>
      <c r="U80" s="220">
        <v>0</v>
      </c>
      <c r="V80" s="220">
        <f>ROUND(E80*U80,2)</f>
        <v>0</v>
      </c>
      <c r="W80" s="220"/>
      <c r="X80" s="220" t="s">
        <v>154</v>
      </c>
      <c r="Y80" s="220" t="s">
        <v>155</v>
      </c>
      <c r="Z80" s="210"/>
      <c r="AA80" s="210"/>
      <c r="AB80" s="210"/>
      <c r="AC80" s="210"/>
      <c r="AD80" s="210"/>
      <c r="AE80" s="210"/>
      <c r="AF80" s="210"/>
      <c r="AG80" s="210" t="s">
        <v>156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2" x14ac:dyDescent="0.2">
      <c r="A81" s="217"/>
      <c r="B81" s="218"/>
      <c r="C81" s="252" t="s">
        <v>282</v>
      </c>
      <c r="D81" s="246"/>
      <c r="E81" s="246"/>
      <c r="F81" s="246"/>
      <c r="G81" s="246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20"/>
      <c r="Z81" s="210"/>
      <c r="AA81" s="210"/>
      <c r="AB81" s="210"/>
      <c r="AC81" s="210"/>
      <c r="AD81" s="210"/>
      <c r="AE81" s="210"/>
      <c r="AF81" s="210"/>
      <c r="AG81" s="210" t="s">
        <v>166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x14ac:dyDescent="0.2">
      <c r="A82" s="3"/>
      <c r="B82" s="4"/>
      <c r="C82" s="254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AE82">
        <v>12</v>
      </c>
      <c r="AF82">
        <v>21</v>
      </c>
      <c r="AG82" t="s">
        <v>133</v>
      </c>
    </row>
    <row r="83" spans="1:60" x14ac:dyDescent="0.2">
      <c r="A83" s="213"/>
      <c r="B83" s="214" t="s">
        <v>29</v>
      </c>
      <c r="C83" s="255"/>
      <c r="D83" s="215"/>
      <c r="E83" s="216"/>
      <c r="F83" s="216"/>
      <c r="G83" s="230">
        <f>G8+G13+G16+G30+G37+G40+G48+G52+G59+G63+G77</f>
        <v>0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AE83">
        <f>SUMIF(L7:L81,AE82,G7:G81)</f>
        <v>0</v>
      </c>
      <c r="AF83">
        <f>SUMIF(L7:L81,AF82,G7:G81)</f>
        <v>0</v>
      </c>
      <c r="AG83" t="s">
        <v>250</v>
      </c>
    </row>
    <row r="84" spans="1:60" x14ac:dyDescent="0.2">
      <c r="C84" s="256"/>
      <c r="D84" s="10"/>
      <c r="AG84" t="s">
        <v>251</v>
      </c>
    </row>
    <row r="85" spans="1:60" x14ac:dyDescent="0.2">
      <c r="D85" s="10"/>
    </row>
    <row r="86" spans="1:60" x14ac:dyDescent="0.2">
      <c r="D86" s="10"/>
    </row>
    <row r="87" spans="1:60" x14ac:dyDescent="0.2">
      <c r="D87" s="10"/>
    </row>
    <row r="88" spans="1:60" x14ac:dyDescent="0.2">
      <c r="D88" s="10"/>
    </row>
    <row r="89" spans="1:60" x14ac:dyDescent="0.2">
      <c r="D89" s="10"/>
    </row>
    <row r="90" spans="1:60" x14ac:dyDescent="0.2">
      <c r="D90" s="10"/>
    </row>
    <row r="91" spans="1:60" x14ac:dyDescent="0.2">
      <c r="D91" s="10"/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yxBh9J6qv15lLxvOSg0MdHlBdS4XUyJZ6zA2Epij4evGTdEXvp/sTzpY5RzB/YvCj/XFRR4mGx0tvt8P/uXUkw==" saltValue="XqTbnzr8x/FglJxDEmuJYg==" spinCount="100000" sheet="1" formatRows="0"/>
  <mergeCells count="22">
    <mergeCell ref="C73:G73"/>
    <mergeCell ref="C76:G76"/>
    <mergeCell ref="C79:G79"/>
    <mergeCell ref="C81:G81"/>
    <mergeCell ref="C26:G26"/>
    <mergeCell ref="C27:G27"/>
    <mergeCell ref="C65:G65"/>
    <mergeCell ref="C70:G70"/>
    <mergeCell ref="C71:G71"/>
    <mergeCell ref="C72:G72"/>
    <mergeCell ref="C20:G20"/>
    <mergeCell ref="C21:G21"/>
    <mergeCell ref="C22:G22"/>
    <mergeCell ref="C23:G23"/>
    <mergeCell ref="C24:G24"/>
    <mergeCell ref="C25:G25"/>
    <mergeCell ref="A1:G1"/>
    <mergeCell ref="C2:G2"/>
    <mergeCell ref="C3:G3"/>
    <mergeCell ref="C4:G4"/>
    <mergeCell ref="C15:G15"/>
    <mergeCell ref="C19:G19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BF2CD-D5F1-4FDF-BA4D-5CE70F7BF22D}">
  <sheetPr>
    <outlinePr summaryBelow="0"/>
  </sheetPr>
  <dimension ref="A1:BH5000"/>
  <sheetViews>
    <sheetView workbookViewId="0">
      <pane ySplit="7" topLeftCell="A9" activePane="bottomLeft" state="frozen"/>
      <selection pane="bottomLeft" activeCell="F17" sqref="F17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120</v>
      </c>
      <c r="B1" s="195"/>
      <c r="C1" s="195"/>
      <c r="D1" s="195"/>
      <c r="E1" s="195"/>
      <c r="F1" s="195"/>
      <c r="G1" s="195"/>
      <c r="AG1" t="s">
        <v>121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122</v>
      </c>
    </row>
    <row r="3" spans="1:60" ht="24.95" customHeight="1" x14ac:dyDescent="0.2">
      <c r="A3" s="196" t="s">
        <v>8</v>
      </c>
      <c r="B3" s="49" t="s">
        <v>48</v>
      </c>
      <c r="C3" s="199" t="s">
        <v>49</v>
      </c>
      <c r="D3" s="197"/>
      <c r="E3" s="197"/>
      <c r="F3" s="197"/>
      <c r="G3" s="198"/>
      <c r="AC3" s="174" t="s">
        <v>122</v>
      </c>
      <c r="AG3" t="s">
        <v>123</v>
      </c>
    </row>
    <row r="4" spans="1:60" ht="24.95" customHeight="1" x14ac:dyDescent="0.2">
      <c r="A4" s="200" t="s">
        <v>9</v>
      </c>
      <c r="B4" s="201" t="s">
        <v>56</v>
      </c>
      <c r="C4" s="202" t="s">
        <v>57</v>
      </c>
      <c r="D4" s="203"/>
      <c r="E4" s="203"/>
      <c r="F4" s="203"/>
      <c r="G4" s="204"/>
      <c r="AG4" t="s">
        <v>124</v>
      </c>
    </row>
    <row r="5" spans="1:60" x14ac:dyDescent="0.2">
      <c r="D5" s="10"/>
    </row>
    <row r="6" spans="1:60" ht="38.25" x14ac:dyDescent="0.2">
      <c r="A6" s="206" t="s">
        <v>125</v>
      </c>
      <c r="B6" s="208" t="s">
        <v>126</v>
      </c>
      <c r="C6" s="208" t="s">
        <v>127</v>
      </c>
      <c r="D6" s="207" t="s">
        <v>128</v>
      </c>
      <c r="E6" s="206" t="s">
        <v>129</v>
      </c>
      <c r="F6" s="205" t="s">
        <v>130</v>
      </c>
      <c r="G6" s="206" t="s">
        <v>29</v>
      </c>
      <c r="H6" s="209" t="s">
        <v>30</v>
      </c>
      <c r="I6" s="209" t="s">
        <v>131</v>
      </c>
      <c r="J6" s="209" t="s">
        <v>31</v>
      </c>
      <c r="K6" s="209" t="s">
        <v>132</v>
      </c>
      <c r="L6" s="209" t="s">
        <v>133</v>
      </c>
      <c r="M6" s="209" t="s">
        <v>134</v>
      </c>
      <c r="N6" s="209" t="s">
        <v>135</v>
      </c>
      <c r="O6" s="209" t="s">
        <v>136</v>
      </c>
      <c r="P6" s="209" t="s">
        <v>137</v>
      </c>
      <c r="Q6" s="209" t="s">
        <v>138</v>
      </c>
      <c r="R6" s="209" t="s">
        <v>139</v>
      </c>
      <c r="S6" s="209" t="s">
        <v>140</v>
      </c>
      <c r="T6" s="209" t="s">
        <v>141</v>
      </c>
      <c r="U6" s="209" t="s">
        <v>142</v>
      </c>
      <c r="V6" s="209" t="s">
        <v>143</v>
      </c>
      <c r="W6" s="209" t="s">
        <v>144</v>
      </c>
      <c r="X6" s="209" t="s">
        <v>145</v>
      </c>
      <c r="Y6" s="209" t="s">
        <v>146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4" t="s">
        <v>147</v>
      </c>
      <c r="B8" s="225" t="s">
        <v>88</v>
      </c>
      <c r="C8" s="248" t="s">
        <v>89</v>
      </c>
      <c r="D8" s="226"/>
      <c r="E8" s="227"/>
      <c r="F8" s="228"/>
      <c r="G8" s="228">
        <f>SUMIF(AG9:AG12,"&lt;&gt;NOR",G9:G12)</f>
        <v>0</v>
      </c>
      <c r="H8" s="228"/>
      <c r="I8" s="228">
        <f>SUM(I9:I12)</f>
        <v>0</v>
      </c>
      <c r="J8" s="228"/>
      <c r="K8" s="228">
        <f>SUM(K9:K12)</f>
        <v>22867.93</v>
      </c>
      <c r="L8" s="228"/>
      <c r="M8" s="228">
        <f>SUM(M9:M12)</f>
        <v>0</v>
      </c>
      <c r="N8" s="227"/>
      <c r="O8" s="227">
        <f>SUM(O9:O12)</f>
        <v>0.82</v>
      </c>
      <c r="P8" s="227"/>
      <c r="Q8" s="227">
        <f>SUM(Q9:Q12)</f>
        <v>0.51</v>
      </c>
      <c r="R8" s="228"/>
      <c r="S8" s="228"/>
      <c r="T8" s="229"/>
      <c r="U8" s="223"/>
      <c r="V8" s="223">
        <f>SUM(V9:V12)</f>
        <v>0</v>
      </c>
      <c r="W8" s="223"/>
      <c r="X8" s="223"/>
      <c r="Y8" s="223"/>
      <c r="AG8" t="s">
        <v>148</v>
      </c>
    </row>
    <row r="9" spans="1:60" outlineLevel="1" x14ac:dyDescent="0.2">
      <c r="A9" s="238">
        <v>1</v>
      </c>
      <c r="B9" s="239" t="s">
        <v>149</v>
      </c>
      <c r="C9" s="249" t="s">
        <v>150</v>
      </c>
      <c r="D9" s="240" t="s">
        <v>151</v>
      </c>
      <c r="E9" s="241">
        <v>14.82</v>
      </c>
      <c r="F9" s="242"/>
      <c r="G9" s="243">
        <f>ROUND(E9*F9,2)</f>
        <v>0</v>
      </c>
      <c r="H9" s="242">
        <v>0</v>
      </c>
      <c r="I9" s="243">
        <f>ROUND(E9*H9,2)</f>
        <v>0</v>
      </c>
      <c r="J9" s="242">
        <v>239</v>
      </c>
      <c r="K9" s="243">
        <f>ROUND(E9*J9,2)</f>
        <v>3541.98</v>
      </c>
      <c r="L9" s="243">
        <v>21</v>
      </c>
      <c r="M9" s="243">
        <f>G9*(1+L9/100)</f>
        <v>0</v>
      </c>
      <c r="N9" s="241">
        <v>6.4799999999999996E-3</v>
      </c>
      <c r="O9" s="241">
        <f>ROUND(E9*N9,2)</f>
        <v>0.1</v>
      </c>
      <c r="P9" s="241">
        <v>4.0000000000000001E-3</v>
      </c>
      <c r="Q9" s="241">
        <f>ROUND(E9*P9,2)</f>
        <v>0.06</v>
      </c>
      <c r="R9" s="243"/>
      <c r="S9" s="243" t="s">
        <v>152</v>
      </c>
      <c r="T9" s="244" t="s">
        <v>153</v>
      </c>
      <c r="U9" s="220">
        <v>0</v>
      </c>
      <c r="V9" s="220">
        <f>ROUND(E9*U9,2)</f>
        <v>0</v>
      </c>
      <c r="W9" s="220"/>
      <c r="X9" s="220" t="s">
        <v>154</v>
      </c>
      <c r="Y9" s="220" t="s">
        <v>155</v>
      </c>
      <c r="Z9" s="210"/>
      <c r="AA9" s="210"/>
      <c r="AB9" s="210"/>
      <c r="AC9" s="210"/>
      <c r="AD9" s="210"/>
      <c r="AE9" s="210"/>
      <c r="AF9" s="210"/>
      <c r="AG9" s="210" t="s">
        <v>156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31">
        <v>2</v>
      </c>
      <c r="B10" s="232" t="s">
        <v>157</v>
      </c>
      <c r="C10" s="250" t="s">
        <v>158</v>
      </c>
      <c r="D10" s="233" t="s">
        <v>151</v>
      </c>
      <c r="E10" s="234">
        <v>45.419400000000003</v>
      </c>
      <c r="F10" s="235"/>
      <c r="G10" s="236">
        <f>ROUND(E10*F10,2)</f>
        <v>0</v>
      </c>
      <c r="H10" s="235">
        <v>0</v>
      </c>
      <c r="I10" s="236">
        <f>ROUND(E10*H10,2)</f>
        <v>0</v>
      </c>
      <c r="J10" s="235">
        <v>425.5</v>
      </c>
      <c r="K10" s="236">
        <f>ROUND(E10*J10,2)</f>
        <v>19325.95</v>
      </c>
      <c r="L10" s="236">
        <v>21</v>
      </c>
      <c r="M10" s="236">
        <f>G10*(1+L10/100)</f>
        <v>0</v>
      </c>
      <c r="N10" s="234">
        <v>1.5959999999999998E-2</v>
      </c>
      <c r="O10" s="234">
        <f>ROUND(E10*N10,2)</f>
        <v>0.72</v>
      </c>
      <c r="P10" s="234">
        <v>0.01</v>
      </c>
      <c r="Q10" s="234">
        <f>ROUND(E10*P10,2)</f>
        <v>0.45</v>
      </c>
      <c r="R10" s="236"/>
      <c r="S10" s="236" t="s">
        <v>152</v>
      </c>
      <c r="T10" s="237" t="s">
        <v>153</v>
      </c>
      <c r="U10" s="220">
        <v>0</v>
      </c>
      <c r="V10" s="220">
        <f>ROUND(E10*U10,2)</f>
        <v>0</v>
      </c>
      <c r="W10" s="220"/>
      <c r="X10" s="220" t="s">
        <v>154</v>
      </c>
      <c r="Y10" s="220" t="s">
        <v>155</v>
      </c>
      <c r="Z10" s="210"/>
      <c r="AA10" s="210"/>
      <c r="AB10" s="210"/>
      <c r="AC10" s="210"/>
      <c r="AD10" s="210"/>
      <c r="AE10" s="210"/>
      <c r="AF10" s="210"/>
      <c r="AG10" s="210" t="s">
        <v>156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51" t="s">
        <v>309</v>
      </c>
      <c r="D11" s="221"/>
      <c r="E11" s="222"/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160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17"/>
      <c r="B12" s="218"/>
      <c r="C12" s="251" t="s">
        <v>310</v>
      </c>
      <c r="D12" s="221"/>
      <c r="E12" s="222">
        <v>45.42</v>
      </c>
      <c r="F12" s="220"/>
      <c r="G12" s="22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160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x14ac:dyDescent="0.2">
      <c r="A13" s="224" t="s">
        <v>147</v>
      </c>
      <c r="B13" s="225" t="s">
        <v>90</v>
      </c>
      <c r="C13" s="248" t="s">
        <v>91</v>
      </c>
      <c r="D13" s="226"/>
      <c r="E13" s="227"/>
      <c r="F13" s="228"/>
      <c r="G13" s="228">
        <f>SUMIF(AG14:AG15,"&lt;&gt;NOR",G14:G15)</f>
        <v>0</v>
      </c>
      <c r="H13" s="228"/>
      <c r="I13" s="228">
        <f>SUM(I14:I15)</f>
        <v>0</v>
      </c>
      <c r="J13" s="228"/>
      <c r="K13" s="228">
        <f>SUM(K14:K15)</f>
        <v>3764.28</v>
      </c>
      <c r="L13" s="228"/>
      <c r="M13" s="228">
        <f>SUM(M14:M15)</f>
        <v>0</v>
      </c>
      <c r="N13" s="227"/>
      <c r="O13" s="227">
        <f>SUM(O14:O15)</f>
        <v>0.05</v>
      </c>
      <c r="P13" s="227"/>
      <c r="Q13" s="227">
        <f>SUM(Q14:Q15)</f>
        <v>0</v>
      </c>
      <c r="R13" s="228"/>
      <c r="S13" s="228"/>
      <c r="T13" s="229"/>
      <c r="U13" s="223"/>
      <c r="V13" s="223">
        <f>SUM(V14:V15)</f>
        <v>0</v>
      </c>
      <c r="W13" s="223"/>
      <c r="X13" s="223"/>
      <c r="Y13" s="223"/>
      <c r="AG13" t="s">
        <v>148</v>
      </c>
    </row>
    <row r="14" spans="1:60" outlineLevel="1" x14ac:dyDescent="0.2">
      <c r="A14" s="231">
        <v>3</v>
      </c>
      <c r="B14" s="232" t="s">
        <v>162</v>
      </c>
      <c r="C14" s="250" t="s">
        <v>163</v>
      </c>
      <c r="D14" s="233" t="s">
        <v>151</v>
      </c>
      <c r="E14" s="234">
        <v>14.82</v>
      </c>
      <c r="F14" s="235"/>
      <c r="G14" s="236">
        <f>ROUND(E14*F14,2)</f>
        <v>0</v>
      </c>
      <c r="H14" s="235">
        <v>0</v>
      </c>
      <c r="I14" s="236">
        <f>ROUND(E14*H14,2)</f>
        <v>0</v>
      </c>
      <c r="J14" s="235">
        <v>254</v>
      </c>
      <c r="K14" s="236">
        <f>ROUND(E14*J14,2)</f>
        <v>3764.28</v>
      </c>
      <c r="L14" s="236">
        <v>21</v>
      </c>
      <c r="M14" s="236">
        <f>G14*(1+L14/100)</f>
        <v>0</v>
      </c>
      <c r="N14" s="234">
        <v>3.5699999999999998E-3</v>
      </c>
      <c r="O14" s="234">
        <f>ROUND(E14*N14,2)</f>
        <v>0.05</v>
      </c>
      <c r="P14" s="234">
        <v>0</v>
      </c>
      <c r="Q14" s="234">
        <f>ROUND(E14*P14,2)</f>
        <v>0</v>
      </c>
      <c r="R14" s="236"/>
      <c r="S14" s="236" t="s">
        <v>164</v>
      </c>
      <c r="T14" s="237" t="s">
        <v>153</v>
      </c>
      <c r="U14" s="220">
        <v>0</v>
      </c>
      <c r="V14" s="220">
        <f>ROUND(E14*U14,2)</f>
        <v>0</v>
      </c>
      <c r="W14" s="220"/>
      <c r="X14" s="220" t="s">
        <v>154</v>
      </c>
      <c r="Y14" s="220" t="s">
        <v>155</v>
      </c>
      <c r="Z14" s="210"/>
      <c r="AA14" s="210"/>
      <c r="AB14" s="210"/>
      <c r="AC14" s="210"/>
      <c r="AD14" s="210"/>
      <c r="AE14" s="210"/>
      <c r="AF14" s="210"/>
      <c r="AG14" s="210" t="s">
        <v>156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2" x14ac:dyDescent="0.2">
      <c r="A15" s="217"/>
      <c r="B15" s="218"/>
      <c r="C15" s="252" t="s">
        <v>165</v>
      </c>
      <c r="D15" s="246"/>
      <c r="E15" s="246"/>
      <c r="F15" s="246"/>
      <c r="G15" s="246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10"/>
      <c r="AA15" s="210"/>
      <c r="AB15" s="210"/>
      <c r="AC15" s="210"/>
      <c r="AD15" s="210"/>
      <c r="AE15" s="210"/>
      <c r="AF15" s="210"/>
      <c r="AG15" s="210" t="s">
        <v>166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45" t="str">
        <f>C15</f>
        <v>Cementová samonivelační podlahová stěrka pro tloušťky 2-10 mm. Pouze pro vnitřní použití, vhodná pro podlahová vytápění, pro jemné vyrovnání nerovných podlah.</v>
      </c>
      <c r="BB15" s="210"/>
      <c r="BC15" s="210"/>
      <c r="BD15" s="210"/>
      <c r="BE15" s="210"/>
      <c r="BF15" s="210"/>
      <c r="BG15" s="210"/>
      <c r="BH15" s="210"/>
    </row>
    <row r="16" spans="1:60" x14ac:dyDescent="0.2">
      <c r="A16" s="224" t="s">
        <v>147</v>
      </c>
      <c r="B16" s="225" t="s">
        <v>92</v>
      </c>
      <c r="C16" s="248" t="s">
        <v>93</v>
      </c>
      <c r="D16" s="226"/>
      <c r="E16" s="227"/>
      <c r="F16" s="228"/>
      <c r="G16" s="228">
        <f>SUMIF(AG17:AG29,"&lt;&gt;NOR",G17:G29)</f>
        <v>0</v>
      </c>
      <c r="H16" s="228"/>
      <c r="I16" s="228">
        <f>SUM(I17:I29)</f>
        <v>0</v>
      </c>
      <c r="J16" s="228"/>
      <c r="K16" s="228">
        <f>SUM(K17:K29)</f>
        <v>25790.5</v>
      </c>
      <c r="L16" s="228"/>
      <c r="M16" s="228">
        <f>SUM(M17:M29)</f>
        <v>0</v>
      </c>
      <c r="N16" s="227"/>
      <c r="O16" s="227">
        <f>SUM(O17:O29)</f>
        <v>0.28999999999999998</v>
      </c>
      <c r="P16" s="227"/>
      <c r="Q16" s="227">
        <f>SUM(Q17:Q29)</f>
        <v>0</v>
      </c>
      <c r="R16" s="228"/>
      <c r="S16" s="228"/>
      <c r="T16" s="229"/>
      <c r="U16" s="223"/>
      <c r="V16" s="223">
        <f>SUM(V17:V29)</f>
        <v>0</v>
      </c>
      <c r="W16" s="223"/>
      <c r="X16" s="223"/>
      <c r="Y16" s="223"/>
      <c r="AG16" t="s">
        <v>148</v>
      </c>
    </row>
    <row r="17" spans="1:60" outlineLevel="1" x14ac:dyDescent="0.2">
      <c r="A17" s="238">
        <v>4</v>
      </c>
      <c r="B17" s="239" t="s">
        <v>256</v>
      </c>
      <c r="C17" s="249" t="s">
        <v>257</v>
      </c>
      <c r="D17" s="240" t="s">
        <v>169</v>
      </c>
      <c r="E17" s="241">
        <v>2</v>
      </c>
      <c r="F17" s="242"/>
      <c r="G17" s="243">
        <f>ROUND(E17*F17,2)</f>
        <v>0</v>
      </c>
      <c r="H17" s="242">
        <v>0</v>
      </c>
      <c r="I17" s="243">
        <f>ROUND(E17*H17,2)</f>
        <v>0</v>
      </c>
      <c r="J17" s="242">
        <v>7345</v>
      </c>
      <c r="K17" s="243">
        <f>ROUND(E17*J17,2)</f>
        <v>14690</v>
      </c>
      <c r="L17" s="243">
        <v>21</v>
      </c>
      <c r="M17" s="243">
        <f>G17*(1+L17/100)</f>
        <v>0</v>
      </c>
      <c r="N17" s="241">
        <v>0.14496999999999999</v>
      </c>
      <c r="O17" s="241">
        <f>ROUND(E17*N17,2)</f>
        <v>0.28999999999999998</v>
      </c>
      <c r="P17" s="241">
        <v>0</v>
      </c>
      <c r="Q17" s="241">
        <f>ROUND(E17*P17,2)</f>
        <v>0</v>
      </c>
      <c r="R17" s="243"/>
      <c r="S17" s="243" t="s">
        <v>152</v>
      </c>
      <c r="T17" s="244" t="s">
        <v>153</v>
      </c>
      <c r="U17" s="220">
        <v>0</v>
      </c>
      <c r="V17" s="220">
        <f>ROUND(E17*U17,2)</f>
        <v>0</v>
      </c>
      <c r="W17" s="220"/>
      <c r="X17" s="220" t="s">
        <v>154</v>
      </c>
      <c r="Y17" s="220" t="s">
        <v>155</v>
      </c>
      <c r="Z17" s="210"/>
      <c r="AA17" s="210"/>
      <c r="AB17" s="210"/>
      <c r="AC17" s="210"/>
      <c r="AD17" s="210"/>
      <c r="AE17" s="210"/>
      <c r="AF17" s="210"/>
      <c r="AG17" s="210" t="s">
        <v>156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31">
        <v>5</v>
      </c>
      <c r="B18" s="232" t="s">
        <v>285</v>
      </c>
      <c r="C18" s="250" t="s">
        <v>286</v>
      </c>
      <c r="D18" s="233" t="s">
        <v>151</v>
      </c>
      <c r="E18" s="234">
        <v>4.4401999999999999</v>
      </c>
      <c r="F18" s="235"/>
      <c r="G18" s="236">
        <f>ROUND(E18*F18,2)</f>
        <v>0</v>
      </c>
      <c r="H18" s="235">
        <v>0</v>
      </c>
      <c r="I18" s="236">
        <f>ROUND(E18*H18,2)</f>
        <v>0</v>
      </c>
      <c r="J18" s="235">
        <v>2500</v>
      </c>
      <c r="K18" s="236">
        <f>ROUND(E18*J18,2)</f>
        <v>11100.5</v>
      </c>
      <c r="L18" s="236">
        <v>21</v>
      </c>
      <c r="M18" s="236">
        <f>G18*(1+L18/100)</f>
        <v>0</v>
      </c>
      <c r="N18" s="234">
        <v>0</v>
      </c>
      <c r="O18" s="234">
        <f>ROUND(E18*N18,2)</f>
        <v>0</v>
      </c>
      <c r="P18" s="234">
        <v>0</v>
      </c>
      <c r="Q18" s="234">
        <f>ROUND(E18*P18,2)</f>
        <v>0</v>
      </c>
      <c r="R18" s="236"/>
      <c r="S18" s="236" t="s">
        <v>164</v>
      </c>
      <c r="T18" s="237" t="s">
        <v>153</v>
      </c>
      <c r="U18" s="220">
        <v>0</v>
      </c>
      <c r="V18" s="220">
        <f>ROUND(E18*U18,2)</f>
        <v>0</v>
      </c>
      <c r="W18" s="220"/>
      <c r="X18" s="220" t="s">
        <v>154</v>
      </c>
      <c r="Y18" s="220" t="s">
        <v>155</v>
      </c>
      <c r="Z18" s="210"/>
      <c r="AA18" s="210"/>
      <c r="AB18" s="210"/>
      <c r="AC18" s="210"/>
      <c r="AD18" s="210"/>
      <c r="AE18" s="210"/>
      <c r="AF18" s="210"/>
      <c r="AG18" s="210" t="s">
        <v>156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17"/>
      <c r="B19" s="218"/>
      <c r="C19" s="252" t="s">
        <v>287</v>
      </c>
      <c r="D19" s="246"/>
      <c r="E19" s="246"/>
      <c r="F19" s="246"/>
      <c r="G19" s="246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10"/>
      <c r="AA19" s="210"/>
      <c r="AB19" s="210"/>
      <c r="AC19" s="210"/>
      <c r="AD19" s="210"/>
      <c r="AE19" s="210"/>
      <c r="AF19" s="210"/>
      <c r="AG19" s="210" t="s">
        <v>166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">
      <c r="A20" s="217"/>
      <c r="B20" s="218"/>
      <c r="C20" s="253" t="s">
        <v>288</v>
      </c>
      <c r="D20" s="247"/>
      <c r="E20" s="247"/>
      <c r="F20" s="247"/>
      <c r="G20" s="247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166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">
      <c r="A21" s="217"/>
      <c r="B21" s="218"/>
      <c r="C21" s="253" t="s">
        <v>289</v>
      </c>
      <c r="D21" s="247"/>
      <c r="E21" s="247"/>
      <c r="F21" s="247"/>
      <c r="G21" s="247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166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">
      <c r="A22" s="217"/>
      <c r="B22" s="218"/>
      <c r="C22" s="253" t="s">
        <v>290</v>
      </c>
      <c r="D22" s="247"/>
      <c r="E22" s="247"/>
      <c r="F22" s="247"/>
      <c r="G22" s="247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166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">
      <c r="A23" s="217"/>
      <c r="B23" s="218"/>
      <c r="C23" s="253" t="s">
        <v>291</v>
      </c>
      <c r="D23" s="247"/>
      <c r="E23" s="247"/>
      <c r="F23" s="247"/>
      <c r="G23" s="247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10"/>
      <c r="AA23" s="210"/>
      <c r="AB23" s="210"/>
      <c r="AC23" s="210"/>
      <c r="AD23" s="210"/>
      <c r="AE23" s="210"/>
      <c r="AF23" s="210"/>
      <c r="AG23" s="210" t="s">
        <v>166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">
      <c r="A24" s="217"/>
      <c r="B24" s="218"/>
      <c r="C24" s="253" t="s">
        <v>292</v>
      </c>
      <c r="D24" s="247"/>
      <c r="E24" s="247"/>
      <c r="F24" s="247"/>
      <c r="G24" s="247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166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17"/>
      <c r="B25" s="218"/>
      <c r="C25" s="253" t="s">
        <v>293</v>
      </c>
      <c r="D25" s="247"/>
      <c r="E25" s="247"/>
      <c r="F25" s="247"/>
      <c r="G25" s="247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10"/>
      <c r="AA25" s="210"/>
      <c r="AB25" s="210"/>
      <c r="AC25" s="210"/>
      <c r="AD25" s="210"/>
      <c r="AE25" s="210"/>
      <c r="AF25" s="210"/>
      <c r="AG25" s="210" t="s">
        <v>166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17"/>
      <c r="B26" s="218"/>
      <c r="C26" s="253" t="s">
        <v>294</v>
      </c>
      <c r="D26" s="247"/>
      <c r="E26" s="247"/>
      <c r="F26" s="247"/>
      <c r="G26" s="247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166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">
      <c r="A27" s="217"/>
      <c r="B27" s="218"/>
      <c r="C27" s="253" t="s">
        <v>295</v>
      </c>
      <c r="D27" s="247"/>
      <c r="E27" s="247"/>
      <c r="F27" s="247"/>
      <c r="G27" s="247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166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17"/>
      <c r="B28" s="218"/>
      <c r="C28" s="251" t="s">
        <v>311</v>
      </c>
      <c r="D28" s="221"/>
      <c r="E28" s="222"/>
      <c r="F28" s="220"/>
      <c r="G28" s="220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160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">
      <c r="A29" s="217"/>
      <c r="B29" s="218"/>
      <c r="C29" s="251" t="s">
        <v>312</v>
      </c>
      <c r="D29" s="221"/>
      <c r="E29" s="222">
        <v>4.4400000000000004</v>
      </c>
      <c r="F29" s="220"/>
      <c r="G29" s="220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10"/>
      <c r="AA29" s="210"/>
      <c r="AB29" s="210"/>
      <c r="AC29" s="210"/>
      <c r="AD29" s="210"/>
      <c r="AE29" s="210"/>
      <c r="AF29" s="210"/>
      <c r="AG29" s="210" t="s">
        <v>160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x14ac:dyDescent="0.2">
      <c r="A30" s="224" t="s">
        <v>147</v>
      </c>
      <c r="B30" s="225" t="s">
        <v>96</v>
      </c>
      <c r="C30" s="248" t="s">
        <v>97</v>
      </c>
      <c r="D30" s="226"/>
      <c r="E30" s="227"/>
      <c r="F30" s="228"/>
      <c r="G30" s="228">
        <f>SUMIF(AG31:AG36,"&lt;&gt;NOR",G31:G36)</f>
        <v>0</v>
      </c>
      <c r="H30" s="228"/>
      <c r="I30" s="228">
        <f>SUM(I31:I36)</f>
        <v>0</v>
      </c>
      <c r="J30" s="228"/>
      <c r="K30" s="228">
        <f>SUM(K31:K36)</f>
        <v>13000</v>
      </c>
      <c r="L30" s="228"/>
      <c r="M30" s="228">
        <f>SUM(M31:M36)</f>
        <v>0</v>
      </c>
      <c r="N30" s="227"/>
      <c r="O30" s="227">
        <f>SUM(O31:O36)</f>
        <v>0</v>
      </c>
      <c r="P30" s="227"/>
      <c r="Q30" s="227">
        <f>SUM(Q31:Q36)</f>
        <v>0</v>
      </c>
      <c r="R30" s="228"/>
      <c r="S30" s="228"/>
      <c r="T30" s="229"/>
      <c r="U30" s="223"/>
      <c r="V30" s="223">
        <f>SUM(V31:V36)</f>
        <v>4.57</v>
      </c>
      <c r="W30" s="223"/>
      <c r="X30" s="223"/>
      <c r="Y30" s="223"/>
      <c r="AG30" t="s">
        <v>148</v>
      </c>
    </row>
    <row r="31" spans="1:60" outlineLevel="1" x14ac:dyDescent="0.2">
      <c r="A31" s="238">
        <v>6</v>
      </c>
      <c r="B31" s="239" t="s">
        <v>258</v>
      </c>
      <c r="C31" s="249" t="s">
        <v>313</v>
      </c>
      <c r="D31" s="240" t="s">
        <v>248</v>
      </c>
      <c r="E31" s="241">
        <v>1</v>
      </c>
      <c r="F31" s="242"/>
      <c r="G31" s="243">
        <f>ROUND(E31*F31,2)</f>
        <v>0</v>
      </c>
      <c r="H31" s="242">
        <v>0</v>
      </c>
      <c r="I31" s="243">
        <f>ROUND(E31*H31,2)</f>
        <v>0</v>
      </c>
      <c r="J31" s="242">
        <v>2500</v>
      </c>
      <c r="K31" s="243">
        <f>ROUND(E31*J31,2)</f>
        <v>2500</v>
      </c>
      <c r="L31" s="243">
        <v>21</v>
      </c>
      <c r="M31" s="243">
        <f>G31*(1+L31/100)</f>
        <v>0</v>
      </c>
      <c r="N31" s="241">
        <v>0</v>
      </c>
      <c r="O31" s="241">
        <f>ROUND(E31*N31,2)</f>
        <v>0</v>
      </c>
      <c r="P31" s="241">
        <v>0</v>
      </c>
      <c r="Q31" s="241">
        <f>ROUND(E31*P31,2)</f>
        <v>0</v>
      </c>
      <c r="R31" s="243"/>
      <c r="S31" s="243" t="s">
        <v>164</v>
      </c>
      <c r="T31" s="244" t="s">
        <v>153</v>
      </c>
      <c r="U31" s="220">
        <v>4.5670000000000002</v>
      </c>
      <c r="V31" s="220">
        <f>ROUND(E31*U31,2)</f>
        <v>4.57</v>
      </c>
      <c r="W31" s="220"/>
      <c r="X31" s="220" t="s">
        <v>154</v>
      </c>
      <c r="Y31" s="220" t="s">
        <v>155</v>
      </c>
      <c r="Z31" s="210"/>
      <c r="AA31" s="210"/>
      <c r="AB31" s="210"/>
      <c r="AC31" s="210"/>
      <c r="AD31" s="210"/>
      <c r="AE31" s="210"/>
      <c r="AF31" s="210"/>
      <c r="AG31" s="210" t="s">
        <v>260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2.5" outlineLevel="1" x14ac:dyDescent="0.2">
      <c r="A32" s="238">
        <v>7</v>
      </c>
      <c r="B32" s="239" t="s">
        <v>261</v>
      </c>
      <c r="C32" s="249" t="s">
        <v>262</v>
      </c>
      <c r="D32" s="240" t="s">
        <v>169</v>
      </c>
      <c r="E32" s="241">
        <v>1</v>
      </c>
      <c r="F32" s="242"/>
      <c r="G32" s="243">
        <f>ROUND(E32*F32,2)</f>
        <v>0</v>
      </c>
      <c r="H32" s="242">
        <v>0</v>
      </c>
      <c r="I32" s="243">
        <f>ROUND(E32*H32,2)</f>
        <v>0</v>
      </c>
      <c r="J32" s="242">
        <v>2500</v>
      </c>
      <c r="K32" s="243">
        <f>ROUND(E32*J32,2)</f>
        <v>2500</v>
      </c>
      <c r="L32" s="243">
        <v>21</v>
      </c>
      <c r="M32" s="243">
        <f>G32*(1+L32/100)</f>
        <v>0</v>
      </c>
      <c r="N32" s="241">
        <v>1.41E-3</v>
      </c>
      <c r="O32" s="241">
        <f>ROUND(E32*N32,2)</f>
        <v>0</v>
      </c>
      <c r="P32" s="241">
        <v>0</v>
      </c>
      <c r="Q32" s="241">
        <f>ROUND(E32*P32,2)</f>
        <v>0</v>
      </c>
      <c r="R32" s="243"/>
      <c r="S32" s="243" t="s">
        <v>164</v>
      </c>
      <c r="T32" s="244" t="s">
        <v>153</v>
      </c>
      <c r="U32" s="220">
        <v>0</v>
      </c>
      <c r="V32" s="220">
        <f>ROUND(E32*U32,2)</f>
        <v>0</v>
      </c>
      <c r="W32" s="220"/>
      <c r="X32" s="220" t="s">
        <v>154</v>
      </c>
      <c r="Y32" s="220" t="s">
        <v>155</v>
      </c>
      <c r="Z32" s="210"/>
      <c r="AA32" s="210"/>
      <c r="AB32" s="210"/>
      <c r="AC32" s="210"/>
      <c r="AD32" s="210"/>
      <c r="AE32" s="210"/>
      <c r="AF32" s="210"/>
      <c r="AG32" s="210" t="s">
        <v>156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38">
        <v>8</v>
      </c>
      <c r="B33" s="239" t="s">
        <v>263</v>
      </c>
      <c r="C33" s="249" t="s">
        <v>264</v>
      </c>
      <c r="D33" s="240" t="s">
        <v>248</v>
      </c>
      <c r="E33" s="241">
        <v>1</v>
      </c>
      <c r="F33" s="242"/>
      <c r="G33" s="243">
        <f>ROUND(E33*F33,2)</f>
        <v>0</v>
      </c>
      <c r="H33" s="242">
        <v>0</v>
      </c>
      <c r="I33" s="243">
        <f>ROUND(E33*H33,2)</f>
        <v>0</v>
      </c>
      <c r="J33" s="242">
        <v>1500</v>
      </c>
      <c r="K33" s="243">
        <f>ROUND(E33*J33,2)</f>
        <v>1500</v>
      </c>
      <c r="L33" s="243">
        <v>21</v>
      </c>
      <c r="M33" s="243">
        <f>G33*(1+L33/100)</f>
        <v>0</v>
      </c>
      <c r="N33" s="241">
        <v>1.41E-3</v>
      </c>
      <c r="O33" s="241">
        <f>ROUND(E33*N33,2)</f>
        <v>0</v>
      </c>
      <c r="P33" s="241">
        <v>0</v>
      </c>
      <c r="Q33" s="241">
        <f>ROUND(E33*P33,2)</f>
        <v>0</v>
      </c>
      <c r="R33" s="243"/>
      <c r="S33" s="243" t="s">
        <v>164</v>
      </c>
      <c r="T33" s="244" t="s">
        <v>153</v>
      </c>
      <c r="U33" s="220">
        <v>0</v>
      </c>
      <c r="V33" s="220">
        <f>ROUND(E33*U33,2)</f>
        <v>0</v>
      </c>
      <c r="W33" s="220"/>
      <c r="X33" s="220" t="s">
        <v>154</v>
      </c>
      <c r="Y33" s="220" t="s">
        <v>155</v>
      </c>
      <c r="Z33" s="210"/>
      <c r="AA33" s="210"/>
      <c r="AB33" s="210"/>
      <c r="AC33" s="210"/>
      <c r="AD33" s="210"/>
      <c r="AE33" s="210"/>
      <c r="AF33" s="210"/>
      <c r="AG33" s="210" t="s">
        <v>156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38">
        <v>9</v>
      </c>
      <c r="B34" s="239" t="s">
        <v>265</v>
      </c>
      <c r="C34" s="249" t="s">
        <v>266</v>
      </c>
      <c r="D34" s="240" t="s">
        <v>248</v>
      </c>
      <c r="E34" s="241">
        <v>1</v>
      </c>
      <c r="F34" s="242"/>
      <c r="G34" s="243">
        <f>ROUND(E34*F34,2)</f>
        <v>0</v>
      </c>
      <c r="H34" s="242">
        <v>0</v>
      </c>
      <c r="I34" s="243">
        <f>ROUND(E34*H34,2)</f>
        <v>0</v>
      </c>
      <c r="J34" s="242">
        <v>3000</v>
      </c>
      <c r="K34" s="243">
        <f>ROUND(E34*J34,2)</f>
        <v>3000</v>
      </c>
      <c r="L34" s="243">
        <v>21</v>
      </c>
      <c r="M34" s="243">
        <f>G34*(1+L34/100)</f>
        <v>0</v>
      </c>
      <c r="N34" s="241">
        <v>1.41E-3</v>
      </c>
      <c r="O34" s="241">
        <f>ROUND(E34*N34,2)</f>
        <v>0</v>
      </c>
      <c r="P34" s="241">
        <v>0</v>
      </c>
      <c r="Q34" s="241">
        <f>ROUND(E34*P34,2)</f>
        <v>0</v>
      </c>
      <c r="R34" s="243"/>
      <c r="S34" s="243" t="s">
        <v>164</v>
      </c>
      <c r="T34" s="244" t="s">
        <v>153</v>
      </c>
      <c r="U34" s="220">
        <v>0</v>
      </c>
      <c r="V34" s="220">
        <f>ROUND(E34*U34,2)</f>
        <v>0</v>
      </c>
      <c r="W34" s="220"/>
      <c r="X34" s="220" t="s">
        <v>154</v>
      </c>
      <c r="Y34" s="220" t="s">
        <v>155</v>
      </c>
      <c r="Z34" s="210"/>
      <c r="AA34" s="210"/>
      <c r="AB34" s="210"/>
      <c r="AC34" s="210"/>
      <c r="AD34" s="210"/>
      <c r="AE34" s="210"/>
      <c r="AF34" s="210"/>
      <c r="AG34" s="210" t="s">
        <v>156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38">
        <v>10</v>
      </c>
      <c r="B35" s="239" t="s">
        <v>267</v>
      </c>
      <c r="C35" s="249" t="s">
        <v>268</v>
      </c>
      <c r="D35" s="240" t="s">
        <v>169</v>
      </c>
      <c r="E35" s="241">
        <v>1</v>
      </c>
      <c r="F35" s="242"/>
      <c r="G35" s="243">
        <f>ROUND(E35*F35,2)</f>
        <v>0</v>
      </c>
      <c r="H35" s="242">
        <v>0</v>
      </c>
      <c r="I35" s="243">
        <f>ROUND(E35*H35,2)</f>
        <v>0</v>
      </c>
      <c r="J35" s="242">
        <v>1500</v>
      </c>
      <c r="K35" s="243">
        <f>ROUND(E35*J35,2)</f>
        <v>1500</v>
      </c>
      <c r="L35" s="243">
        <v>21</v>
      </c>
      <c r="M35" s="243">
        <f>G35*(1+L35/100)</f>
        <v>0</v>
      </c>
      <c r="N35" s="241">
        <v>1.41E-3</v>
      </c>
      <c r="O35" s="241">
        <f>ROUND(E35*N35,2)</f>
        <v>0</v>
      </c>
      <c r="P35" s="241">
        <v>0</v>
      </c>
      <c r="Q35" s="241">
        <f>ROUND(E35*P35,2)</f>
        <v>0</v>
      </c>
      <c r="R35" s="243"/>
      <c r="S35" s="243" t="s">
        <v>164</v>
      </c>
      <c r="T35" s="244" t="s">
        <v>153</v>
      </c>
      <c r="U35" s="220">
        <v>0</v>
      </c>
      <c r="V35" s="220">
        <f>ROUND(E35*U35,2)</f>
        <v>0</v>
      </c>
      <c r="W35" s="220"/>
      <c r="X35" s="220" t="s">
        <v>154</v>
      </c>
      <c r="Y35" s="220" t="s">
        <v>155</v>
      </c>
      <c r="Z35" s="210"/>
      <c r="AA35" s="210"/>
      <c r="AB35" s="210"/>
      <c r="AC35" s="210"/>
      <c r="AD35" s="210"/>
      <c r="AE35" s="210"/>
      <c r="AF35" s="210"/>
      <c r="AG35" s="210" t="s">
        <v>156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38">
        <v>11</v>
      </c>
      <c r="B36" s="239" t="s">
        <v>299</v>
      </c>
      <c r="C36" s="249" t="s">
        <v>300</v>
      </c>
      <c r="D36" s="240" t="s">
        <v>169</v>
      </c>
      <c r="E36" s="241">
        <v>1</v>
      </c>
      <c r="F36" s="242"/>
      <c r="G36" s="243">
        <f>ROUND(E36*F36,2)</f>
        <v>0</v>
      </c>
      <c r="H36" s="242">
        <v>0</v>
      </c>
      <c r="I36" s="243">
        <f>ROUND(E36*H36,2)</f>
        <v>0</v>
      </c>
      <c r="J36" s="242">
        <v>2000</v>
      </c>
      <c r="K36" s="243">
        <f>ROUND(E36*J36,2)</f>
        <v>2000</v>
      </c>
      <c r="L36" s="243">
        <v>21</v>
      </c>
      <c r="M36" s="243">
        <f>G36*(1+L36/100)</f>
        <v>0</v>
      </c>
      <c r="N36" s="241">
        <v>1.41E-3</v>
      </c>
      <c r="O36" s="241">
        <f>ROUND(E36*N36,2)</f>
        <v>0</v>
      </c>
      <c r="P36" s="241">
        <v>0</v>
      </c>
      <c r="Q36" s="241">
        <f>ROUND(E36*P36,2)</f>
        <v>0</v>
      </c>
      <c r="R36" s="243"/>
      <c r="S36" s="243" t="s">
        <v>164</v>
      </c>
      <c r="T36" s="244" t="s">
        <v>153</v>
      </c>
      <c r="U36" s="220">
        <v>0</v>
      </c>
      <c r="V36" s="220">
        <f>ROUND(E36*U36,2)</f>
        <v>0</v>
      </c>
      <c r="W36" s="220"/>
      <c r="X36" s="220" t="s">
        <v>154</v>
      </c>
      <c r="Y36" s="220" t="s">
        <v>155</v>
      </c>
      <c r="Z36" s="210"/>
      <c r="AA36" s="210"/>
      <c r="AB36" s="210"/>
      <c r="AC36" s="210"/>
      <c r="AD36" s="210"/>
      <c r="AE36" s="210"/>
      <c r="AF36" s="210"/>
      <c r="AG36" s="210" t="s">
        <v>156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x14ac:dyDescent="0.2">
      <c r="A37" s="224" t="s">
        <v>147</v>
      </c>
      <c r="B37" s="225" t="s">
        <v>100</v>
      </c>
      <c r="C37" s="248" t="s">
        <v>101</v>
      </c>
      <c r="D37" s="226"/>
      <c r="E37" s="227"/>
      <c r="F37" s="228"/>
      <c r="G37" s="228">
        <f>SUMIF(AG38:AG39,"&lt;&gt;NOR",G38:G39)</f>
        <v>0</v>
      </c>
      <c r="H37" s="228"/>
      <c r="I37" s="228">
        <f>SUM(I38:I39)</f>
        <v>0</v>
      </c>
      <c r="J37" s="228"/>
      <c r="K37" s="228">
        <f>SUM(K38:K39)</f>
        <v>3492.79</v>
      </c>
      <c r="L37" s="228"/>
      <c r="M37" s="228">
        <f>SUM(M38:M39)</f>
        <v>0</v>
      </c>
      <c r="N37" s="227"/>
      <c r="O37" s="227">
        <f>SUM(O38:O39)</f>
        <v>0</v>
      </c>
      <c r="P37" s="227"/>
      <c r="Q37" s="227">
        <f>SUM(Q38:Q39)</f>
        <v>0</v>
      </c>
      <c r="R37" s="228"/>
      <c r="S37" s="228"/>
      <c r="T37" s="229"/>
      <c r="U37" s="223"/>
      <c r="V37" s="223">
        <f>SUM(V38:V39)</f>
        <v>0</v>
      </c>
      <c r="W37" s="223"/>
      <c r="X37" s="223"/>
      <c r="Y37" s="223"/>
      <c r="AG37" t="s">
        <v>148</v>
      </c>
    </row>
    <row r="38" spans="1:60" outlineLevel="1" x14ac:dyDescent="0.2">
      <c r="A38" s="238">
        <v>12</v>
      </c>
      <c r="B38" s="239" t="s">
        <v>189</v>
      </c>
      <c r="C38" s="249" t="s">
        <v>190</v>
      </c>
      <c r="D38" s="240" t="s">
        <v>191</v>
      </c>
      <c r="E38" s="241">
        <v>16.239999999999998</v>
      </c>
      <c r="F38" s="242"/>
      <c r="G38" s="243">
        <f>ROUND(E38*F38,2)</f>
        <v>0</v>
      </c>
      <c r="H38" s="242">
        <v>0</v>
      </c>
      <c r="I38" s="243">
        <f>ROUND(E38*H38,2)</f>
        <v>0</v>
      </c>
      <c r="J38" s="242">
        <v>215</v>
      </c>
      <c r="K38" s="243">
        <f>ROUND(E38*J38,2)</f>
        <v>3491.6</v>
      </c>
      <c r="L38" s="243">
        <v>21</v>
      </c>
      <c r="M38" s="243">
        <f>G38*(1+L38/100)</f>
        <v>0</v>
      </c>
      <c r="N38" s="241">
        <v>5.0000000000000002E-5</v>
      </c>
      <c r="O38" s="241">
        <f>ROUND(E38*N38,2)</f>
        <v>0</v>
      </c>
      <c r="P38" s="241">
        <v>0</v>
      </c>
      <c r="Q38" s="241">
        <f>ROUND(E38*P38,2)</f>
        <v>0</v>
      </c>
      <c r="R38" s="243"/>
      <c r="S38" s="243" t="s">
        <v>164</v>
      </c>
      <c r="T38" s="244" t="s">
        <v>153</v>
      </c>
      <c r="U38" s="220">
        <v>0</v>
      </c>
      <c r="V38" s="220">
        <f>ROUND(E38*U38,2)</f>
        <v>0</v>
      </c>
      <c r="W38" s="220"/>
      <c r="X38" s="220" t="s">
        <v>154</v>
      </c>
      <c r="Y38" s="220" t="s">
        <v>155</v>
      </c>
      <c r="Z38" s="210"/>
      <c r="AA38" s="210"/>
      <c r="AB38" s="210"/>
      <c r="AC38" s="210"/>
      <c r="AD38" s="210"/>
      <c r="AE38" s="210"/>
      <c r="AF38" s="210"/>
      <c r="AG38" s="210" t="s">
        <v>156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38">
        <v>13</v>
      </c>
      <c r="B39" s="239" t="s">
        <v>194</v>
      </c>
      <c r="C39" s="249" t="s">
        <v>195</v>
      </c>
      <c r="D39" s="240" t="s">
        <v>186</v>
      </c>
      <c r="E39" s="241">
        <v>8.0999999999999996E-4</v>
      </c>
      <c r="F39" s="242"/>
      <c r="G39" s="243">
        <f>ROUND(E39*F39,2)</f>
        <v>0</v>
      </c>
      <c r="H39" s="242">
        <v>0</v>
      </c>
      <c r="I39" s="243">
        <f>ROUND(E39*H39,2)</f>
        <v>0</v>
      </c>
      <c r="J39" s="242">
        <v>1465</v>
      </c>
      <c r="K39" s="243">
        <f>ROUND(E39*J39,2)</f>
        <v>1.19</v>
      </c>
      <c r="L39" s="243">
        <v>21</v>
      </c>
      <c r="M39" s="243">
        <f>G39*(1+L39/100)</f>
        <v>0</v>
      </c>
      <c r="N39" s="241">
        <v>0</v>
      </c>
      <c r="O39" s="241">
        <f>ROUND(E39*N39,2)</f>
        <v>0</v>
      </c>
      <c r="P39" s="241">
        <v>0</v>
      </c>
      <c r="Q39" s="241">
        <f>ROUND(E39*P39,2)</f>
        <v>0</v>
      </c>
      <c r="R39" s="243"/>
      <c r="S39" s="243" t="s">
        <v>152</v>
      </c>
      <c r="T39" s="244" t="s">
        <v>153</v>
      </c>
      <c r="U39" s="220">
        <v>0</v>
      </c>
      <c r="V39" s="220">
        <f>ROUND(E39*U39,2)</f>
        <v>0</v>
      </c>
      <c r="W39" s="220"/>
      <c r="X39" s="220" t="s">
        <v>154</v>
      </c>
      <c r="Y39" s="220" t="s">
        <v>155</v>
      </c>
      <c r="Z39" s="210"/>
      <c r="AA39" s="210"/>
      <c r="AB39" s="210"/>
      <c r="AC39" s="210"/>
      <c r="AD39" s="210"/>
      <c r="AE39" s="210"/>
      <c r="AF39" s="210"/>
      <c r="AG39" s="210" t="s">
        <v>156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x14ac:dyDescent="0.2">
      <c r="A40" s="224" t="s">
        <v>147</v>
      </c>
      <c r="B40" s="225" t="s">
        <v>102</v>
      </c>
      <c r="C40" s="248" t="s">
        <v>103</v>
      </c>
      <c r="D40" s="226"/>
      <c r="E40" s="227"/>
      <c r="F40" s="228"/>
      <c r="G40" s="228">
        <f>SUMIF(AG41:AG47,"&lt;&gt;NOR",G41:G47)</f>
        <v>0</v>
      </c>
      <c r="H40" s="228"/>
      <c r="I40" s="228">
        <f>SUM(I41:I47)</f>
        <v>10400.68</v>
      </c>
      <c r="J40" s="228"/>
      <c r="K40" s="228">
        <f>SUM(K41:K47)</f>
        <v>7196.31</v>
      </c>
      <c r="L40" s="228"/>
      <c r="M40" s="228">
        <f>SUM(M41:M47)</f>
        <v>0</v>
      </c>
      <c r="N40" s="227"/>
      <c r="O40" s="227">
        <f>SUM(O41:O47)</f>
        <v>0.03</v>
      </c>
      <c r="P40" s="227"/>
      <c r="Q40" s="227">
        <f>SUM(Q41:Q47)</f>
        <v>0.05</v>
      </c>
      <c r="R40" s="228"/>
      <c r="S40" s="228"/>
      <c r="T40" s="229"/>
      <c r="U40" s="223"/>
      <c r="V40" s="223">
        <f>SUM(V41:V47)</f>
        <v>0</v>
      </c>
      <c r="W40" s="223"/>
      <c r="X40" s="223"/>
      <c r="Y40" s="223"/>
      <c r="AG40" t="s">
        <v>148</v>
      </c>
    </row>
    <row r="41" spans="1:60" outlineLevel="1" x14ac:dyDescent="0.2">
      <c r="A41" s="231">
        <v>14</v>
      </c>
      <c r="B41" s="232" t="s">
        <v>196</v>
      </c>
      <c r="C41" s="250" t="s">
        <v>197</v>
      </c>
      <c r="D41" s="233" t="s">
        <v>151</v>
      </c>
      <c r="E41" s="234">
        <v>16.302</v>
      </c>
      <c r="F41" s="235"/>
      <c r="G41" s="236">
        <f>ROUND(E41*F41,2)</f>
        <v>0</v>
      </c>
      <c r="H41" s="235">
        <v>638</v>
      </c>
      <c r="I41" s="236">
        <f>ROUND(E41*H41,2)</f>
        <v>10400.68</v>
      </c>
      <c r="J41" s="235">
        <v>0</v>
      </c>
      <c r="K41" s="236">
        <f>ROUND(E41*J41,2)</f>
        <v>0</v>
      </c>
      <c r="L41" s="236">
        <v>21</v>
      </c>
      <c r="M41" s="236">
        <f>G41*(1+L41/100)</f>
        <v>0</v>
      </c>
      <c r="N41" s="234">
        <v>1.5499999999999999E-3</v>
      </c>
      <c r="O41" s="234">
        <f>ROUND(E41*N41,2)</f>
        <v>0.03</v>
      </c>
      <c r="P41" s="234">
        <v>0</v>
      </c>
      <c r="Q41" s="234">
        <f>ROUND(E41*P41,2)</f>
        <v>0</v>
      </c>
      <c r="R41" s="236"/>
      <c r="S41" s="236" t="s">
        <v>164</v>
      </c>
      <c r="T41" s="237" t="s">
        <v>153</v>
      </c>
      <c r="U41" s="220">
        <v>0</v>
      </c>
      <c r="V41" s="220">
        <f>ROUND(E41*U41,2)</f>
        <v>0</v>
      </c>
      <c r="W41" s="220"/>
      <c r="X41" s="220" t="s">
        <v>198</v>
      </c>
      <c r="Y41" s="220" t="s">
        <v>155</v>
      </c>
      <c r="Z41" s="210"/>
      <c r="AA41" s="210"/>
      <c r="AB41" s="210"/>
      <c r="AC41" s="210"/>
      <c r="AD41" s="210"/>
      <c r="AE41" s="210"/>
      <c r="AF41" s="210"/>
      <c r="AG41" s="210" t="s">
        <v>199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17"/>
      <c r="B42" s="218"/>
      <c r="C42" s="251" t="s">
        <v>314</v>
      </c>
      <c r="D42" s="221"/>
      <c r="E42" s="222"/>
      <c r="F42" s="220"/>
      <c r="G42" s="220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160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">
      <c r="A43" s="217"/>
      <c r="B43" s="218"/>
      <c r="C43" s="251" t="s">
        <v>315</v>
      </c>
      <c r="D43" s="221"/>
      <c r="E43" s="222">
        <v>16.3</v>
      </c>
      <c r="F43" s="220"/>
      <c r="G43" s="220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160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38">
        <v>15</v>
      </c>
      <c r="B44" s="239" t="s">
        <v>202</v>
      </c>
      <c r="C44" s="249" t="s">
        <v>203</v>
      </c>
      <c r="D44" s="240" t="s">
        <v>191</v>
      </c>
      <c r="E44" s="241">
        <v>16.239999999999998</v>
      </c>
      <c r="F44" s="242"/>
      <c r="G44" s="243">
        <f>ROUND(E44*F44,2)</f>
        <v>0</v>
      </c>
      <c r="H44" s="242">
        <v>0</v>
      </c>
      <c r="I44" s="243">
        <f>ROUND(E44*H44,2)</f>
        <v>0</v>
      </c>
      <c r="J44" s="242">
        <v>17.600000000000001</v>
      </c>
      <c r="K44" s="243">
        <f>ROUND(E44*J44,2)</f>
        <v>285.82</v>
      </c>
      <c r="L44" s="243">
        <v>21</v>
      </c>
      <c r="M44" s="243">
        <f>G44*(1+L44/100)</f>
        <v>0</v>
      </c>
      <c r="N44" s="241">
        <v>0</v>
      </c>
      <c r="O44" s="241">
        <f>ROUND(E44*N44,2)</f>
        <v>0</v>
      </c>
      <c r="P44" s="241">
        <v>8.0000000000000007E-5</v>
      </c>
      <c r="Q44" s="241">
        <f>ROUND(E44*P44,2)</f>
        <v>0</v>
      </c>
      <c r="R44" s="243"/>
      <c r="S44" s="243" t="s">
        <v>152</v>
      </c>
      <c r="T44" s="244" t="s">
        <v>153</v>
      </c>
      <c r="U44" s="220">
        <v>0</v>
      </c>
      <c r="V44" s="220">
        <f>ROUND(E44*U44,2)</f>
        <v>0</v>
      </c>
      <c r="W44" s="220"/>
      <c r="X44" s="220" t="s">
        <v>154</v>
      </c>
      <c r="Y44" s="220" t="s">
        <v>155</v>
      </c>
      <c r="Z44" s="210"/>
      <c r="AA44" s="210"/>
      <c r="AB44" s="210"/>
      <c r="AC44" s="210"/>
      <c r="AD44" s="210"/>
      <c r="AE44" s="210"/>
      <c r="AF44" s="210"/>
      <c r="AG44" s="210" t="s">
        <v>156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38">
        <v>16</v>
      </c>
      <c r="B45" s="239" t="s">
        <v>204</v>
      </c>
      <c r="C45" s="249" t="s">
        <v>205</v>
      </c>
      <c r="D45" s="240" t="s">
        <v>151</v>
      </c>
      <c r="E45" s="241">
        <v>14.82</v>
      </c>
      <c r="F45" s="242"/>
      <c r="G45" s="243">
        <f>ROUND(E45*F45,2)</f>
        <v>0</v>
      </c>
      <c r="H45" s="242">
        <v>0</v>
      </c>
      <c r="I45" s="243">
        <f>ROUND(E45*H45,2)</f>
        <v>0</v>
      </c>
      <c r="J45" s="242">
        <v>128</v>
      </c>
      <c r="K45" s="243">
        <f>ROUND(E45*J45,2)</f>
        <v>1896.96</v>
      </c>
      <c r="L45" s="243">
        <v>21</v>
      </c>
      <c r="M45" s="243">
        <f>G45*(1+L45/100)</f>
        <v>0</v>
      </c>
      <c r="N45" s="241">
        <v>0</v>
      </c>
      <c r="O45" s="241">
        <f>ROUND(E45*N45,2)</f>
        <v>0</v>
      </c>
      <c r="P45" s="241">
        <v>3.5000000000000001E-3</v>
      </c>
      <c r="Q45" s="241">
        <f>ROUND(E45*P45,2)</f>
        <v>0.05</v>
      </c>
      <c r="R45" s="243"/>
      <c r="S45" s="243" t="s">
        <v>152</v>
      </c>
      <c r="T45" s="244" t="s">
        <v>153</v>
      </c>
      <c r="U45" s="220">
        <v>0</v>
      </c>
      <c r="V45" s="220">
        <f>ROUND(E45*U45,2)</f>
        <v>0</v>
      </c>
      <c r="W45" s="220"/>
      <c r="X45" s="220" t="s">
        <v>154</v>
      </c>
      <c r="Y45" s="220" t="s">
        <v>155</v>
      </c>
      <c r="Z45" s="210"/>
      <c r="AA45" s="210"/>
      <c r="AB45" s="210"/>
      <c r="AC45" s="210"/>
      <c r="AD45" s="210"/>
      <c r="AE45" s="210"/>
      <c r="AF45" s="210"/>
      <c r="AG45" s="210" t="s">
        <v>156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38">
        <v>17</v>
      </c>
      <c r="B46" s="239" t="s">
        <v>206</v>
      </c>
      <c r="C46" s="249" t="s">
        <v>207</v>
      </c>
      <c r="D46" s="240" t="s">
        <v>151</v>
      </c>
      <c r="E46" s="241">
        <v>14.82</v>
      </c>
      <c r="F46" s="242"/>
      <c r="G46" s="243">
        <f>ROUND(E46*F46,2)</f>
        <v>0</v>
      </c>
      <c r="H46" s="242">
        <v>0</v>
      </c>
      <c r="I46" s="243">
        <f>ROUND(E46*H46,2)</f>
        <v>0</v>
      </c>
      <c r="J46" s="242">
        <v>337</v>
      </c>
      <c r="K46" s="243">
        <f>ROUND(E46*J46,2)</f>
        <v>4994.34</v>
      </c>
      <c r="L46" s="243">
        <v>21</v>
      </c>
      <c r="M46" s="243">
        <f>G46*(1+L46/100)</f>
        <v>0</v>
      </c>
      <c r="N46" s="241">
        <v>2.3000000000000001E-4</v>
      </c>
      <c r="O46" s="241">
        <f>ROUND(E46*N46,2)</f>
        <v>0</v>
      </c>
      <c r="P46" s="241">
        <v>0</v>
      </c>
      <c r="Q46" s="241">
        <f>ROUND(E46*P46,2)</f>
        <v>0</v>
      </c>
      <c r="R46" s="243"/>
      <c r="S46" s="243" t="s">
        <v>152</v>
      </c>
      <c r="T46" s="244" t="s">
        <v>153</v>
      </c>
      <c r="U46" s="220">
        <v>0</v>
      </c>
      <c r="V46" s="220">
        <f>ROUND(E46*U46,2)</f>
        <v>0</v>
      </c>
      <c r="W46" s="220"/>
      <c r="X46" s="220" t="s">
        <v>154</v>
      </c>
      <c r="Y46" s="220" t="s">
        <v>155</v>
      </c>
      <c r="Z46" s="210"/>
      <c r="AA46" s="210"/>
      <c r="AB46" s="210"/>
      <c r="AC46" s="210"/>
      <c r="AD46" s="210"/>
      <c r="AE46" s="210"/>
      <c r="AF46" s="210"/>
      <c r="AG46" s="210" t="s">
        <v>156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38">
        <v>18</v>
      </c>
      <c r="B47" s="239" t="s">
        <v>208</v>
      </c>
      <c r="C47" s="249" t="s">
        <v>209</v>
      </c>
      <c r="D47" s="240" t="s">
        <v>186</v>
      </c>
      <c r="E47" s="241">
        <v>2.8680000000000001E-2</v>
      </c>
      <c r="F47" s="242"/>
      <c r="G47" s="243">
        <f>ROUND(E47*F47,2)</f>
        <v>0</v>
      </c>
      <c r="H47" s="242">
        <v>0</v>
      </c>
      <c r="I47" s="243">
        <f>ROUND(E47*H47,2)</f>
        <v>0</v>
      </c>
      <c r="J47" s="242">
        <v>669</v>
      </c>
      <c r="K47" s="243">
        <f>ROUND(E47*J47,2)</f>
        <v>19.190000000000001</v>
      </c>
      <c r="L47" s="243">
        <v>21</v>
      </c>
      <c r="M47" s="243">
        <f>G47*(1+L47/100)</f>
        <v>0</v>
      </c>
      <c r="N47" s="241">
        <v>0</v>
      </c>
      <c r="O47" s="241">
        <f>ROUND(E47*N47,2)</f>
        <v>0</v>
      </c>
      <c r="P47" s="241">
        <v>0</v>
      </c>
      <c r="Q47" s="241">
        <f>ROUND(E47*P47,2)</f>
        <v>0</v>
      </c>
      <c r="R47" s="243"/>
      <c r="S47" s="243" t="s">
        <v>152</v>
      </c>
      <c r="T47" s="244" t="s">
        <v>153</v>
      </c>
      <c r="U47" s="220">
        <v>0</v>
      </c>
      <c r="V47" s="220">
        <f>ROUND(E47*U47,2)</f>
        <v>0</v>
      </c>
      <c r="W47" s="220"/>
      <c r="X47" s="220" t="s">
        <v>154</v>
      </c>
      <c r="Y47" s="220" t="s">
        <v>155</v>
      </c>
      <c r="Z47" s="210"/>
      <c r="AA47" s="210"/>
      <c r="AB47" s="210"/>
      <c r="AC47" s="210"/>
      <c r="AD47" s="210"/>
      <c r="AE47" s="210"/>
      <c r="AF47" s="210"/>
      <c r="AG47" s="210" t="s">
        <v>156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x14ac:dyDescent="0.2">
      <c r="A48" s="224" t="s">
        <v>147</v>
      </c>
      <c r="B48" s="225" t="s">
        <v>106</v>
      </c>
      <c r="C48" s="248" t="s">
        <v>107</v>
      </c>
      <c r="D48" s="226"/>
      <c r="E48" s="227"/>
      <c r="F48" s="228"/>
      <c r="G48" s="228">
        <f>SUMIF(AG49:AG51,"&lt;&gt;NOR",G49:G51)</f>
        <v>0</v>
      </c>
      <c r="H48" s="228"/>
      <c r="I48" s="228">
        <f>SUM(I49:I51)</f>
        <v>0</v>
      </c>
      <c r="J48" s="228"/>
      <c r="K48" s="228">
        <f>SUM(K49:K51)</f>
        <v>2520.7800000000002</v>
      </c>
      <c r="L48" s="228"/>
      <c r="M48" s="228">
        <f>SUM(M49:M51)</f>
        <v>0</v>
      </c>
      <c r="N48" s="227"/>
      <c r="O48" s="227">
        <f>SUM(O49:O51)</f>
        <v>0.01</v>
      </c>
      <c r="P48" s="227"/>
      <c r="Q48" s="227">
        <f>SUM(Q49:Q51)</f>
        <v>0</v>
      </c>
      <c r="R48" s="228"/>
      <c r="S48" s="228"/>
      <c r="T48" s="229"/>
      <c r="U48" s="223"/>
      <c r="V48" s="223">
        <f>SUM(V49:V51)</f>
        <v>0</v>
      </c>
      <c r="W48" s="223"/>
      <c r="X48" s="223"/>
      <c r="Y48" s="223"/>
      <c r="AG48" t="s">
        <v>148</v>
      </c>
    </row>
    <row r="49" spans="1:60" outlineLevel="1" x14ac:dyDescent="0.2">
      <c r="A49" s="231">
        <v>19</v>
      </c>
      <c r="B49" s="232" t="s">
        <v>216</v>
      </c>
      <c r="C49" s="250" t="s">
        <v>217</v>
      </c>
      <c r="D49" s="233" t="s">
        <v>151</v>
      </c>
      <c r="E49" s="234">
        <v>45.419400000000003</v>
      </c>
      <c r="F49" s="235"/>
      <c r="G49" s="236">
        <f>ROUND(E49*F49,2)</f>
        <v>0</v>
      </c>
      <c r="H49" s="235">
        <v>0</v>
      </c>
      <c r="I49" s="236">
        <f>ROUND(E49*H49,2)</f>
        <v>0</v>
      </c>
      <c r="J49" s="235">
        <v>55.5</v>
      </c>
      <c r="K49" s="236">
        <f>ROUND(E49*J49,2)</f>
        <v>2520.7800000000002</v>
      </c>
      <c r="L49" s="236">
        <v>21</v>
      </c>
      <c r="M49" s="236">
        <f>G49*(1+L49/100)</f>
        <v>0</v>
      </c>
      <c r="N49" s="234">
        <v>2.5999999999999998E-4</v>
      </c>
      <c r="O49" s="234">
        <f>ROUND(E49*N49,2)</f>
        <v>0.01</v>
      </c>
      <c r="P49" s="234">
        <v>0</v>
      </c>
      <c r="Q49" s="234">
        <f>ROUND(E49*P49,2)</f>
        <v>0</v>
      </c>
      <c r="R49" s="236"/>
      <c r="S49" s="236" t="s">
        <v>152</v>
      </c>
      <c r="T49" s="237" t="s">
        <v>153</v>
      </c>
      <c r="U49" s="220">
        <v>0</v>
      </c>
      <c r="V49" s="220">
        <f>ROUND(E49*U49,2)</f>
        <v>0</v>
      </c>
      <c r="W49" s="220"/>
      <c r="X49" s="220" t="s">
        <v>154</v>
      </c>
      <c r="Y49" s="220" t="s">
        <v>155</v>
      </c>
      <c r="Z49" s="210"/>
      <c r="AA49" s="210"/>
      <c r="AB49" s="210"/>
      <c r="AC49" s="210"/>
      <c r="AD49" s="210"/>
      <c r="AE49" s="210"/>
      <c r="AF49" s="210"/>
      <c r="AG49" s="210" t="s">
        <v>156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">
      <c r="A50" s="217"/>
      <c r="B50" s="218"/>
      <c r="C50" s="251" t="s">
        <v>309</v>
      </c>
      <c r="D50" s="221"/>
      <c r="E50" s="222"/>
      <c r="F50" s="220"/>
      <c r="G50" s="220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20"/>
      <c r="Z50" s="210"/>
      <c r="AA50" s="210"/>
      <c r="AB50" s="210"/>
      <c r="AC50" s="210"/>
      <c r="AD50" s="210"/>
      <c r="AE50" s="210"/>
      <c r="AF50" s="210"/>
      <c r="AG50" s="210" t="s">
        <v>160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">
      <c r="A51" s="217"/>
      <c r="B51" s="218"/>
      <c r="C51" s="251" t="s">
        <v>310</v>
      </c>
      <c r="D51" s="221"/>
      <c r="E51" s="222">
        <v>45.42</v>
      </c>
      <c r="F51" s="220"/>
      <c r="G51" s="220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20"/>
      <c r="Z51" s="210"/>
      <c r="AA51" s="210"/>
      <c r="AB51" s="210"/>
      <c r="AC51" s="210"/>
      <c r="AD51" s="210"/>
      <c r="AE51" s="210"/>
      <c r="AF51" s="210"/>
      <c r="AG51" s="210" t="s">
        <v>160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x14ac:dyDescent="0.2">
      <c r="A52" s="224" t="s">
        <v>147</v>
      </c>
      <c r="B52" s="225" t="s">
        <v>108</v>
      </c>
      <c r="C52" s="248" t="s">
        <v>109</v>
      </c>
      <c r="D52" s="226"/>
      <c r="E52" s="227"/>
      <c r="F52" s="228"/>
      <c r="G52" s="228">
        <f>SUMIF(AG53:AG58,"&lt;&gt;NOR",G53:G58)</f>
        <v>0</v>
      </c>
      <c r="H52" s="228"/>
      <c r="I52" s="228">
        <f>SUM(I53:I58)</f>
        <v>0</v>
      </c>
      <c r="J52" s="228"/>
      <c r="K52" s="228">
        <f>SUM(K53:K58)</f>
        <v>4526.7699999999995</v>
      </c>
      <c r="L52" s="228"/>
      <c r="M52" s="228">
        <f>SUM(M53:M58)</f>
        <v>0</v>
      </c>
      <c r="N52" s="227"/>
      <c r="O52" s="227">
        <f>SUM(O53:O58)</f>
        <v>0.03</v>
      </c>
      <c r="P52" s="227"/>
      <c r="Q52" s="227">
        <f>SUM(Q53:Q58)</f>
        <v>0</v>
      </c>
      <c r="R52" s="228"/>
      <c r="S52" s="228"/>
      <c r="T52" s="229"/>
      <c r="U52" s="223"/>
      <c r="V52" s="223">
        <f>SUM(V53:V58)</f>
        <v>0</v>
      </c>
      <c r="W52" s="223"/>
      <c r="X52" s="223"/>
      <c r="Y52" s="223"/>
      <c r="AG52" t="s">
        <v>148</v>
      </c>
    </row>
    <row r="53" spans="1:60" outlineLevel="1" x14ac:dyDescent="0.2">
      <c r="A53" s="231">
        <v>20</v>
      </c>
      <c r="B53" s="232" t="s">
        <v>272</v>
      </c>
      <c r="C53" s="250" t="s">
        <v>273</v>
      </c>
      <c r="D53" s="233" t="s">
        <v>151</v>
      </c>
      <c r="E53" s="234">
        <v>7.2115999999999998</v>
      </c>
      <c r="F53" s="235"/>
      <c r="G53" s="236">
        <f>ROUND(E53*F53,2)</f>
        <v>0</v>
      </c>
      <c r="H53" s="235">
        <v>0</v>
      </c>
      <c r="I53" s="236">
        <f>ROUND(E53*H53,2)</f>
        <v>0</v>
      </c>
      <c r="J53" s="235">
        <v>623</v>
      </c>
      <c r="K53" s="236">
        <f>ROUND(E53*J53,2)</f>
        <v>4492.83</v>
      </c>
      <c r="L53" s="236">
        <v>21</v>
      </c>
      <c r="M53" s="236">
        <f>G53*(1+L53/100)</f>
        <v>0</v>
      </c>
      <c r="N53" s="234">
        <v>3.82E-3</v>
      </c>
      <c r="O53" s="234">
        <f>ROUND(E53*N53,2)</f>
        <v>0.03</v>
      </c>
      <c r="P53" s="234">
        <v>0</v>
      </c>
      <c r="Q53" s="234">
        <f>ROUND(E53*P53,2)</f>
        <v>0</v>
      </c>
      <c r="R53" s="236"/>
      <c r="S53" s="236" t="s">
        <v>152</v>
      </c>
      <c r="T53" s="237" t="s">
        <v>153</v>
      </c>
      <c r="U53" s="220">
        <v>0</v>
      </c>
      <c r="V53" s="220">
        <f>ROUND(E53*U53,2)</f>
        <v>0</v>
      </c>
      <c r="W53" s="220"/>
      <c r="X53" s="220" t="s">
        <v>154</v>
      </c>
      <c r="Y53" s="220" t="s">
        <v>155</v>
      </c>
      <c r="Z53" s="210"/>
      <c r="AA53" s="210"/>
      <c r="AB53" s="210"/>
      <c r="AC53" s="210"/>
      <c r="AD53" s="210"/>
      <c r="AE53" s="210"/>
      <c r="AF53" s="210"/>
      <c r="AG53" s="210" t="s">
        <v>156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">
      <c r="A54" s="217"/>
      <c r="B54" s="218"/>
      <c r="C54" s="251" t="s">
        <v>316</v>
      </c>
      <c r="D54" s="221"/>
      <c r="E54" s="222"/>
      <c r="F54" s="220"/>
      <c r="G54" s="220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10"/>
      <c r="AA54" s="210"/>
      <c r="AB54" s="210"/>
      <c r="AC54" s="210"/>
      <c r="AD54" s="210"/>
      <c r="AE54" s="210"/>
      <c r="AF54" s="210"/>
      <c r="AG54" s="210" t="s">
        <v>160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">
      <c r="A55" s="217"/>
      <c r="B55" s="218"/>
      <c r="C55" s="251" t="s">
        <v>317</v>
      </c>
      <c r="D55" s="221"/>
      <c r="E55" s="222"/>
      <c r="F55" s="220"/>
      <c r="G55" s="220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20"/>
      <c r="Z55" s="210"/>
      <c r="AA55" s="210"/>
      <c r="AB55" s="210"/>
      <c r="AC55" s="210"/>
      <c r="AD55" s="210"/>
      <c r="AE55" s="210"/>
      <c r="AF55" s="210"/>
      <c r="AG55" s="210" t="s">
        <v>160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">
      <c r="A56" s="217"/>
      <c r="B56" s="218"/>
      <c r="C56" s="251" t="s">
        <v>318</v>
      </c>
      <c r="D56" s="221"/>
      <c r="E56" s="222"/>
      <c r="F56" s="220"/>
      <c r="G56" s="220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10"/>
      <c r="AA56" s="210"/>
      <c r="AB56" s="210"/>
      <c r="AC56" s="210"/>
      <c r="AD56" s="210"/>
      <c r="AE56" s="210"/>
      <c r="AF56" s="210"/>
      <c r="AG56" s="210" t="s">
        <v>160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">
      <c r="A57" s="217"/>
      <c r="B57" s="218"/>
      <c r="C57" s="251" t="s">
        <v>319</v>
      </c>
      <c r="D57" s="221"/>
      <c r="E57" s="222">
        <v>7.21</v>
      </c>
      <c r="F57" s="220"/>
      <c r="G57" s="220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10"/>
      <c r="AA57" s="210"/>
      <c r="AB57" s="210"/>
      <c r="AC57" s="210"/>
      <c r="AD57" s="210"/>
      <c r="AE57" s="210"/>
      <c r="AF57" s="210"/>
      <c r="AG57" s="210" t="s">
        <v>160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38">
        <v>21</v>
      </c>
      <c r="B58" s="239" t="s">
        <v>276</v>
      </c>
      <c r="C58" s="249" t="s">
        <v>277</v>
      </c>
      <c r="D58" s="240" t="s">
        <v>186</v>
      </c>
      <c r="E58" s="241">
        <v>2.7550000000000002E-2</v>
      </c>
      <c r="F58" s="242"/>
      <c r="G58" s="243">
        <f>ROUND(E58*F58,2)</f>
        <v>0</v>
      </c>
      <c r="H58" s="242">
        <v>0</v>
      </c>
      <c r="I58" s="243">
        <f>ROUND(E58*H58,2)</f>
        <v>0</v>
      </c>
      <c r="J58" s="242">
        <v>1232</v>
      </c>
      <c r="K58" s="243">
        <f>ROUND(E58*J58,2)</f>
        <v>33.94</v>
      </c>
      <c r="L58" s="243">
        <v>21</v>
      </c>
      <c r="M58" s="243">
        <f>G58*(1+L58/100)</f>
        <v>0</v>
      </c>
      <c r="N58" s="241">
        <v>0</v>
      </c>
      <c r="O58" s="241">
        <f>ROUND(E58*N58,2)</f>
        <v>0</v>
      </c>
      <c r="P58" s="241">
        <v>0</v>
      </c>
      <c r="Q58" s="241">
        <f>ROUND(E58*P58,2)</f>
        <v>0</v>
      </c>
      <c r="R58" s="243"/>
      <c r="S58" s="243" t="s">
        <v>152</v>
      </c>
      <c r="T58" s="244" t="s">
        <v>153</v>
      </c>
      <c r="U58" s="220">
        <v>0</v>
      </c>
      <c r="V58" s="220">
        <f>ROUND(E58*U58,2)</f>
        <v>0</v>
      </c>
      <c r="W58" s="220"/>
      <c r="X58" s="220" t="s">
        <v>154</v>
      </c>
      <c r="Y58" s="220" t="s">
        <v>155</v>
      </c>
      <c r="Z58" s="210"/>
      <c r="AA58" s="210"/>
      <c r="AB58" s="210"/>
      <c r="AC58" s="210"/>
      <c r="AD58" s="210"/>
      <c r="AE58" s="210"/>
      <c r="AF58" s="210"/>
      <c r="AG58" s="210" t="s">
        <v>156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x14ac:dyDescent="0.2">
      <c r="A59" s="224" t="s">
        <v>147</v>
      </c>
      <c r="B59" s="225" t="s">
        <v>110</v>
      </c>
      <c r="C59" s="248" t="s">
        <v>111</v>
      </c>
      <c r="D59" s="226"/>
      <c r="E59" s="227"/>
      <c r="F59" s="228"/>
      <c r="G59" s="228">
        <f>SUMIF(AG60:AG62,"&lt;&gt;NOR",G60:G62)</f>
        <v>0</v>
      </c>
      <c r="H59" s="228"/>
      <c r="I59" s="228">
        <f>SUM(I60:I62)</f>
        <v>0</v>
      </c>
      <c r="J59" s="228"/>
      <c r="K59" s="228">
        <f>SUM(K60:K62)</f>
        <v>1005.49</v>
      </c>
      <c r="L59" s="228"/>
      <c r="M59" s="228">
        <f>SUM(M60:M62)</f>
        <v>0</v>
      </c>
      <c r="N59" s="227"/>
      <c r="O59" s="227">
        <f>SUM(O60:O62)</f>
        <v>0</v>
      </c>
      <c r="P59" s="227"/>
      <c r="Q59" s="227">
        <f>SUM(Q60:Q62)</f>
        <v>0.28000000000000003</v>
      </c>
      <c r="R59" s="228"/>
      <c r="S59" s="228"/>
      <c r="T59" s="229"/>
      <c r="U59" s="223"/>
      <c r="V59" s="223">
        <f>SUM(V60:V62)</f>
        <v>0</v>
      </c>
      <c r="W59" s="223"/>
      <c r="X59" s="223"/>
      <c r="Y59" s="223"/>
      <c r="AG59" t="s">
        <v>148</v>
      </c>
    </row>
    <row r="60" spans="1:60" outlineLevel="1" x14ac:dyDescent="0.2">
      <c r="A60" s="231">
        <v>22</v>
      </c>
      <c r="B60" s="232" t="s">
        <v>218</v>
      </c>
      <c r="C60" s="250" t="s">
        <v>219</v>
      </c>
      <c r="D60" s="233" t="s">
        <v>151</v>
      </c>
      <c r="E60" s="234">
        <v>3.1520000000000001</v>
      </c>
      <c r="F60" s="235"/>
      <c r="G60" s="236">
        <f>ROUND(E60*F60,2)</f>
        <v>0</v>
      </c>
      <c r="H60" s="235">
        <v>0</v>
      </c>
      <c r="I60" s="236">
        <f>ROUND(E60*H60,2)</f>
        <v>0</v>
      </c>
      <c r="J60" s="235">
        <v>319</v>
      </c>
      <c r="K60" s="236">
        <f>ROUND(E60*J60,2)</f>
        <v>1005.49</v>
      </c>
      <c r="L60" s="236">
        <v>21</v>
      </c>
      <c r="M60" s="236">
        <f>G60*(1+L60/100)</f>
        <v>0</v>
      </c>
      <c r="N60" s="234">
        <v>1.17E-3</v>
      </c>
      <c r="O60" s="234">
        <f>ROUND(E60*N60,2)</f>
        <v>0</v>
      </c>
      <c r="P60" s="234">
        <v>8.7999999999999995E-2</v>
      </c>
      <c r="Q60" s="234">
        <f>ROUND(E60*P60,2)</f>
        <v>0.28000000000000003</v>
      </c>
      <c r="R60" s="236"/>
      <c r="S60" s="236" t="s">
        <v>164</v>
      </c>
      <c r="T60" s="237" t="s">
        <v>153</v>
      </c>
      <c r="U60" s="220">
        <v>0</v>
      </c>
      <c r="V60" s="220">
        <f>ROUND(E60*U60,2)</f>
        <v>0</v>
      </c>
      <c r="W60" s="220"/>
      <c r="X60" s="220" t="s">
        <v>154</v>
      </c>
      <c r="Y60" s="220" t="s">
        <v>155</v>
      </c>
      <c r="Z60" s="210"/>
      <c r="AA60" s="210"/>
      <c r="AB60" s="210"/>
      <c r="AC60" s="210"/>
      <c r="AD60" s="210"/>
      <c r="AE60" s="210"/>
      <c r="AF60" s="210"/>
      <c r="AG60" s="210" t="s">
        <v>156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2" x14ac:dyDescent="0.2">
      <c r="A61" s="217"/>
      <c r="B61" s="218"/>
      <c r="C61" s="251" t="s">
        <v>307</v>
      </c>
      <c r="D61" s="221"/>
      <c r="E61" s="222"/>
      <c r="F61" s="220"/>
      <c r="G61" s="220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10"/>
      <c r="AA61" s="210"/>
      <c r="AB61" s="210"/>
      <c r="AC61" s="210"/>
      <c r="AD61" s="210"/>
      <c r="AE61" s="210"/>
      <c r="AF61" s="210"/>
      <c r="AG61" s="210" t="s">
        <v>160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3" x14ac:dyDescent="0.2">
      <c r="A62" s="217"/>
      <c r="B62" s="218"/>
      <c r="C62" s="251" t="s">
        <v>308</v>
      </c>
      <c r="D62" s="221"/>
      <c r="E62" s="222">
        <v>3.15</v>
      </c>
      <c r="F62" s="220"/>
      <c r="G62" s="220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20"/>
      <c r="Z62" s="210"/>
      <c r="AA62" s="210"/>
      <c r="AB62" s="210"/>
      <c r="AC62" s="210"/>
      <c r="AD62" s="210"/>
      <c r="AE62" s="210"/>
      <c r="AF62" s="210"/>
      <c r="AG62" s="210" t="s">
        <v>160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x14ac:dyDescent="0.2">
      <c r="A63" s="224" t="s">
        <v>147</v>
      </c>
      <c r="B63" s="225" t="s">
        <v>112</v>
      </c>
      <c r="C63" s="248" t="s">
        <v>113</v>
      </c>
      <c r="D63" s="226"/>
      <c r="E63" s="227"/>
      <c r="F63" s="228"/>
      <c r="G63" s="228">
        <f>SUMIF(AG64:AG76,"&lt;&gt;NOR",G64:G76)</f>
        <v>0</v>
      </c>
      <c r="H63" s="228"/>
      <c r="I63" s="228">
        <f>SUM(I64:I76)</f>
        <v>0</v>
      </c>
      <c r="J63" s="228"/>
      <c r="K63" s="228">
        <f>SUM(K64:K76)</f>
        <v>2230.6899999999996</v>
      </c>
      <c r="L63" s="228"/>
      <c r="M63" s="228">
        <f>SUM(M64:M76)</f>
        <v>0</v>
      </c>
      <c r="N63" s="227"/>
      <c r="O63" s="227">
        <f>SUM(O64:O76)</f>
        <v>0</v>
      </c>
      <c r="P63" s="227"/>
      <c r="Q63" s="227">
        <f>SUM(Q64:Q76)</f>
        <v>0</v>
      </c>
      <c r="R63" s="228"/>
      <c r="S63" s="228"/>
      <c r="T63" s="229"/>
      <c r="U63" s="223"/>
      <c r="V63" s="223">
        <f>SUM(V64:V76)</f>
        <v>0</v>
      </c>
      <c r="W63" s="223"/>
      <c r="X63" s="223"/>
      <c r="Y63" s="223"/>
      <c r="AG63" t="s">
        <v>148</v>
      </c>
    </row>
    <row r="64" spans="1:60" outlineLevel="1" x14ac:dyDescent="0.2">
      <c r="A64" s="231">
        <v>23</v>
      </c>
      <c r="B64" s="232" t="s">
        <v>226</v>
      </c>
      <c r="C64" s="250" t="s">
        <v>227</v>
      </c>
      <c r="D64" s="233" t="s">
        <v>186</v>
      </c>
      <c r="E64" s="234">
        <v>0.33055000000000001</v>
      </c>
      <c r="F64" s="235"/>
      <c r="G64" s="236">
        <f>ROUND(E64*F64,2)</f>
        <v>0</v>
      </c>
      <c r="H64" s="235">
        <v>0</v>
      </c>
      <c r="I64" s="236">
        <f>ROUND(E64*H64,2)</f>
        <v>0</v>
      </c>
      <c r="J64" s="235">
        <v>301</v>
      </c>
      <c r="K64" s="236">
        <f>ROUND(E64*J64,2)</f>
        <v>99.5</v>
      </c>
      <c r="L64" s="236">
        <v>21</v>
      </c>
      <c r="M64" s="236">
        <f>G64*(1+L64/100)</f>
        <v>0</v>
      </c>
      <c r="N64" s="234">
        <v>0</v>
      </c>
      <c r="O64" s="234">
        <f>ROUND(E64*N64,2)</f>
        <v>0</v>
      </c>
      <c r="P64" s="234">
        <v>0</v>
      </c>
      <c r="Q64" s="234">
        <f>ROUND(E64*P64,2)</f>
        <v>0</v>
      </c>
      <c r="R64" s="236"/>
      <c r="S64" s="236" t="s">
        <v>152</v>
      </c>
      <c r="T64" s="237" t="s">
        <v>153</v>
      </c>
      <c r="U64" s="220">
        <v>0</v>
      </c>
      <c r="V64" s="220">
        <f>ROUND(E64*U64,2)</f>
        <v>0</v>
      </c>
      <c r="W64" s="220"/>
      <c r="X64" s="220" t="s">
        <v>154</v>
      </c>
      <c r="Y64" s="220" t="s">
        <v>155</v>
      </c>
      <c r="Z64" s="210"/>
      <c r="AA64" s="210"/>
      <c r="AB64" s="210"/>
      <c r="AC64" s="210"/>
      <c r="AD64" s="210"/>
      <c r="AE64" s="210"/>
      <c r="AF64" s="210"/>
      <c r="AG64" s="210" t="s">
        <v>156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2" x14ac:dyDescent="0.2">
      <c r="A65" s="217"/>
      <c r="B65" s="218"/>
      <c r="C65" s="252" t="s">
        <v>228</v>
      </c>
      <c r="D65" s="246"/>
      <c r="E65" s="246"/>
      <c r="F65" s="246"/>
      <c r="G65" s="246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20"/>
      <c r="Z65" s="210"/>
      <c r="AA65" s="210"/>
      <c r="AB65" s="210"/>
      <c r="AC65" s="210"/>
      <c r="AD65" s="210"/>
      <c r="AE65" s="210"/>
      <c r="AF65" s="210"/>
      <c r="AG65" s="210" t="s">
        <v>166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38">
        <v>24</v>
      </c>
      <c r="B66" s="239" t="s">
        <v>229</v>
      </c>
      <c r="C66" s="249" t="s">
        <v>230</v>
      </c>
      <c r="D66" s="240" t="s">
        <v>186</v>
      </c>
      <c r="E66" s="241">
        <v>0.33055000000000001</v>
      </c>
      <c r="F66" s="242"/>
      <c r="G66" s="243">
        <f>ROUND(E66*F66,2)</f>
        <v>0</v>
      </c>
      <c r="H66" s="242">
        <v>0</v>
      </c>
      <c r="I66" s="243">
        <f>ROUND(E66*H66,2)</f>
        <v>0</v>
      </c>
      <c r="J66" s="242">
        <v>432.5</v>
      </c>
      <c r="K66" s="243">
        <f>ROUND(E66*J66,2)</f>
        <v>142.96</v>
      </c>
      <c r="L66" s="243">
        <v>21</v>
      </c>
      <c r="M66" s="243">
        <f>G66*(1+L66/100)</f>
        <v>0</v>
      </c>
      <c r="N66" s="241">
        <v>0</v>
      </c>
      <c r="O66" s="241">
        <f>ROUND(E66*N66,2)</f>
        <v>0</v>
      </c>
      <c r="P66" s="241">
        <v>0</v>
      </c>
      <c r="Q66" s="241">
        <f>ROUND(E66*P66,2)</f>
        <v>0</v>
      </c>
      <c r="R66" s="243"/>
      <c r="S66" s="243" t="s">
        <v>152</v>
      </c>
      <c r="T66" s="244" t="s">
        <v>153</v>
      </c>
      <c r="U66" s="220">
        <v>0</v>
      </c>
      <c r="V66" s="220">
        <f>ROUND(E66*U66,2)</f>
        <v>0</v>
      </c>
      <c r="W66" s="220"/>
      <c r="X66" s="220" t="s">
        <v>154</v>
      </c>
      <c r="Y66" s="220" t="s">
        <v>155</v>
      </c>
      <c r="Z66" s="210"/>
      <c r="AA66" s="210"/>
      <c r="AB66" s="210"/>
      <c r="AC66" s="210"/>
      <c r="AD66" s="210"/>
      <c r="AE66" s="210"/>
      <c r="AF66" s="210"/>
      <c r="AG66" s="210" t="s">
        <v>156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38">
        <v>25</v>
      </c>
      <c r="B67" s="239" t="s">
        <v>231</v>
      </c>
      <c r="C67" s="249" t="s">
        <v>232</v>
      </c>
      <c r="D67" s="240" t="s">
        <v>186</v>
      </c>
      <c r="E67" s="241">
        <v>4.6276299999999999</v>
      </c>
      <c r="F67" s="242"/>
      <c r="G67" s="243">
        <f>ROUND(E67*F67,2)</f>
        <v>0</v>
      </c>
      <c r="H67" s="242">
        <v>0</v>
      </c>
      <c r="I67" s="243">
        <f>ROUND(E67*H67,2)</f>
        <v>0</v>
      </c>
      <c r="J67" s="242">
        <v>27.7</v>
      </c>
      <c r="K67" s="243">
        <f>ROUND(E67*J67,2)</f>
        <v>128.19</v>
      </c>
      <c r="L67" s="243">
        <v>21</v>
      </c>
      <c r="M67" s="243">
        <f>G67*(1+L67/100)</f>
        <v>0</v>
      </c>
      <c r="N67" s="241">
        <v>0</v>
      </c>
      <c r="O67" s="241">
        <f>ROUND(E67*N67,2)</f>
        <v>0</v>
      </c>
      <c r="P67" s="241">
        <v>0</v>
      </c>
      <c r="Q67" s="241">
        <f>ROUND(E67*P67,2)</f>
        <v>0</v>
      </c>
      <c r="R67" s="243"/>
      <c r="S67" s="243" t="s">
        <v>152</v>
      </c>
      <c r="T67" s="244" t="s">
        <v>153</v>
      </c>
      <c r="U67" s="220">
        <v>0</v>
      </c>
      <c r="V67" s="220">
        <f>ROUND(E67*U67,2)</f>
        <v>0</v>
      </c>
      <c r="W67" s="220"/>
      <c r="X67" s="220" t="s">
        <v>154</v>
      </c>
      <c r="Y67" s="220" t="s">
        <v>155</v>
      </c>
      <c r="Z67" s="210"/>
      <c r="AA67" s="210"/>
      <c r="AB67" s="210"/>
      <c r="AC67" s="210"/>
      <c r="AD67" s="210"/>
      <c r="AE67" s="210"/>
      <c r="AF67" s="210"/>
      <c r="AG67" s="210" t="s">
        <v>156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38">
        <v>26</v>
      </c>
      <c r="B68" s="239" t="s">
        <v>233</v>
      </c>
      <c r="C68" s="249" t="s">
        <v>234</v>
      </c>
      <c r="D68" s="240" t="s">
        <v>186</v>
      </c>
      <c r="E68" s="241">
        <v>1.65273</v>
      </c>
      <c r="F68" s="242"/>
      <c r="G68" s="243">
        <f>ROUND(E68*F68,2)</f>
        <v>0</v>
      </c>
      <c r="H68" s="242">
        <v>0</v>
      </c>
      <c r="I68" s="243">
        <f>ROUND(E68*H68,2)</f>
        <v>0</v>
      </c>
      <c r="J68" s="242">
        <v>48.2</v>
      </c>
      <c r="K68" s="243">
        <f>ROUND(E68*J68,2)</f>
        <v>79.66</v>
      </c>
      <c r="L68" s="243">
        <v>21</v>
      </c>
      <c r="M68" s="243">
        <f>G68*(1+L68/100)</f>
        <v>0</v>
      </c>
      <c r="N68" s="241">
        <v>0</v>
      </c>
      <c r="O68" s="241">
        <f>ROUND(E68*N68,2)</f>
        <v>0</v>
      </c>
      <c r="P68" s="241">
        <v>0</v>
      </c>
      <c r="Q68" s="241">
        <f>ROUND(E68*P68,2)</f>
        <v>0</v>
      </c>
      <c r="R68" s="243"/>
      <c r="S68" s="243" t="s">
        <v>152</v>
      </c>
      <c r="T68" s="244" t="s">
        <v>153</v>
      </c>
      <c r="U68" s="220">
        <v>0</v>
      </c>
      <c r="V68" s="220">
        <f>ROUND(E68*U68,2)</f>
        <v>0</v>
      </c>
      <c r="W68" s="220"/>
      <c r="X68" s="220" t="s">
        <v>154</v>
      </c>
      <c r="Y68" s="220" t="s">
        <v>155</v>
      </c>
      <c r="Z68" s="210"/>
      <c r="AA68" s="210"/>
      <c r="AB68" s="210"/>
      <c r="AC68" s="210"/>
      <c r="AD68" s="210"/>
      <c r="AE68" s="210"/>
      <c r="AF68" s="210"/>
      <c r="AG68" s="210" t="s">
        <v>156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31">
        <v>27</v>
      </c>
      <c r="B69" s="232" t="s">
        <v>235</v>
      </c>
      <c r="C69" s="250" t="s">
        <v>236</v>
      </c>
      <c r="D69" s="233" t="s">
        <v>186</v>
      </c>
      <c r="E69" s="234">
        <v>0.33055000000000001</v>
      </c>
      <c r="F69" s="235"/>
      <c r="G69" s="236">
        <f>ROUND(E69*F69,2)</f>
        <v>0</v>
      </c>
      <c r="H69" s="235">
        <v>0</v>
      </c>
      <c r="I69" s="236">
        <f>ROUND(E69*H69,2)</f>
        <v>0</v>
      </c>
      <c r="J69" s="235">
        <v>222.5</v>
      </c>
      <c r="K69" s="236">
        <f>ROUND(E69*J69,2)</f>
        <v>73.55</v>
      </c>
      <c r="L69" s="236">
        <v>21</v>
      </c>
      <c r="M69" s="236">
        <f>G69*(1+L69/100)</f>
        <v>0</v>
      </c>
      <c r="N69" s="234">
        <v>0</v>
      </c>
      <c r="O69" s="234">
        <f>ROUND(E69*N69,2)</f>
        <v>0</v>
      </c>
      <c r="P69" s="234">
        <v>0</v>
      </c>
      <c r="Q69" s="234">
        <f>ROUND(E69*P69,2)</f>
        <v>0</v>
      </c>
      <c r="R69" s="236"/>
      <c r="S69" s="236" t="s">
        <v>152</v>
      </c>
      <c r="T69" s="237" t="s">
        <v>153</v>
      </c>
      <c r="U69" s="220">
        <v>0</v>
      </c>
      <c r="V69" s="220">
        <f>ROUND(E69*U69,2)</f>
        <v>0</v>
      </c>
      <c r="W69" s="220"/>
      <c r="X69" s="220" t="s">
        <v>154</v>
      </c>
      <c r="Y69" s="220" t="s">
        <v>155</v>
      </c>
      <c r="Z69" s="210"/>
      <c r="AA69" s="210"/>
      <c r="AB69" s="210"/>
      <c r="AC69" s="210"/>
      <c r="AD69" s="210"/>
      <c r="AE69" s="210"/>
      <c r="AF69" s="210"/>
      <c r="AG69" s="210" t="s">
        <v>156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2" x14ac:dyDescent="0.2">
      <c r="A70" s="217"/>
      <c r="B70" s="218"/>
      <c r="C70" s="252" t="s">
        <v>237</v>
      </c>
      <c r="D70" s="246"/>
      <c r="E70" s="246"/>
      <c r="F70" s="246"/>
      <c r="G70" s="246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20"/>
      <c r="Z70" s="210"/>
      <c r="AA70" s="210"/>
      <c r="AB70" s="210"/>
      <c r="AC70" s="210"/>
      <c r="AD70" s="210"/>
      <c r="AE70" s="210"/>
      <c r="AF70" s="210"/>
      <c r="AG70" s="210" t="s">
        <v>166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">
      <c r="A71" s="217"/>
      <c r="B71" s="218"/>
      <c r="C71" s="253" t="s">
        <v>238</v>
      </c>
      <c r="D71" s="247"/>
      <c r="E71" s="247"/>
      <c r="F71" s="247"/>
      <c r="G71" s="247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20"/>
      <c r="Z71" s="210"/>
      <c r="AA71" s="210"/>
      <c r="AB71" s="210"/>
      <c r="AC71" s="210"/>
      <c r="AD71" s="210"/>
      <c r="AE71" s="210"/>
      <c r="AF71" s="210"/>
      <c r="AG71" s="210" t="s">
        <v>166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22.5" outlineLevel="3" x14ac:dyDescent="0.2">
      <c r="A72" s="217"/>
      <c r="B72" s="218"/>
      <c r="C72" s="253" t="s">
        <v>239</v>
      </c>
      <c r="D72" s="247"/>
      <c r="E72" s="247"/>
      <c r="F72" s="247"/>
      <c r="G72" s="247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20"/>
      <c r="Z72" s="210"/>
      <c r="AA72" s="210"/>
      <c r="AB72" s="210"/>
      <c r="AC72" s="210"/>
      <c r="AD72" s="210"/>
      <c r="AE72" s="210"/>
      <c r="AF72" s="210"/>
      <c r="AG72" s="210" t="s">
        <v>166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45" t="str">
        <f>C72</f>
        <v>- při vodorovné dopravě po vodě : vyložení na hromady na suchu nebo na přeložení na dopravní prostředek na suchu do 15 m vodorovně a současně do 4 m svisle,</v>
      </c>
      <c r="BB72" s="210"/>
      <c r="BC72" s="210"/>
      <c r="BD72" s="210"/>
      <c r="BE72" s="210"/>
      <c r="BF72" s="210"/>
      <c r="BG72" s="210"/>
      <c r="BH72" s="210"/>
    </row>
    <row r="73" spans="1:60" outlineLevel="3" x14ac:dyDescent="0.2">
      <c r="A73" s="217"/>
      <c r="B73" s="218"/>
      <c r="C73" s="253" t="s">
        <v>240</v>
      </c>
      <c r="D73" s="247"/>
      <c r="E73" s="247"/>
      <c r="F73" s="247"/>
      <c r="G73" s="247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20"/>
      <c r="Z73" s="210"/>
      <c r="AA73" s="210"/>
      <c r="AB73" s="210"/>
      <c r="AC73" s="210"/>
      <c r="AD73" s="210"/>
      <c r="AE73" s="210"/>
      <c r="AF73" s="210"/>
      <c r="AG73" s="210" t="s">
        <v>166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38">
        <v>28</v>
      </c>
      <c r="B74" s="239" t="s">
        <v>241</v>
      </c>
      <c r="C74" s="249" t="s">
        <v>242</v>
      </c>
      <c r="D74" s="240" t="s">
        <v>186</v>
      </c>
      <c r="E74" s="241">
        <v>0.33055000000000001</v>
      </c>
      <c r="F74" s="242"/>
      <c r="G74" s="243">
        <f>ROUND(E74*F74,2)</f>
        <v>0</v>
      </c>
      <c r="H74" s="242">
        <v>0</v>
      </c>
      <c r="I74" s="243">
        <f>ROUND(E74*H74,2)</f>
        <v>0</v>
      </c>
      <c r="J74" s="242">
        <v>13.6</v>
      </c>
      <c r="K74" s="243">
        <f>ROUND(E74*J74,2)</f>
        <v>4.5</v>
      </c>
      <c r="L74" s="243">
        <v>21</v>
      </c>
      <c r="M74" s="243">
        <f>G74*(1+L74/100)</f>
        <v>0</v>
      </c>
      <c r="N74" s="241">
        <v>0</v>
      </c>
      <c r="O74" s="241">
        <f>ROUND(E74*N74,2)</f>
        <v>0</v>
      </c>
      <c r="P74" s="241">
        <v>0</v>
      </c>
      <c r="Q74" s="241">
        <f>ROUND(E74*P74,2)</f>
        <v>0</v>
      </c>
      <c r="R74" s="243"/>
      <c r="S74" s="243" t="s">
        <v>152</v>
      </c>
      <c r="T74" s="244" t="s">
        <v>153</v>
      </c>
      <c r="U74" s="220">
        <v>0</v>
      </c>
      <c r="V74" s="220">
        <f>ROUND(E74*U74,2)</f>
        <v>0</v>
      </c>
      <c r="W74" s="220"/>
      <c r="X74" s="220" t="s">
        <v>154</v>
      </c>
      <c r="Y74" s="220" t="s">
        <v>155</v>
      </c>
      <c r="Z74" s="210"/>
      <c r="AA74" s="210"/>
      <c r="AB74" s="210"/>
      <c r="AC74" s="210"/>
      <c r="AD74" s="210"/>
      <c r="AE74" s="210"/>
      <c r="AF74" s="210"/>
      <c r="AG74" s="210" t="s">
        <v>156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31">
        <v>29</v>
      </c>
      <c r="B75" s="232" t="s">
        <v>243</v>
      </c>
      <c r="C75" s="250" t="s">
        <v>244</v>
      </c>
      <c r="D75" s="233" t="s">
        <v>186</v>
      </c>
      <c r="E75" s="234">
        <v>0.33055000000000001</v>
      </c>
      <c r="F75" s="235"/>
      <c r="G75" s="236">
        <f>ROUND(E75*F75,2)</f>
        <v>0</v>
      </c>
      <c r="H75" s="235">
        <v>0</v>
      </c>
      <c r="I75" s="236">
        <f>ROUND(E75*H75,2)</f>
        <v>0</v>
      </c>
      <c r="J75" s="235">
        <v>5150</v>
      </c>
      <c r="K75" s="236">
        <f>ROUND(E75*J75,2)</f>
        <v>1702.33</v>
      </c>
      <c r="L75" s="236">
        <v>21</v>
      </c>
      <c r="M75" s="236">
        <f>G75*(1+L75/100)</f>
        <v>0</v>
      </c>
      <c r="N75" s="234">
        <v>0</v>
      </c>
      <c r="O75" s="234">
        <f>ROUND(E75*N75,2)</f>
        <v>0</v>
      </c>
      <c r="P75" s="234">
        <v>0</v>
      </c>
      <c r="Q75" s="234">
        <f>ROUND(E75*P75,2)</f>
        <v>0</v>
      </c>
      <c r="R75" s="236"/>
      <c r="S75" s="236" t="s">
        <v>152</v>
      </c>
      <c r="T75" s="237" t="s">
        <v>153</v>
      </c>
      <c r="U75" s="220">
        <v>0</v>
      </c>
      <c r="V75" s="220">
        <f>ROUND(E75*U75,2)</f>
        <v>0</v>
      </c>
      <c r="W75" s="220"/>
      <c r="X75" s="220" t="s">
        <v>154</v>
      </c>
      <c r="Y75" s="220" t="s">
        <v>155</v>
      </c>
      <c r="Z75" s="210"/>
      <c r="AA75" s="210"/>
      <c r="AB75" s="210"/>
      <c r="AC75" s="210"/>
      <c r="AD75" s="210"/>
      <c r="AE75" s="210"/>
      <c r="AF75" s="210"/>
      <c r="AG75" s="210" t="s">
        <v>156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2" x14ac:dyDescent="0.2">
      <c r="A76" s="217"/>
      <c r="B76" s="218"/>
      <c r="C76" s="252" t="s">
        <v>245</v>
      </c>
      <c r="D76" s="246"/>
      <c r="E76" s="246"/>
      <c r="F76" s="246"/>
      <c r="G76" s="246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20"/>
      <c r="Z76" s="210"/>
      <c r="AA76" s="210"/>
      <c r="AB76" s="210"/>
      <c r="AC76" s="210"/>
      <c r="AD76" s="210"/>
      <c r="AE76" s="210"/>
      <c r="AF76" s="210"/>
      <c r="AG76" s="210" t="s">
        <v>166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x14ac:dyDescent="0.2">
      <c r="A77" s="224" t="s">
        <v>147</v>
      </c>
      <c r="B77" s="225" t="s">
        <v>116</v>
      </c>
      <c r="C77" s="248" t="s">
        <v>117</v>
      </c>
      <c r="D77" s="226"/>
      <c r="E77" s="227"/>
      <c r="F77" s="228"/>
      <c r="G77" s="228">
        <f>SUMIF(AG78:AG81,"&lt;&gt;NOR",G78:G81)</f>
        <v>0</v>
      </c>
      <c r="H77" s="228"/>
      <c r="I77" s="228">
        <f>SUM(I78:I81)</f>
        <v>0</v>
      </c>
      <c r="J77" s="228"/>
      <c r="K77" s="228">
        <f>SUM(K78:K81)</f>
        <v>7500</v>
      </c>
      <c r="L77" s="228"/>
      <c r="M77" s="228">
        <f>SUM(M78:M81)</f>
        <v>0</v>
      </c>
      <c r="N77" s="227"/>
      <c r="O77" s="227">
        <f>SUM(O78:O81)</f>
        <v>0</v>
      </c>
      <c r="P77" s="227"/>
      <c r="Q77" s="227">
        <f>SUM(Q78:Q81)</f>
        <v>0</v>
      </c>
      <c r="R77" s="228"/>
      <c r="S77" s="228"/>
      <c r="T77" s="229"/>
      <c r="U77" s="223"/>
      <c r="V77" s="223">
        <f>SUM(V78:V81)</f>
        <v>0</v>
      </c>
      <c r="W77" s="223"/>
      <c r="X77" s="223"/>
      <c r="Y77" s="223"/>
      <c r="AG77" t="s">
        <v>148</v>
      </c>
    </row>
    <row r="78" spans="1:60" ht="22.5" outlineLevel="1" x14ac:dyDescent="0.2">
      <c r="A78" s="231">
        <v>30</v>
      </c>
      <c r="B78" s="232" t="s">
        <v>246</v>
      </c>
      <c r="C78" s="250" t="s">
        <v>247</v>
      </c>
      <c r="D78" s="233" t="s">
        <v>248</v>
      </c>
      <c r="E78" s="234">
        <v>1</v>
      </c>
      <c r="F78" s="235"/>
      <c r="G78" s="236">
        <f>ROUND(E78*F78,2)</f>
        <v>0</v>
      </c>
      <c r="H78" s="235">
        <v>0</v>
      </c>
      <c r="I78" s="236">
        <f>ROUND(E78*H78,2)</f>
        <v>0</v>
      </c>
      <c r="J78" s="235">
        <v>3500</v>
      </c>
      <c r="K78" s="236">
        <f>ROUND(E78*J78,2)</f>
        <v>3500</v>
      </c>
      <c r="L78" s="236">
        <v>21</v>
      </c>
      <c r="M78" s="236">
        <f>G78*(1+L78/100)</f>
        <v>0</v>
      </c>
      <c r="N78" s="234">
        <v>0</v>
      </c>
      <c r="O78" s="234">
        <f>ROUND(E78*N78,2)</f>
        <v>0</v>
      </c>
      <c r="P78" s="234">
        <v>0</v>
      </c>
      <c r="Q78" s="234">
        <f>ROUND(E78*P78,2)</f>
        <v>0</v>
      </c>
      <c r="R78" s="236"/>
      <c r="S78" s="236" t="s">
        <v>164</v>
      </c>
      <c r="T78" s="237" t="s">
        <v>153</v>
      </c>
      <c r="U78" s="220">
        <v>0</v>
      </c>
      <c r="V78" s="220">
        <f>ROUND(E78*U78,2)</f>
        <v>0</v>
      </c>
      <c r="W78" s="220"/>
      <c r="X78" s="220" t="s">
        <v>154</v>
      </c>
      <c r="Y78" s="220" t="s">
        <v>155</v>
      </c>
      <c r="Z78" s="210"/>
      <c r="AA78" s="210"/>
      <c r="AB78" s="210"/>
      <c r="AC78" s="210"/>
      <c r="AD78" s="210"/>
      <c r="AE78" s="210"/>
      <c r="AF78" s="210"/>
      <c r="AG78" s="210" t="s">
        <v>156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2" x14ac:dyDescent="0.2">
      <c r="A79" s="217"/>
      <c r="B79" s="218"/>
      <c r="C79" s="252" t="s">
        <v>249</v>
      </c>
      <c r="D79" s="246"/>
      <c r="E79" s="246"/>
      <c r="F79" s="246"/>
      <c r="G79" s="246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20"/>
      <c r="Z79" s="210"/>
      <c r="AA79" s="210"/>
      <c r="AB79" s="210"/>
      <c r="AC79" s="210"/>
      <c r="AD79" s="210"/>
      <c r="AE79" s="210"/>
      <c r="AF79" s="210"/>
      <c r="AG79" s="210" t="s">
        <v>166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31">
        <v>31</v>
      </c>
      <c r="B80" s="232" t="s">
        <v>280</v>
      </c>
      <c r="C80" s="250" t="s">
        <v>281</v>
      </c>
      <c r="D80" s="233" t="s">
        <v>248</v>
      </c>
      <c r="E80" s="234">
        <v>1</v>
      </c>
      <c r="F80" s="235"/>
      <c r="G80" s="236">
        <f>ROUND(E80*F80,2)</f>
        <v>0</v>
      </c>
      <c r="H80" s="235">
        <v>0</v>
      </c>
      <c r="I80" s="236">
        <f>ROUND(E80*H80,2)</f>
        <v>0</v>
      </c>
      <c r="J80" s="235">
        <v>4000</v>
      </c>
      <c r="K80" s="236">
        <f>ROUND(E80*J80,2)</f>
        <v>4000</v>
      </c>
      <c r="L80" s="236">
        <v>21</v>
      </c>
      <c r="M80" s="236">
        <f>G80*(1+L80/100)</f>
        <v>0</v>
      </c>
      <c r="N80" s="234">
        <v>1.41E-3</v>
      </c>
      <c r="O80" s="234">
        <f>ROUND(E80*N80,2)</f>
        <v>0</v>
      </c>
      <c r="P80" s="234">
        <v>0</v>
      </c>
      <c r="Q80" s="234">
        <f>ROUND(E80*P80,2)</f>
        <v>0</v>
      </c>
      <c r="R80" s="236"/>
      <c r="S80" s="236" t="s">
        <v>164</v>
      </c>
      <c r="T80" s="237" t="s">
        <v>153</v>
      </c>
      <c r="U80" s="220">
        <v>0</v>
      </c>
      <c r="V80" s="220">
        <f>ROUND(E80*U80,2)</f>
        <v>0</v>
      </c>
      <c r="W80" s="220"/>
      <c r="X80" s="220" t="s">
        <v>154</v>
      </c>
      <c r="Y80" s="220" t="s">
        <v>155</v>
      </c>
      <c r="Z80" s="210"/>
      <c r="AA80" s="210"/>
      <c r="AB80" s="210"/>
      <c r="AC80" s="210"/>
      <c r="AD80" s="210"/>
      <c r="AE80" s="210"/>
      <c r="AF80" s="210"/>
      <c r="AG80" s="210" t="s">
        <v>156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2" x14ac:dyDescent="0.2">
      <c r="A81" s="217"/>
      <c r="B81" s="218"/>
      <c r="C81" s="252" t="s">
        <v>282</v>
      </c>
      <c r="D81" s="246"/>
      <c r="E81" s="246"/>
      <c r="F81" s="246"/>
      <c r="G81" s="246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20"/>
      <c r="Z81" s="210"/>
      <c r="AA81" s="210"/>
      <c r="AB81" s="210"/>
      <c r="AC81" s="210"/>
      <c r="AD81" s="210"/>
      <c r="AE81" s="210"/>
      <c r="AF81" s="210"/>
      <c r="AG81" s="210" t="s">
        <v>166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x14ac:dyDescent="0.2">
      <c r="A82" s="3"/>
      <c r="B82" s="4"/>
      <c r="C82" s="254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AE82">
        <v>12</v>
      </c>
      <c r="AF82">
        <v>21</v>
      </c>
      <c r="AG82" t="s">
        <v>133</v>
      </c>
    </row>
    <row r="83" spans="1:60" x14ac:dyDescent="0.2">
      <c r="A83" s="213"/>
      <c r="B83" s="214" t="s">
        <v>29</v>
      </c>
      <c r="C83" s="255"/>
      <c r="D83" s="215"/>
      <c r="E83" s="216"/>
      <c r="F83" s="216"/>
      <c r="G83" s="230">
        <f>G8+G13+G16+G30+G37+G40+G48+G52+G59+G63+G77</f>
        <v>0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AE83">
        <f>SUMIF(L7:L81,AE82,G7:G81)</f>
        <v>0</v>
      </c>
      <c r="AF83">
        <f>SUMIF(L7:L81,AF82,G7:G81)</f>
        <v>0</v>
      </c>
      <c r="AG83" t="s">
        <v>250</v>
      </c>
    </row>
    <row r="84" spans="1:60" x14ac:dyDescent="0.2">
      <c r="C84" s="256"/>
      <c r="D84" s="10"/>
      <c r="AG84" t="s">
        <v>251</v>
      </c>
    </row>
    <row r="85" spans="1:60" x14ac:dyDescent="0.2">
      <c r="D85" s="10"/>
    </row>
    <row r="86" spans="1:60" x14ac:dyDescent="0.2">
      <c r="D86" s="10"/>
    </row>
    <row r="87" spans="1:60" x14ac:dyDescent="0.2">
      <c r="D87" s="10"/>
    </row>
    <row r="88" spans="1:60" x14ac:dyDescent="0.2">
      <c r="D88" s="10"/>
    </row>
    <row r="89" spans="1:60" x14ac:dyDescent="0.2">
      <c r="D89" s="10"/>
    </row>
    <row r="90" spans="1:60" x14ac:dyDescent="0.2">
      <c r="D90" s="10"/>
    </row>
    <row r="91" spans="1:60" x14ac:dyDescent="0.2">
      <c r="D91" s="10"/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0BvO3H4KVK4RVU7+MZoklzRetbhKgjptC3pawwy+/OWtI7HcpslF/iQz0ioeo8FW8C1F1KZ9xr4jBrwIYMqUHQ==" saltValue="cLsJKytxX3GUK8RPkKg5hg==" spinCount="100000" sheet="1" formatRows="0"/>
  <mergeCells count="22">
    <mergeCell ref="C73:G73"/>
    <mergeCell ref="C76:G76"/>
    <mergeCell ref="C79:G79"/>
    <mergeCell ref="C81:G81"/>
    <mergeCell ref="C26:G26"/>
    <mergeCell ref="C27:G27"/>
    <mergeCell ref="C65:G65"/>
    <mergeCell ref="C70:G70"/>
    <mergeCell ref="C71:G71"/>
    <mergeCell ref="C72:G72"/>
    <mergeCell ref="C20:G20"/>
    <mergeCell ref="C21:G21"/>
    <mergeCell ref="C22:G22"/>
    <mergeCell ref="C23:G23"/>
    <mergeCell ref="C24:G24"/>
    <mergeCell ref="C25:G25"/>
    <mergeCell ref="A1:G1"/>
    <mergeCell ref="C2:G2"/>
    <mergeCell ref="C3:G3"/>
    <mergeCell ref="C4:G4"/>
    <mergeCell ref="C15:G15"/>
    <mergeCell ref="C19:G19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B9452-2128-476D-AD96-0BFFAFBC8BE9}">
  <sheetPr>
    <outlinePr summaryBelow="0"/>
  </sheetPr>
  <dimension ref="A1:BH5000"/>
  <sheetViews>
    <sheetView workbookViewId="0">
      <pane ySplit="7" topLeftCell="A8" activePane="bottomLeft" state="frozen"/>
      <selection pane="bottomLeft" activeCell="F19" sqref="F19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120</v>
      </c>
      <c r="B1" s="195"/>
      <c r="C1" s="195"/>
      <c r="D1" s="195"/>
      <c r="E1" s="195"/>
      <c r="F1" s="195"/>
      <c r="G1" s="195"/>
      <c r="AG1" t="s">
        <v>121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122</v>
      </c>
    </row>
    <row r="3" spans="1:60" ht="24.95" customHeight="1" x14ac:dyDescent="0.2">
      <c r="A3" s="196" t="s">
        <v>8</v>
      </c>
      <c r="B3" s="49" t="s">
        <v>48</v>
      </c>
      <c r="C3" s="199" t="s">
        <v>49</v>
      </c>
      <c r="D3" s="197"/>
      <c r="E3" s="197"/>
      <c r="F3" s="197"/>
      <c r="G3" s="198"/>
      <c r="AC3" s="174" t="s">
        <v>122</v>
      </c>
      <c r="AG3" t="s">
        <v>123</v>
      </c>
    </row>
    <row r="4" spans="1:60" ht="24.95" customHeight="1" x14ac:dyDescent="0.2">
      <c r="A4" s="200" t="s">
        <v>9</v>
      </c>
      <c r="B4" s="201" t="s">
        <v>58</v>
      </c>
      <c r="C4" s="202" t="s">
        <v>59</v>
      </c>
      <c r="D4" s="203"/>
      <c r="E4" s="203"/>
      <c r="F4" s="203"/>
      <c r="G4" s="204"/>
      <c r="AG4" t="s">
        <v>124</v>
      </c>
    </row>
    <row r="5" spans="1:60" x14ac:dyDescent="0.2">
      <c r="D5" s="10"/>
    </row>
    <row r="6" spans="1:60" ht="38.25" x14ac:dyDescent="0.2">
      <c r="A6" s="206" t="s">
        <v>125</v>
      </c>
      <c r="B6" s="208" t="s">
        <v>126</v>
      </c>
      <c r="C6" s="208" t="s">
        <v>127</v>
      </c>
      <c r="D6" s="207" t="s">
        <v>128</v>
      </c>
      <c r="E6" s="206" t="s">
        <v>129</v>
      </c>
      <c r="F6" s="205" t="s">
        <v>130</v>
      </c>
      <c r="G6" s="206" t="s">
        <v>29</v>
      </c>
      <c r="H6" s="209" t="s">
        <v>30</v>
      </c>
      <c r="I6" s="209" t="s">
        <v>131</v>
      </c>
      <c r="J6" s="209" t="s">
        <v>31</v>
      </c>
      <c r="K6" s="209" t="s">
        <v>132</v>
      </c>
      <c r="L6" s="209" t="s">
        <v>133</v>
      </c>
      <c r="M6" s="209" t="s">
        <v>134</v>
      </c>
      <c r="N6" s="209" t="s">
        <v>135</v>
      </c>
      <c r="O6" s="209" t="s">
        <v>136</v>
      </c>
      <c r="P6" s="209" t="s">
        <v>137</v>
      </c>
      <c r="Q6" s="209" t="s">
        <v>138</v>
      </c>
      <c r="R6" s="209" t="s">
        <v>139</v>
      </c>
      <c r="S6" s="209" t="s">
        <v>140</v>
      </c>
      <c r="T6" s="209" t="s">
        <v>141</v>
      </c>
      <c r="U6" s="209" t="s">
        <v>142</v>
      </c>
      <c r="V6" s="209" t="s">
        <v>143</v>
      </c>
      <c r="W6" s="209" t="s">
        <v>144</v>
      </c>
      <c r="X6" s="209" t="s">
        <v>145</v>
      </c>
      <c r="Y6" s="209" t="s">
        <v>146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4" t="s">
        <v>147</v>
      </c>
      <c r="B8" s="225" t="s">
        <v>88</v>
      </c>
      <c r="C8" s="248" t="s">
        <v>89</v>
      </c>
      <c r="D8" s="226"/>
      <c r="E8" s="227"/>
      <c r="F8" s="228"/>
      <c r="G8" s="228">
        <f>SUMIF(AG9:AG14,"&lt;&gt;NOR",G9:G14)</f>
        <v>0</v>
      </c>
      <c r="H8" s="228"/>
      <c r="I8" s="228">
        <f>SUM(I9:I14)</f>
        <v>0</v>
      </c>
      <c r="J8" s="228"/>
      <c r="K8" s="228">
        <f>SUM(K9:K14)</f>
        <v>31660.67</v>
      </c>
      <c r="L8" s="228"/>
      <c r="M8" s="228">
        <f>SUM(M9:M14)</f>
        <v>0</v>
      </c>
      <c r="N8" s="227"/>
      <c r="O8" s="227">
        <f>SUM(O9:O14)</f>
        <v>1.1200000000000001</v>
      </c>
      <c r="P8" s="227"/>
      <c r="Q8" s="227">
        <f>SUM(Q9:Q14)</f>
        <v>0.7</v>
      </c>
      <c r="R8" s="228"/>
      <c r="S8" s="228"/>
      <c r="T8" s="229"/>
      <c r="U8" s="223"/>
      <c r="V8" s="223">
        <f>SUM(V9:V14)</f>
        <v>0</v>
      </c>
      <c r="W8" s="223"/>
      <c r="X8" s="223"/>
      <c r="Y8" s="223"/>
      <c r="AG8" t="s">
        <v>148</v>
      </c>
    </row>
    <row r="9" spans="1:60" outlineLevel="1" x14ac:dyDescent="0.2">
      <c r="A9" s="231">
        <v>1</v>
      </c>
      <c r="B9" s="232" t="s">
        <v>149</v>
      </c>
      <c r="C9" s="250" t="s">
        <v>150</v>
      </c>
      <c r="D9" s="233" t="s">
        <v>151</v>
      </c>
      <c r="E9" s="234">
        <v>29.28</v>
      </c>
      <c r="F9" s="235"/>
      <c r="G9" s="236">
        <f>ROUND(E9*F9,2)</f>
        <v>0</v>
      </c>
      <c r="H9" s="235">
        <v>0</v>
      </c>
      <c r="I9" s="236">
        <f>ROUND(E9*H9,2)</f>
        <v>0</v>
      </c>
      <c r="J9" s="235">
        <v>239</v>
      </c>
      <c r="K9" s="236">
        <f>ROUND(E9*J9,2)</f>
        <v>6997.92</v>
      </c>
      <c r="L9" s="236">
        <v>21</v>
      </c>
      <c r="M9" s="236">
        <f>G9*(1+L9/100)</f>
        <v>0</v>
      </c>
      <c r="N9" s="234">
        <v>6.4799999999999996E-3</v>
      </c>
      <c r="O9" s="234">
        <f>ROUND(E9*N9,2)</f>
        <v>0.19</v>
      </c>
      <c r="P9" s="234">
        <v>4.0000000000000001E-3</v>
      </c>
      <c r="Q9" s="234">
        <f>ROUND(E9*P9,2)</f>
        <v>0.12</v>
      </c>
      <c r="R9" s="236"/>
      <c r="S9" s="236" t="s">
        <v>152</v>
      </c>
      <c r="T9" s="237" t="s">
        <v>153</v>
      </c>
      <c r="U9" s="220">
        <v>0</v>
      </c>
      <c r="V9" s="220">
        <f>ROUND(E9*U9,2)</f>
        <v>0</v>
      </c>
      <c r="W9" s="220"/>
      <c r="X9" s="220" t="s">
        <v>154</v>
      </c>
      <c r="Y9" s="220" t="s">
        <v>155</v>
      </c>
      <c r="Z9" s="210"/>
      <c r="AA9" s="210"/>
      <c r="AB9" s="210"/>
      <c r="AC9" s="210"/>
      <c r="AD9" s="210"/>
      <c r="AE9" s="210"/>
      <c r="AF9" s="210"/>
      <c r="AG9" s="210" t="s">
        <v>156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51" t="s">
        <v>320</v>
      </c>
      <c r="D10" s="221"/>
      <c r="E10" s="222"/>
      <c r="F10" s="220"/>
      <c r="G10" s="220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160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3" x14ac:dyDescent="0.2">
      <c r="A11" s="217"/>
      <c r="B11" s="218"/>
      <c r="C11" s="251" t="s">
        <v>321</v>
      </c>
      <c r="D11" s="221"/>
      <c r="E11" s="222">
        <v>29.28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160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31">
        <v>2</v>
      </c>
      <c r="B12" s="232" t="s">
        <v>157</v>
      </c>
      <c r="C12" s="250" t="s">
        <v>158</v>
      </c>
      <c r="D12" s="233" t="s">
        <v>151</v>
      </c>
      <c r="E12" s="234">
        <v>57.961799999999997</v>
      </c>
      <c r="F12" s="235"/>
      <c r="G12" s="236">
        <f>ROUND(E12*F12,2)</f>
        <v>0</v>
      </c>
      <c r="H12" s="235">
        <v>0</v>
      </c>
      <c r="I12" s="236">
        <f>ROUND(E12*H12,2)</f>
        <v>0</v>
      </c>
      <c r="J12" s="235">
        <v>425.5</v>
      </c>
      <c r="K12" s="236">
        <f>ROUND(E12*J12,2)</f>
        <v>24662.75</v>
      </c>
      <c r="L12" s="236">
        <v>21</v>
      </c>
      <c r="M12" s="236">
        <f>G12*(1+L12/100)</f>
        <v>0</v>
      </c>
      <c r="N12" s="234">
        <v>1.5959999999999998E-2</v>
      </c>
      <c r="O12" s="234">
        <f>ROUND(E12*N12,2)</f>
        <v>0.93</v>
      </c>
      <c r="P12" s="234">
        <v>0.01</v>
      </c>
      <c r="Q12" s="234">
        <f>ROUND(E12*P12,2)</f>
        <v>0.57999999999999996</v>
      </c>
      <c r="R12" s="236"/>
      <c r="S12" s="236" t="s">
        <v>152</v>
      </c>
      <c r="T12" s="237" t="s">
        <v>153</v>
      </c>
      <c r="U12" s="220">
        <v>0</v>
      </c>
      <c r="V12" s="220">
        <f>ROUND(E12*U12,2)</f>
        <v>0</v>
      </c>
      <c r="W12" s="220"/>
      <c r="X12" s="220" t="s">
        <v>154</v>
      </c>
      <c r="Y12" s="220" t="s">
        <v>155</v>
      </c>
      <c r="Z12" s="210"/>
      <c r="AA12" s="210"/>
      <c r="AB12" s="210"/>
      <c r="AC12" s="210"/>
      <c r="AD12" s="210"/>
      <c r="AE12" s="210"/>
      <c r="AF12" s="210"/>
      <c r="AG12" s="210" t="s">
        <v>156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">
      <c r="A13" s="217"/>
      <c r="B13" s="218"/>
      <c r="C13" s="251" t="s">
        <v>322</v>
      </c>
      <c r="D13" s="221"/>
      <c r="E13" s="222"/>
      <c r="F13" s="220"/>
      <c r="G13" s="220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160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">
      <c r="A14" s="217"/>
      <c r="B14" s="218"/>
      <c r="C14" s="251" t="s">
        <v>323</v>
      </c>
      <c r="D14" s="221"/>
      <c r="E14" s="222">
        <v>57.96</v>
      </c>
      <c r="F14" s="220"/>
      <c r="G14" s="220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160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x14ac:dyDescent="0.2">
      <c r="A15" s="224" t="s">
        <v>147</v>
      </c>
      <c r="B15" s="225" t="s">
        <v>90</v>
      </c>
      <c r="C15" s="248" t="s">
        <v>91</v>
      </c>
      <c r="D15" s="226"/>
      <c r="E15" s="227"/>
      <c r="F15" s="228"/>
      <c r="G15" s="228">
        <f>SUMIF(AG16:AG17,"&lt;&gt;NOR",G16:G17)</f>
        <v>0</v>
      </c>
      <c r="H15" s="228"/>
      <c r="I15" s="228">
        <f>SUM(I16:I17)</f>
        <v>0</v>
      </c>
      <c r="J15" s="228"/>
      <c r="K15" s="228">
        <f>SUM(K16:K17)</f>
        <v>7437.12</v>
      </c>
      <c r="L15" s="228"/>
      <c r="M15" s="228">
        <f>SUM(M16:M17)</f>
        <v>0</v>
      </c>
      <c r="N15" s="227"/>
      <c r="O15" s="227">
        <f>SUM(O16:O17)</f>
        <v>0.1</v>
      </c>
      <c r="P15" s="227"/>
      <c r="Q15" s="227">
        <f>SUM(Q16:Q17)</f>
        <v>0</v>
      </c>
      <c r="R15" s="228"/>
      <c r="S15" s="228"/>
      <c r="T15" s="229"/>
      <c r="U15" s="223"/>
      <c r="V15" s="223">
        <f>SUM(V16:V17)</f>
        <v>0</v>
      </c>
      <c r="W15" s="223"/>
      <c r="X15" s="223"/>
      <c r="Y15" s="223"/>
      <c r="AG15" t="s">
        <v>148</v>
      </c>
    </row>
    <row r="16" spans="1:60" outlineLevel="1" x14ac:dyDescent="0.2">
      <c r="A16" s="231">
        <v>3</v>
      </c>
      <c r="B16" s="232" t="s">
        <v>162</v>
      </c>
      <c r="C16" s="250" t="s">
        <v>163</v>
      </c>
      <c r="D16" s="233" t="s">
        <v>151</v>
      </c>
      <c r="E16" s="234">
        <v>29.28</v>
      </c>
      <c r="F16" s="235"/>
      <c r="G16" s="236">
        <f>ROUND(E16*F16,2)</f>
        <v>0</v>
      </c>
      <c r="H16" s="235">
        <v>0</v>
      </c>
      <c r="I16" s="236">
        <f>ROUND(E16*H16,2)</f>
        <v>0</v>
      </c>
      <c r="J16" s="235">
        <v>254</v>
      </c>
      <c r="K16" s="236">
        <f>ROUND(E16*J16,2)</f>
        <v>7437.12</v>
      </c>
      <c r="L16" s="236">
        <v>21</v>
      </c>
      <c r="M16" s="236">
        <f>G16*(1+L16/100)</f>
        <v>0</v>
      </c>
      <c r="N16" s="234">
        <v>3.5699999999999998E-3</v>
      </c>
      <c r="O16" s="234">
        <f>ROUND(E16*N16,2)</f>
        <v>0.1</v>
      </c>
      <c r="P16" s="234">
        <v>0</v>
      </c>
      <c r="Q16" s="234">
        <f>ROUND(E16*P16,2)</f>
        <v>0</v>
      </c>
      <c r="R16" s="236"/>
      <c r="S16" s="236" t="s">
        <v>164</v>
      </c>
      <c r="T16" s="237" t="s">
        <v>153</v>
      </c>
      <c r="U16" s="220">
        <v>0</v>
      </c>
      <c r="V16" s="220">
        <f>ROUND(E16*U16,2)</f>
        <v>0</v>
      </c>
      <c r="W16" s="220"/>
      <c r="X16" s="220" t="s">
        <v>154</v>
      </c>
      <c r="Y16" s="220" t="s">
        <v>155</v>
      </c>
      <c r="Z16" s="210"/>
      <c r="AA16" s="210"/>
      <c r="AB16" s="210"/>
      <c r="AC16" s="210"/>
      <c r="AD16" s="210"/>
      <c r="AE16" s="210"/>
      <c r="AF16" s="210"/>
      <c r="AG16" s="210" t="s">
        <v>156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2" x14ac:dyDescent="0.2">
      <c r="A17" s="217"/>
      <c r="B17" s="218"/>
      <c r="C17" s="252" t="s">
        <v>165</v>
      </c>
      <c r="D17" s="246"/>
      <c r="E17" s="246"/>
      <c r="F17" s="246"/>
      <c r="G17" s="246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10"/>
      <c r="AA17" s="210"/>
      <c r="AB17" s="210"/>
      <c r="AC17" s="210"/>
      <c r="AD17" s="210"/>
      <c r="AE17" s="210"/>
      <c r="AF17" s="210"/>
      <c r="AG17" s="210" t="s">
        <v>166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45" t="str">
        <f>C17</f>
        <v>Cementová samonivelační podlahová stěrka pro tloušťky 2-10 mm. Pouze pro vnitřní použití, vhodná pro podlahová vytápění, pro jemné vyrovnání nerovných podlah.</v>
      </c>
      <c r="BB17" s="210"/>
      <c r="BC17" s="210"/>
      <c r="BD17" s="210"/>
      <c r="BE17" s="210"/>
      <c r="BF17" s="210"/>
      <c r="BG17" s="210"/>
      <c r="BH17" s="210"/>
    </row>
    <row r="18" spans="1:60" x14ac:dyDescent="0.2">
      <c r="A18" s="224" t="s">
        <v>147</v>
      </c>
      <c r="B18" s="225" t="s">
        <v>92</v>
      </c>
      <c r="C18" s="248" t="s">
        <v>93</v>
      </c>
      <c r="D18" s="226"/>
      <c r="E18" s="227"/>
      <c r="F18" s="228"/>
      <c r="G18" s="228">
        <f>SUMIF(AG19:AG31,"&lt;&gt;NOR",G19:G31)</f>
        <v>0</v>
      </c>
      <c r="H18" s="228"/>
      <c r="I18" s="228">
        <f>SUM(I19:I31)</f>
        <v>0</v>
      </c>
      <c r="J18" s="228"/>
      <c r="K18" s="228">
        <f>SUM(K19:K31)</f>
        <v>29862.63</v>
      </c>
      <c r="L18" s="228"/>
      <c r="M18" s="228">
        <f>SUM(M19:M31)</f>
        <v>0</v>
      </c>
      <c r="N18" s="227"/>
      <c r="O18" s="227">
        <f>SUM(O19:O31)</f>
        <v>0.14000000000000001</v>
      </c>
      <c r="P18" s="227"/>
      <c r="Q18" s="227">
        <f>SUM(Q19:Q31)</f>
        <v>0</v>
      </c>
      <c r="R18" s="228"/>
      <c r="S18" s="228"/>
      <c r="T18" s="229"/>
      <c r="U18" s="223"/>
      <c r="V18" s="223">
        <f>SUM(V19:V31)</f>
        <v>0</v>
      </c>
      <c r="W18" s="223"/>
      <c r="X18" s="223"/>
      <c r="Y18" s="223"/>
      <c r="AG18" t="s">
        <v>148</v>
      </c>
    </row>
    <row r="19" spans="1:60" outlineLevel="1" x14ac:dyDescent="0.2">
      <c r="A19" s="238">
        <v>4</v>
      </c>
      <c r="B19" s="239" t="s">
        <v>256</v>
      </c>
      <c r="C19" s="249" t="s">
        <v>257</v>
      </c>
      <c r="D19" s="240" t="s">
        <v>169</v>
      </c>
      <c r="E19" s="241">
        <v>1</v>
      </c>
      <c r="F19" s="242"/>
      <c r="G19" s="243">
        <f>ROUND(E19*F19,2)</f>
        <v>0</v>
      </c>
      <c r="H19" s="242">
        <v>0</v>
      </c>
      <c r="I19" s="243">
        <f>ROUND(E19*H19,2)</f>
        <v>0</v>
      </c>
      <c r="J19" s="242">
        <v>7345</v>
      </c>
      <c r="K19" s="243">
        <f>ROUND(E19*J19,2)</f>
        <v>7345</v>
      </c>
      <c r="L19" s="243">
        <v>21</v>
      </c>
      <c r="M19" s="243">
        <f>G19*(1+L19/100)</f>
        <v>0</v>
      </c>
      <c r="N19" s="241">
        <v>0.14496999999999999</v>
      </c>
      <c r="O19" s="241">
        <f>ROUND(E19*N19,2)</f>
        <v>0.14000000000000001</v>
      </c>
      <c r="P19" s="241">
        <v>0</v>
      </c>
      <c r="Q19" s="241">
        <f>ROUND(E19*P19,2)</f>
        <v>0</v>
      </c>
      <c r="R19" s="243"/>
      <c r="S19" s="243" t="s">
        <v>152</v>
      </c>
      <c r="T19" s="244" t="s">
        <v>153</v>
      </c>
      <c r="U19" s="220">
        <v>0</v>
      </c>
      <c r="V19" s="220">
        <f>ROUND(E19*U19,2)</f>
        <v>0</v>
      </c>
      <c r="W19" s="220"/>
      <c r="X19" s="220" t="s">
        <v>154</v>
      </c>
      <c r="Y19" s="220" t="s">
        <v>155</v>
      </c>
      <c r="Z19" s="210"/>
      <c r="AA19" s="210"/>
      <c r="AB19" s="210"/>
      <c r="AC19" s="210"/>
      <c r="AD19" s="210"/>
      <c r="AE19" s="210"/>
      <c r="AF19" s="210"/>
      <c r="AG19" s="210" t="s">
        <v>156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31">
        <v>5</v>
      </c>
      <c r="B20" s="232" t="s">
        <v>285</v>
      </c>
      <c r="C20" s="250" t="s">
        <v>286</v>
      </c>
      <c r="D20" s="233" t="s">
        <v>151</v>
      </c>
      <c r="E20" s="234">
        <v>9.0070499999999996</v>
      </c>
      <c r="F20" s="235"/>
      <c r="G20" s="236">
        <f>ROUND(E20*F20,2)</f>
        <v>0</v>
      </c>
      <c r="H20" s="235">
        <v>0</v>
      </c>
      <c r="I20" s="236">
        <f>ROUND(E20*H20,2)</f>
        <v>0</v>
      </c>
      <c r="J20" s="235">
        <v>2500</v>
      </c>
      <c r="K20" s="236">
        <f>ROUND(E20*J20,2)</f>
        <v>22517.63</v>
      </c>
      <c r="L20" s="236">
        <v>21</v>
      </c>
      <c r="M20" s="236">
        <f>G20*(1+L20/100)</f>
        <v>0</v>
      </c>
      <c r="N20" s="234">
        <v>0</v>
      </c>
      <c r="O20" s="234">
        <f>ROUND(E20*N20,2)</f>
        <v>0</v>
      </c>
      <c r="P20" s="234">
        <v>0</v>
      </c>
      <c r="Q20" s="234">
        <f>ROUND(E20*P20,2)</f>
        <v>0</v>
      </c>
      <c r="R20" s="236"/>
      <c r="S20" s="236" t="s">
        <v>164</v>
      </c>
      <c r="T20" s="237" t="s">
        <v>153</v>
      </c>
      <c r="U20" s="220">
        <v>0</v>
      </c>
      <c r="V20" s="220">
        <f>ROUND(E20*U20,2)</f>
        <v>0</v>
      </c>
      <c r="W20" s="220"/>
      <c r="X20" s="220" t="s">
        <v>154</v>
      </c>
      <c r="Y20" s="220" t="s">
        <v>155</v>
      </c>
      <c r="Z20" s="210"/>
      <c r="AA20" s="210"/>
      <c r="AB20" s="210"/>
      <c r="AC20" s="210"/>
      <c r="AD20" s="210"/>
      <c r="AE20" s="210"/>
      <c r="AF20" s="210"/>
      <c r="AG20" s="210" t="s">
        <v>156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17"/>
      <c r="B21" s="218"/>
      <c r="C21" s="252" t="s">
        <v>287</v>
      </c>
      <c r="D21" s="246"/>
      <c r="E21" s="246"/>
      <c r="F21" s="246"/>
      <c r="G21" s="246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166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">
      <c r="A22" s="217"/>
      <c r="B22" s="218"/>
      <c r="C22" s="253" t="s">
        <v>288</v>
      </c>
      <c r="D22" s="247"/>
      <c r="E22" s="247"/>
      <c r="F22" s="247"/>
      <c r="G22" s="247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166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">
      <c r="A23" s="217"/>
      <c r="B23" s="218"/>
      <c r="C23" s="253" t="s">
        <v>289</v>
      </c>
      <c r="D23" s="247"/>
      <c r="E23" s="247"/>
      <c r="F23" s="247"/>
      <c r="G23" s="247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10"/>
      <c r="AA23" s="210"/>
      <c r="AB23" s="210"/>
      <c r="AC23" s="210"/>
      <c r="AD23" s="210"/>
      <c r="AE23" s="210"/>
      <c r="AF23" s="210"/>
      <c r="AG23" s="210" t="s">
        <v>166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">
      <c r="A24" s="217"/>
      <c r="B24" s="218"/>
      <c r="C24" s="253" t="s">
        <v>290</v>
      </c>
      <c r="D24" s="247"/>
      <c r="E24" s="247"/>
      <c r="F24" s="247"/>
      <c r="G24" s="247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166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17"/>
      <c r="B25" s="218"/>
      <c r="C25" s="253" t="s">
        <v>291</v>
      </c>
      <c r="D25" s="247"/>
      <c r="E25" s="247"/>
      <c r="F25" s="247"/>
      <c r="G25" s="247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10"/>
      <c r="AA25" s="210"/>
      <c r="AB25" s="210"/>
      <c r="AC25" s="210"/>
      <c r="AD25" s="210"/>
      <c r="AE25" s="210"/>
      <c r="AF25" s="210"/>
      <c r="AG25" s="210" t="s">
        <v>166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17"/>
      <c r="B26" s="218"/>
      <c r="C26" s="253" t="s">
        <v>292</v>
      </c>
      <c r="D26" s="247"/>
      <c r="E26" s="247"/>
      <c r="F26" s="247"/>
      <c r="G26" s="247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166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">
      <c r="A27" s="217"/>
      <c r="B27" s="218"/>
      <c r="C27" s="253" t="s">
        <v>293</v>
      </c>
      <c r="D27" s="247"/>
      <c r="E27" s="247"/>
      <c r="F27" s="247"/>
      <c r="G27" s="247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166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17"/>
      <c r="B28" s="218"/>
      <c r="C28" s="253" t="s">
        <v>294</v>
      </c>
      <c r="D28" s="247"/>
      <c r="E28" s="247"/>
      <c r="F28" s="247"/>
      <c r="G28" s="247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166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">
      <c r="A29" s="217"/>
      <c r="B29" s="218"/>
      <c r="C29" s="253" t="s">
        <v>295</v>
      </c>
      <c r="D29" s="247"/>
      <c r="E29" s="247"/>
      <c r="F29" s="247"/>
      <c r="G29" s="247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10"/>
      <c r="AA29" s="210"/>
      <c r="AB29" s="210"/>
      <c r="AC29" s="210"/>
      <c r="AD29" s="210"/>
      <c r="AE29" s="210"/>
      <c r="AF29" s="210"/>
      <c r="AG29" s="210" t="s">
        <v>166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">
      <c r="A30" s="217"/>
      <c r="B30" s="218"/>
      <c r="C30" s="251" t="s">
        <v>324</v>
      </c>
      <c r="D30" s="221"/>
      <c r="E30" s="222"/>
      <c r="F30" s="220"/>
      <c r="G30" s="22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160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17"/>
      <c r="B31" s="218"/>
      <c r="C31" s="251" t="s">
        <v>325</v>
      </c>
      <c r="D31" s="221"/>
      <c r="E31" s="222">
        <v>9.01</v>
      </c>
      <c r="F31" s="220"/>
      <c r="G31" s="22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160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x14ac:dyDescent="0.2">
      <c r="A32" s="224" t="s">
        <v>147</v>
      </c>
      <c r="B32" s="225" t="s">
        <v>96</v>
      </c>
      <c r="C32" s="248" t="s">
        <v>97</v>
      </c>
      <c r="D32" s="226"/>
      <c r="E32" s="227"/>
      <c r="F32" s="228"/>
      <c r="G32" s="228">
        <f>SUMIF(AG33:AG38,"&lt;&gt;NOR",G33:G38)</f>
        <v>0</v>
      </c>
      <c r="H32" s="228"/>
      <c r="I32" s="228">
        <f>SUM(I33:I38)</f>
        <v>0</v>
      </c>
      <c r="J32" s="228"/>
      <c r="K32" s="228">
        <f>SUM(K33:K38)</f>
        <v>26000</v>
      </c>
      <c r="L32" s="228"/>
      <c r="M32" s="228">
        <f>SUM(M33:M38)</f>
        <v>0</v>
      </c>
      <c r="N32" s="227"/>
      <c r="O32" s="227">
        <f>SUM(O33:O38)</f>
        <v>0</v>
      </c>
      <c r="P32" s="227"/>
      <c r="Q32" s="227">
        <f>SUM(Q33:Q38)</f>
        <v>0</v>
      </c>
      <c r="R32" s="228"/>
      <c r="S32" s="228"/>
      <c r="T32" s="229"/>
      <c r="U32" s="223"/>
      <c r="V32" s="223">
        <f>SUM(V33:V38)</f>
        <v>4.57</v>
      </c>
      <c r="W32" s="223"/>
      <c r="X32" s="223"/>
      <c r="Y32" s="223"/>
      <c r="AG32" t="s">
        <v>148</v>
      </c>
    </row>
    <row r="33" spans="1:60" outlineLevel="1" x14ac:dyDescent="0.2">
      <c r="A33" s="238">
        <v>6</v>
      </c>
      <c r="B33" s="239" t="s">
        <v>258</v>
      </c>
      <c r="C33" s="249" t="s">
        <v>326</v>
      </c>
      <c r="D33" s="240" t="s">
        <v>248</v>
      </c>
      <c r="E33" s="241">
        <v>1</v>
      </c>
      <c r="F33" s="242"/>
      <c r="G33" s="243">
        <f>ROUND(E33*F33,2)</f>
        <v>0</v>
      </c>
      <c r="H33" s="242">
        <v>0</v>
      </c>
      <c r="I33" s="243">
        <f>ROUND(E33*H33,2)</f>
        <v>0</v>
      </c>
      <c r="J33" s="242">
        <v>6000</v>
      </c>
      <c r="K33" s="243">
        <f>ROUND(E33*J33,2)</f>
        <v>6000</v>
      </c>
      <c r="L33" s="243">
        <v>21</v>
      </c>
      <c r="M33" s="243">
        <f>G33*(1+L33/100)</f>
        <v>0</v>
      </c>
      <c r="N33" s="241">
        <v>0</v>
      </c>
      <c r="O33" s="241">
        <f>ROUND(E33*N33,2)</f>
        <v>0</v>
      </c>
      <c r="P33" s="241">
        <v>0</v>
      </c>
      <c r="Q33" s="241">
        <f>ROUND(E33*P33,2)</f>
        <v>0</v>
      </c>
      <c r="R33" s="243"/>
      <c r="S33" s="243" t="s">
        <v>164</v>
      </c>
      <c r="T33" s="244" t="s">
        <v>153</v>
      </c>
      <c r="U33" s="220">
        <v>4.5670000000000002</v>
      </c>
      <c r="V33" s="220">
        <f>ROUND(E33*U33,2)</f>
        <v>4.57</v>
      </c>
      <c r="W33" s="220"/>
      <c r="X33" s="220" t="s">
        <v>154</v>
      </c>
      <c r="Y33" s="220" t="s">
        <v>155</v>
      </c>
      <c r="Z33" s="210"/>
      <c r="AA33" s="210"/>
      <c r="AB33" s="210"/>
      <c r="AC33" s="210"/>
      <c r="AD33" s="210"/>
      <c r="AE33" s="210"/>
      <c r="AF33" s="210"/>
      <c r="AG33" s="210" t="s">
        <v>260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2.5" outlineLevel="1" x14ac:dyDescent="0.2">
      <c r="A34" s="238">
        <v>7</v>
      </c>
      <c r="B34" s="239" t="s">
        <v>261</v>
      </c>
      <c r="C34" s="249" t="s">
        <v>262</v>
      </c>
      <c r="D34" s="240" t="s">
        <v>169</v>
      </c>
      <c r="E34" s="241">
        <v>2</v>
      </c>
      <c r="F34" s="242"/>
      <c r="G34" s="243">
        <f>ROUND(E34*F34,2)</f>
        <v>0</v>
      </c>
      <c r="H34" s="242">
        <v>0</v>
      </c>
      <c r="I34" s="243">
        <f>ROUND(E34*H34,2)</f>
        <v>0</v>
      </c>
      <c r="J34" s="242">
        <v>2500</v>
      </c>
      <c r="K34" s="243">
        <f>ROUND(E34*J34,2)</f>
        <v>5000</v>
      </c>
      <c r="L34" s="243">
        <v>21</v>
      </c>
      <c r="M34" s="243">
        <f>G34*(1+L34/100)</f>
        <v>0</v>
      </c>
      <c r="N34" s="241">
        <v>1.41E-3</v>
      </c>
      <c r="O34" s="241">
        <f>ROUND(E34*N34,2)</f>
        <v>0</v>
      </c>
      <c r="P34" s="241">
        <v>0</v>
      </c>
      <c r="Q34" s="241">
        <f>ROUND(E34*P34,2)</f>
        <v>0</v>
      </c>
      <c r="R34" s="243"/>
      <c r="S34" s="243" t="s">
        <v>164</v>
      </c>
      <c r="T34" s="244" t="s">
        <v>153</v>
      </c>
      <c r="U34" s="220">
        <v>0</v>
      </c>
      <c r="V34" s="220">
        <f>ROUND(E34*U34,2)</f>
        <v>0</v>
      </c>
      <c r="W34" s="220"/>
      <c r="X34" s="220" t="s">
        <v>154</v>
      </c>
      <c r="Y34" s="220" t="s">
        <v>155</v>
      </c>
      <c r="Z34" s="210"/>
      <c r="AA34" s="210"/>
      <c r="AB34" s="210"/>
      <c r="AC34" s="210"/>
      <c r="AD34" s="210"/>
      <c r="AE34" s="210"/>
      <c r="AF34" s="210"/>
      <c r="AG34" s="210" t="s">
        <v>156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38">
        <v>8</v>
      </c>
      <c r="B35" s="239" t="s">
        <v>263</v>
      </c>
      <c r="C35" s="249" t="s">
        <v>264</v>
      </c>
      <c r="D35" s="240" t="s">
        <v>248</v>
      </c>
      <c r="E35" s="241">
        <v>1</v>
      </c>
      <c r="F35" s="242"/>
      <c r="G35" s="243">
        <f>ROUND(E35*F35,2)</f>
        <v>0</v>
      </c>
      <c r="H35" s="242">
        <v>0</v>
      </c>
      <c r="I35" s="243">
        <f>ROUND(E35*H35,2)</f>
        <v>0</v>
      </c>
      <c r="J35" s="242">
        <v>3000</v>
      </c>
      <c r="K35" s="243">
        <f>ROUND(E35*J35,2)</f>
        <v>3000</v>
      </c>
      <c r="L35" s="243">
        <v>21</v>
      </c>
      <c r="M35" s="243">
        <f>G35*(1+L35/100)</f>
        <v>0</v>
      </c>
      <c r="N35" s="241">
        <v>1.41E-3</v>
      </c>
      <c r="O35" s="241">
        <f>ROUND(E35*N35,2)</f>
        <v>0</v>
      </c>
      <c r="P35" s="241">
        <v>0</v>
      </c>
      <c r="Q35" s="241">
        <f>ROUND(E35*P35,2)</f>
        <v>0</v>
      </c>
      <c r="R35" s="243"/>
      <c r="S35" s="243" t="s">
        <v>164</v>
      </c>
      <c r="T35" s="244" t="s">
        <v>153</v>
      </c>
      <c r="U35" s="220">
        <v>0</v>
      </c>
      <c r="V35" s="220">
        <f>ROUND(E35*U35,2)</f>
        <v>0</v>
      </c>
      <c r="W35" s="220"/>
      <c r="X35" s="220" t="s">
        <v>154</v>
      </c>
      <c r="Y35" s="220" t="s">
        <v>155</v>
      </c>
      <c r="Z35" s="210"/>
      <c r="AA35" s="210"/>
      <c r="AB35" s="210"/>
      <c r="AC35" s="210"/>
      <c r="AD35" s="210"/>
      <c r="AE35" s="210"/>
      <c r="AF35" s="210"/>
      <c r="AG35" s="210" t="s">
        <v>156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38">
        <v>9</v>
      </c>
      <c r="B36" s="239" t="s">
        <v>265</v>
      </c>
      <c r="C36" s="249" t="s">
        <v>266</v>
      </c>
      <c r="D36" s="240" t="s">
        <v>248</v>
      </c>
      <c r="E36" s="241">
        <v>1</v>
      </c>
      <c r="F36" s="242"/>
      <c r="G36" s="243">
        <f>ROUND(E36*F36,2)</f>
        <v>0</v>
      </c>
      <c r="H36" s="242">
        <v>0</v>
      </c>
      <c r="I36" s="243">
        <f>ROUND(E36*H36,2)</f>
        <v>0</v>
      </c>
      <c r="J36" s="242">
        <v>5000</v>
      </c>
      <c r="K36" s="243">
        <f>ROUND(E36*J36,2)</f>
        <v>5000</v>
      </c>
      <c r="L36" s="243">
        <v>21</v>
      </c>
      <c r="M36" s="243">
        <f>G36*(1+L36/100)</f>
        <v>0</v>
      </c>
      <c r="N36" s="241">
        <v>1.41E-3</v>
      </c>
      <c r="O36" s="241">
        <f>ROUND(E36*N36,2)</f>
        <v>0</v>
      </c>
      <c r="P36" s="241">
        <v>0</v>
      </c>
      <c r="Q36" s="241">
        <f>ROUND(E36*P36,2)</f>
        <v>0</v>
      </c>
      <c r="R36" s="243"/>
      <c r="S36" s="243" t="s">
        <v>164</v>
      </c>
      <c r="T36" s="244" t="s">
        <v>153</v>
      </c>
      <c r="U36" s="220">
        <v>0</v>
      </c>
      <c r="V36" s="220">
        <f>ROUND(E36*U36,2)</f>
        <v>0</v>
      </c>
      <c r="W36" s="220"/>
      <c r="X36" s="220" t="s">
        <v>154</v>
      </c>
      <c r="Y36" s="220" t="s">
        <v>155</v>
      </c>
      <c r="Z36" s="210"/>
      <c r="AA36" s="210"/>
      <c r="AB36" s="210"/>
      <c r="AC36" s="210"/>
      <c r="AD36" s="210"/>
      <c r="AE36" s="210"/>
      <c r="AF36" s="210"/>
      <c r="AG36" s="210" t="s">
        <v>156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38">
        <v>10</v>
      </c>
      <c r="B37" s="239" t="s">
        <v>267</v>
      </c>
      <c r="C37" s="249" t="s">
        <v>268</v>
      </c>
      <c r="D37" s="240" t="s">
        <v>169</v>
      </c>
      <c r="E37" s="241">
        <v>1</v>
      </c>
      <c r="F37" s="242"/>
      <c r="G37" s="243">
        <f>ROUND(E37*F37,2)</f>
        <v>0</v>
      </c>
      <c r="H37" s="242">
        <v>0</v>
      </c>
      <c r="I37" s="243">
        <f>ROUND(E37*H37,2)</f>
        <v>0</v>
      </c>
      <c r="J37" s="242">
        <v>3000</v>
      </c>
      <c r="K37" s="243">
        <f>ROUND(E37*J37,2)</f>
        <v>3000</v>
      </c>
      <c r="L37" s="243">
        <v>21</v>
      </c>
      <c r="M37" s="243">
        <f>G37*(1+L37/100)</f>
        <v>0</v>
      </c>
      <c r="N37" s="241">
        <v>1.41E-3</v>
      </c>
      <c r="O37" s="241">
        <f>ROUND(E37*N37,2)</f>
        <v>0</v>
      </c>
      <c r="P37" s="241">
        <v>0</v>
      </c>
      <c r="Q37" s="241">
        <f>ROUND(E37*P37,2)</f>
        <v>0</v>
      </c>
      <c r="R37" s="243"/>
      <c r="S37" s="243" t="s">
        <v>164</v>
      </c>
      <c r="T37" s="244" t="s">
        <v>153</v>
      </c>
      <c r="U37" s="220">
        <v>0</v>
      </c>
      <c r="V37" s="220">
        <f>ROUND(E37*U37,2)</f>
        <v>0</v>
      </c>
      <c r="W37" s="220"/>
      <c r="X37" s="220" t="s">
        <v>154</v>
      </c>
      <c r="Y37" s="220" t="s">
        <v>155</v>
      </c>
      <c r="Z37" s="210"/>
      <c r="AA37" s="210"/>
      <c r="AB37" s="210"/>
      <c r="AC37" s="210"/>
      <c r="AD37" s="210"/>
      <c r="AE37" s="210"/>
      <c r="AF37" s="210"/>
      <c r="AG37" s="210" t="s">
        <v>156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38">
        <v>11</v>
      </c>
      <c r="B38" s="239" t="s">
        <v>299</v>
      </c>
      <c r="C38" s="249" t="s">
        <v>300</v>
      </c>
      <c r="D38" s="240" t="s">
        <v>169</v>
      </c>
      <c r="E38" s="241">
        <v>2</v>
      </c>
      <c r="F38" s="242"/>
      <c r="G38" s="243">
        <f>ROUND(E38*F38,2)</f>
        <v>0</v>
      </c>
      <c r="H38" s="242">
        <v>0</v>
      </c>
      <c r="I38" s="243">
        <f>ROUND(E38*H38,2)</f>
        <v>0</v>
      </c>
      <c r="J38" s="242">
        <v>2000</v>
      </c>
      <c r="K38" s="243">
        <f>ROUND(E38*J38,2)</f>
        <v>4000</v>
      </c>
      <c r="L38" s="243">
        <v>21</v>
      </c>
      <c r="M38" s="243">
        <f>G38*(1+L38/100)</f>
        <v>0</v>
      </c>
      <c r="N38" s="241">
        <v>1.41E-3</v>
      </c>
      <c r="O38" s="241">
        <f>ROUND(E38*N38,2)</f>
        <v>0</v>
      </c>
      <c r="P38" s="241">
        <v>0</v>
      </c>
      <c r="Q38" s="241">
        <f>ROUND(E38*P38,2)</f>
        <v>0</v>
      </c>
      <c r="R38" s="243"/>
      <c r="S38" s="243" t="s">
        <v>164</v>
      </c>
      <c r="T38" s="244" t="s">
        <v>153</v>
      </c>
      <c r="U38" s="220">
        <v>0</v>
      </c>
      <c r="V38" s="220">
        <f>ROUND(E38*U38,2)</f>
        <v>0</v>
      </c>
      <c r="W38" s="220"/>
      <c r="X38" s="220" t="s">
        <v>154</v>
      </c>
      <c r="Y38" s="220" t="s">
        <v>155</v>
      </c>
      <c r="Z38" s="210"/>
      <c r="AA38" s="210"/>
      <c r="AB38" s="210"/>
      <c r="AC38" s="210"/>
      <c r="AD38" s="210"/>
      <c r="AE38" s="210"/>
      <c r="AF38" s="210"/>
      <c r="AG38" s="210" t="s">
        <v>156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x14ac:dyDescent="0.2">
      <c r="A39" s="224" t="s">
        <v>147</v>
      </c>
      <c r="B39" s="225" t="s">
        <v>100</v>
      </c>
      <c r="C39" s="248" t="s">
        <v>101</v>
      </c>
      <c r="D39" s="226"/>
      <c r="E39" s="227"/>
      <c r="F39" s="228"/>
      <c r="G39" s="228">
        <f>SUMIF(AG40:AG41,"&lt;&gt;NOR",G40:G41)</f>
        <v>0</v>
      </c>
      <c r="H39" s="228"/>
      <c r="I39" s="228">
        <f>SUM(I40:I41)</f>
        <v>0</v>
      </c>
      <c r="J39" s="228"/>
      <c r="K39" s="228">
        <f>SUM(K40:K41)</f>
        <v>4621.92</v>
      </c>
      <c r="L39" s="228"/>
      <c r="M39" s="228">
        <f>SUM(M40:M41)</f>
        <v>0</v>
      </c>
      <c r="N39" s="227"/>
      <c r="O39" s="227">
        <f>SUM(O40:O41)</f>
        <v>0</v>
      </c>
      <c r="P39" s="227"/>
      <c r="Q39" s="227">
        <f>SUM(Q40:Q41)</f>
        <v>0</v>
      </c>
      <c r="R39" s="228"/>
      <c r="S39" s="228"/>
      <c r="T39" s="229"/>
      <c r="U39" s="223"/>
      <c r="V39" s="223">
        <f>SUM(V40:V41)</f>
        <v>0</v>
      </c>
      <c r="W39" s="223"/>
      <c r="X39" s="223"/>
      <c r="Y39" s="223"/>
      <c r="AG39" t="s">
        <v>148</v>
      </c>
    </row>
    <row r="40" spans="1:60" outlineLevel="1" x14ac:dyDescent="0.2">
      <c r="A40" s="238">
        <v>12</v>
      </c>
      <c r="B40" s="239" t="s">
        <v>189</v>
      </c>
      <c r="C40" s="249" t="s">
        <v>190</v>
      </c>
      <c r="D40" s="240" t="s">
        <v>191</v>
      </c>
      <c r="E40" s="241">
        <v>21.49</v>
      </c>
      <c r="F40" s="242"/>
      <c r="G40" s="243">
        <f>ROUND(E40*F40,2)</f>
        <v>0</v>
      </c>
      <c r="H40" s="242">
        <v>0</v>
      </c>
      <c r="I40" s="243">
        <f>ROUND(E40*H40,2)</f>
        <v>0</v>
      </c>
      <c r="J40" s="242">
        <v>215</v>
      </c>
      <c r="K40" s="243">
        <f>ROUND(E40*J40,2)</f>
        <v>4620.3500000000004</v>
      </c>
      <c r="L40" s="243">
        <v>21</v>
      </c>
      <c r="M40" s="243">
        <f>G40*(1+L40/100)</f>
        <v>0</v>
      </c>
      <c r="N40" s="241">
        <v>5.0000000000000002E-5</v>
      </c>
      <c r="O40" s="241">
        <f>ROUND(E40*N40,2)</f>
        <v>0</v>
      </c>
      <c r="P40" s="241">
        <v>0</v>
      </c>
      <c r="Q40" s="241">
        <f>ROUND(E40*P40,2)</f>
        <v>0</v>
      </c>
      <c r="R40" s="243"/>
      <c r="S40" s="243" t="s">
        <v>164</v>
      </c>
      <c r="T40" s="244" t="s">
        <v>153</v>
      </c>
      <c r="U40" s="220">
        <v>0</v>
      </c>
      <c r="V40" s="220">
        <f>ROUND(E40*U40,2)</f>
        <v>0</v>
      </c>
      <c r="W40" s="220"/>
      <c r="X40" s="220" t="s">
        <v>154</v>
      </c>
      <c r="Y40" s="220" t="s">
        <v>155</v>
      </c>
      <c r="Z40" s="210"/>
      <c r="AA40" s="210"/>
      <c r="AB40" s="210"/>
      <c r="AC40" s="210"/>
      <c r="AD40" s="210"/>
      <c r="AE40" s="210"/>
      <c r="AF40" s="210"/>
      <c r="AG40" s="210" t="s">
        <v>156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38">
        <v>13</v>
      </c>
      <c r="B41" s="239" t="s">
        <v>194</v>
      </c>
      <c r="C41" s="249" t="s">
        <v>195</v>
      </c>
      <c r="D41" s="240" t="s">
        <v>186</v>
      </c>
      <c r="E41" s="241">
        <v>1.07E-3</v>
      </c>
      <c r="F41" s="242"/>
      <c r="G41" s="243">
        <f>ROUND(E41*F41,2)</f>
        <v>0</v>
      </c>
      <c r="H41" s="242">
        <v>0</v>
      </c>
      <c r="I41" s="243">
        <f>ROUND(E41*H41,2)</f>
        <v>0</v>
      </c>
      <c r="J41" s="242">
        <v>1465</v>
      </c>
      <c r="K41" s="243">
        <f>ROUND(E41*J41,2)</f>
        <v>1.57</v>
      </c>
      <c r="L41" s="243">
        <v>21</v>
      </c>
      <c r="M41" s="243">
        <f>G41*(1+L41/100)</f>
        <v>0</v>
      </c>
      <c r="N41" s="241">
        <v>0</v>
      </c>
      <c r="O41" s="241">
        <f>ROUND(E41*N41,2)</f>
        <v>0</v>
      </c>
      <c r="P41" s="241">
        <v>0</v>
      </c>
      <c r="Q41" s="241">
        <f>ROUND(E41*P41,2)</f>
        <v>0</v>
      </c>
      <c r="R41" s="243"/>
      <c r="S41" s="243" t="s">
        <v>152</v>
      </c>
      <c r="T41" s="244" t="s">
        <v>153</v>
      </c>
      <c r="U41" s="220">
        <v>0</v>
      </c>
      <c r="V41" s="220">
        <f>ROUND(E41*U41,2)</f>
        <v>0</v>
      </c>
      <c r="W41" s="220"/>
      <c r="X41" s="220" t="s">
        <v>154</v>
      </c>
      <c r="Y41" s="220" t="s">
        <v>155</v>
      </c>
      <c r="Z41" s="210"/>
      <c r="AA41" s="210"/>
      <c r="AB41" s="210"/>
      <c r="AC41" s="210"/>
      <c r="AD41" s="210"/>
      <c r="AE41" s="210"/>
      <c r="AF41" s="210"/>
      <c r="AG41" s="210" t="s">
        <v>156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x14ac:dyDescent="0.2">
      <c r="A42" s="224" t="s">
        <v>147</v>
      </c>
      <c r="B42" s="225" t="s">
        <v>102</v>
      </c>
      <c r="C42" s="248" t="s">
        <v>103</v>
      </c>
      <c r="D42" s="226"/>
      <c r="E42" s="227"/>
      <c r="F42" s="228"/>
      <c r="G42" s="228">
        <f>SUMIF(AG43:AG49,"&lt;&gt;NOR",G43:G49)</f>
        <v>0</v>
      </c>
      <c r="H42" s="228"/>
      <c r="I42" s="228">
        <f>SUM(I43:I49)</f>
        <v>20548.7</v>
      </c>
      <c r="J42" s="228"/>
      <c r="K42" s="228">
        <f>SUM(K43:K49)</f>
        <v>14031.330000000002</v>
      </c>
      <c r="L42" s="228"/>
      <c r="M42" s="228">
        <f>SUM(M43:M49)</f>
        <v>0</v>
      </c>
      <c r="N42" s="227"/>
      <c r="O42" s="227">
        <f>SUM(O43:O49)</f>
        <v>6.0000000000000005E-2</v>
      </c>
      <c r="P42" s="227"/>
      <c r="Q42" s="227">
        <f>SUM(Q43:Q49)</f>
        <v>0.1</v>
      </c>
      <c r="R42" s="228"/>
      <c r="S42" s="228"/>
      <c r="T42" s="229"/>
      <c r="U42" s="223"/>
      <c r="V42" s="223">
        <f>SUM(V43:V49)</f>
        <v>0</v>
      </c>
      <c r="W42" s="223"/>
      <c r="X42" s="223"/>
      <c r="Y42" s="223"/>
      <c r="AG42" t="s">
        <v>148</v>
      </c>
    </row>
    <row r="43" spans="1:60" outlineLevel="1" x14ac:dyDescent="0.2">
      <c r="A43" s="231">
        <v>14</v>
      </c>
      <c r="B43" s="232" t="s">
        <v>196</v>
      </c>
      <c r="C43" s="250" t="s">
        <v>197</v>
      </c>
      <c r="D43" s="233" t="s">
        <v>151</v>
      </c>
      <c r="E43" s="234">
        <v>32.207999999999998</v>
      </c>
      <c r="F43" s="235"/>
      <c r="G43" s="236">
        <f>ROUND(E43*F43,2)</f>
        <v>0</v>
      </c>
      <c r="H43" s="235">
        <v>638</v>
      </c>
      <c r="I43" s="236">
        <f>ROUND(E43*H43,2)</f>
        <v>20548.7</v>
      </c>
      <c r="J43" s="235">
        <v>0</v>
      </c>
      <c r="K43" s="236">
        <f>ROUND(E43*J43,2)</f>
        <v>0</v>
      </c>
      <c r="L43" s="236">
        <v>21</v>
      </c>
      <c r="M43" s="236">
        <f>G43*(1+L43/100)</f>
        <v>0</v>
      </c>
      <c r="N43" s="234">
        <v>1.5499999999999999E-3</v>
      </c>
      <c r="O43" s="234">
        <f>ROUND(E43*N43,2)</f>
        <v>0.05</v>
      </c>
      <c r="P43" s="234">
        <v>0</v>
      </c>
      <c r="Q43" s="234">
        <f>ROUND(E43*P43,2)</f>
        <v>0</v>
      </c>
      <c r="R43" s="236"/>
      <c r="S43" s="236" t="s">
        <v>164</v>
      </c>
      <c r="T43" s="237" t="s">
        <v>153</v>
      </c>
      <c r="U43" s="220">
        <v>0</v>
      </c>
      <c r="V43" s="220">
        <f>ROUND(E43*U43,2)</f>
        <v>0</v>
      </c>
      <c r="W43" s="220"/>
      <c r="X43" s="220" t="s">
        <v>198</v>
      </c>
      <c r="Y43" s="220" t="s">
        <v>155</v>
      </c>
      <c r="Z43" s="210"/>
      <c r="AA43" s="210"/>
      <c r="AB43" s="210"/>
      <c r="AC43" s="210"/>
      <c r="AD43" s="210"/>
      <c r="AE43" s="210"/>
      <c r="AF43" s="210"/>
      <c r="AG43" s="210" t="s">
        <v>199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2" x14ac:dyDescent="0.2">
      <c r="A44" s="217"/>
      <c r="B44" s="218"/>
      <c r="C44" s="251" t="s">
        <v>327</v>
      </c>
      <c r="D44" s="221"/>
      <c r="E44" s="222"/>
      <c r="F44" s="220"/>
      <c r="G44" s="220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20"/>
      <c r="Z44" s="210"/>
      <c r="AA44" s="210"/>
      <c r="AB44" s="210"/>
      <c r="AC44" s="210"/>
      <c r="AD44" s="210"/>
      <c r="AE44" s="210"/>
      <c r="AF44" s="210"/>
      <c r="AG44" s="210" t="s">
        <v>160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">
      <c r="A45" s="217"/>
      <c r="B45" s="218"/>
      <c r="C45" s="251" t="s">
        <v>328</v>
      </c>
      <c r="D45" s="221"/>
      <c r="E45" s="222">
        <v>32.21</v>
      </c>
      <c r="F45" s="220"/>
      <c r="G45" s="220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20"/>
      <c r="Z45" s="210"/>
      <c r="AA45" s="210"/>
      <c r="AB45" s="210"/>
      <c r="AC45" s="210"/>
      <c r="AD45" s="210"/>
      <c r="AE45" s="210"/>
      <c r="AF45" s="210"/>
      <c r="AG45" s="210" t="s">
        <v>160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38">
        <v>15</v>
      </c>
      <c r="B46" s="239" t="s">
        <v>202</v>
      </c>
      <c r="C46" s="249" t="s">
        <v>203</v>
      </c>
      <c r="D46" s="240" t="s">
        <v>191</v>
      </c>
      <c r="E46" s="241">
        <v>21.49</v>
      </c>
      <c r="F46" s="242"/>
      <c r="G46" s="243">
        <f>ROUND(E46*F46,2)</f>
        <v>0</v>
      </c>
      <c r="H46" s="242">
        <v>0</v>
      </c>
      <c r="I46" s="243">
        <f>ROUND(E46*H46,2)</f>
        <v>0</v>
      </c>
      <c r="J46" s="242">
        <v>17.600000000000001</v>
      </c>
      <c r="K46" s="243">
        <f>ROUND(E46*J46,2)</f>
        <v>378.22</v>
      </c>
      <c r="L46" s="243">
        <v>21</v>
      </c>
      <c r="M46" s="243">
        <f>G46*(1+L46/100)</f>
        <v>0</v>
      </c>
      <c r="N46" s="241">
        <v>0</v>
      </c>
      <c r="O46" s="241">
        <f>ROUND(E46*N46,2)</f>
        <v>0</v>
      </c>
      <c r="P46" s="241">
        <v>8.0000000000000007E-5</v>
      </c>
      <c r="Q46" s="241">
        <f>ROUND(E46*P46,2)</f>
        <v>0</v>
      </c>
      <c r="R46" s="243"/>
      <c r="S46" s="243" t="s">
        <v>152</v>
      </c>
      <c r="T46" s="244" t="s">
        <v>153</v>
      </c>
      <c r="U46" s="220">
        <v>0</v>
      </c>
      <c r="V46" s="220">
        <f>ROUND(E46*U46,2)</f>
        <v>0</v>
      </c>
      <c r="W46" s="220"/>
      <c r="X46" s="220" t="s">
        <v>154</v>
      </c>
      <c r="Y46" s="220" t="s">
        <v>155</v>
      </c>
      <c r="Z46" s="210"/>
      <c r="AA46" s="210"/>
      <c r="AB46" s="210"/>
      <c r="AC46" s="210"/>
      <c r="AD46" s="210"/>
      <c r="AE46" s="210"/>
      <c r="AF46" s="210"/>
      <c r="AG46" s="210" t="s">
        <v>156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38">
        <v>16</v>
      </c>
      <c r="B47" s="239" t="s">
        <v>204</v>
      </c>
      <c r="C47" s="249" t="s">
        <v>205</v>
      </c>
      <c r="D47" s="240" t="s">
        <v>151</v>
      </c>
      <c r="E47" s="241">
        <v>29.28</v>
      </c>
      <c r="F47" s="242"/>
      <c r="G47" s="243">
        <f>ROUND(E47*F47,2)</f>
        <v>0</v>
      </c>
      <c r="H47" s="242">
        <v>0</v>
      </c>
      <c r="I47" s="243">
        <f>ROUND(E47*H47,2)</f>
        <v>0</v>
      </c>
      <c r="J47" s="242">
        <v>128</v>
      </c>
      <c r="K47" s="243">
        <f>ROUND(E47*J47,2)</f>
        <v>3747.84</v>
      </c>
      <c r="L47" s="243">
        <v>21</v>
      </c>
      <c r="M47" s="243">
        <f>G47*(1+L47/100)</f>
        <v>0</v>
      </c>
      <c r="N47" s="241">
        <v>0</v>
      </c>
      <c r="O47" s="241">
        <f>ROUND(E47*N47,2)</f>
        <v>0</v>
      </c>
      <c r="P47" s="241">
        <v>3.5000000000000001E-3</v>
      </c>
      <c r="Q47" s="241">
        <f>ROUND(E47*P47,2)</f>
        <v>0.1</v>
      </c>
      <c r="R47" s="243"/>
      <c r="S47" s="243" t="s">
        <v>152</v>
      </c>
      <c r="T47" s="244" t="s">
        <v>153</v>
      </c>
      <c r="U47" s="220">
        <v>0</v>
      </c>
      <c r="V47" s="220">
        <f>ROUND(E47*U47,2)</f>
        <v>0</v>
      </c>
      <c r="W47" s="220"/>
      <c r="X47" s="220" t="s">
        <v>154</v>
      </c>
      <c r="Y47" s="220" t="s">
        <v>155</v>
      </c>
      <c r="Z47" s="210"/>
      <c r="AA47" s="210"/>
      <c r="AB47" s="210"/>
      <c r="AC47" s="210"/>
      <c r="AD47" s="210"/>
      <c r="AE47" s="210"/>
      <c r="AF47" s="210"/>
      <c r="AG47" s="210" t="s">
        <v>156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38">
        <v>17</v>
      </c>
      <c r="B48" s="239" t="s">
        <v>206</v>
      </c>
      <c r="C48" s="249" t="s">
        <v>207</v>
      </c>
      <c r="D48" s="240" t="s">
        <v>151</v>
      </c>
      <c r="E48" s="241">
        <v>29.28</v>
      </c>
      <c r="F48" s="242"/>
      <c r="G48" s="243">
        <f>ROUND(E48*F48,2)</f>
        <v>0</v>
      </c>
      <c r="H48" s="242">
        <v>0</v>
      </c>
      <c r="I48" s="243">
        <f>ROUND(E48*H48,2)</f>
        <v>0</v>
      </c>
      <c r="J48" s="242">
        <v>337</v>
      </c>
      <c r="K48" s="243">
        <f>ROUND(E48*J48,2)</f>
        <v>9867.36</v>
      </c>
      <c r="L48" s="243">
        <v>21</v>
      </c>
      <c r="M48" s="243">
        <f>G48*(1+L48/100)</f>
        <v>0</v>
      </c>
      <c r="N48" s="241">
        <v>2.3000000000000001E-4</v>
      </c>
      <c r="O48" s="241">
        <f>ROUND(E48*N48,2)</f>
        <v>0.01</v>
      </c>
      <c r="P48" s="241">
        <v>0</v>
      </c>
      <c r="Q48" s="241">
        <f>ROUND(E48*P48,2)</f>
        <v>0</v>
      </c>
      <c r="R48" s="243"/>
      <c r="S48" s="243" t="s">
        <v>152</v>
      </c>
      <c r="T48" s="244" t="s">
        <v>153</v>
      </c>
      <c r="U48" s="220">
        <v>0</v>
      </c>
      <c r="V48" s="220">
        <f>ROUND(E48*U48,2)</f>
        <v>0</v>
      </c>
      <c r="W48" s="220"/>
      <c r="X48" s="220" t="s">
        <v>154</v>
      </c>
      <c r="Y48" s="220" t="s">
        <v>155</v>
      </c>
      <c r="Z48" s="210"/>
      <c r="AA48" s="210"/>
      <c r="AB48" s="210"/>
      <c r="AC48" s="210"/>
      <c r="AD48" s="210"/>
      <c r="AE48" s="210"/>
      <c r="AF48" s="210"/>
      <c r="AG48" s="210" t="s">
        <v>156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38">
        <v>18</v>
      </c>
      <c r="B49" s="239" t="s">
        <v>208</v>
      </c>
      <c r="C49" s="249" t="s">
        <v>209</v>
      </c>
      <c r="D49" s="240" t="s">
        <v>186</v>
      </c>
      <c r="E49" s="241">
        <v>5.6660000000000002E-2</v>
      </c>
      <c r="F49" s="242"/>
      <c r="G49" s="243">
        <f>ROUND(E49*F49,2)</f>
        <v>0</v>
      </c>
      <c r="H49" s="242">
        <v>0</v>
      </c>
      <c r="I49" s="243">
        <f>ROUND(E49*H49,2)</f>
        <v>0</v>
      </c>
      <c r="J49" s="242">
        <v>669</v>
      </c>
      <c r="K49" s="243">
        <f>ROUND(E49*J49,2)</f>
        <v>37.909999999999997</v>
      </c>
      <c r="L49" s="243">
        <v>21</v>
      </c>
      <c r="M49" s="243">
        <f>G49*(1+L49/100)</f>
        <v>0</v>
      </c>
      <c r="N49" s="241">
        <v>0</v>
      </c>
      <c r="O49" s="241">
        <f>ROUND(E49*N49,2)</f>
        <v>0</v>
      </c>
      <c r="P49" s="241">
        <v>0</v>
      </c>
      <c r="Q49" s="241">
        <f>ROUND(E49*P49,2)</f>
        <v>0</v>
      </c>
      <c r="R49" s="243"/>
      <c r="S49" s="243" t="s">
        <v>152</v>
      </c>
      <c r="T49" s="244" t="s">
        <v>153</v>
      </c>
      <c r="U49" s="220">
        <v>0</v>
      </c>
      <c r="V49" s="220">
        <f>ROUND(E49*U49,2)</f>
        <v>0</v>
      </c>
      <c r="W49" s="220"/>
      <c r="X49" s="220" t="s">
        <v>154</v>
      </c>
      <c r="Y49" s="220" t="s">
        <v>155</v>
      </c>
      <c r="Z49" s="210"/>
      <c r="AA49" s="210"/>
      <c r="AB49" s="210"/>
      <c r="AC49" s="210"/>
      <c r="AD49" s="210"/>
      <c r="AE49" s="210"/>
      <c r="AF49" s="210"/>
      <c r="AG49" s="210" t="s">
        <v>156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x14ac:dyDescent="0.2">
      <c r="A50" s="224" t="s">
        <v>147</v>
      </c>
      <c r="B50" s="225" t="s">
        <v>106</v>
      </c>
      <c r="C50" s="248" t="s">
        <v>107</v>
      </c>
      <c r="D50" s="226"/>
      <c r="E50" s="227"/>
      <c r="F50" s="228"/>
      <c r="G50" s="228">
        <f>SUMIF(AG51:AG53,"&lt;&gt;NOR",G51:G53)</f>
        <v>0</v>
      </c>
      <c r="H50" s="228"/>
      <c r="I50" s="228">
        <f>SUM(I51:I53)</f>
        <v>0</v>
      </c>
      <c r="J50" s="228"/>
      <c r="K50" s="228">
        <f>SUM(K51:K53)</f>
        <v>3216.88</v>
      </c>
      <c r="L50" s="228"/>
      <c r="M50" s="228">
        <f>SUM(M51:M53)</f>
        <v>0</v>
      </c>
      <c r="N50" s="227"/>
      <c r="O50" s="227">
        <f>SUM(O51:O53)</f>
        <v>0.02</v>
      </c>
      <c r="P50" s="227"/>
      <c r="Q50" s="227">
        <f>SUM(Q51:Q53)</f>
        <v>0</v>
      </c>
      <c r="R50" s="228"/>
      <c r="S50" s="228"/>
      <c r="T50" s="229"/>
      <c r="U50" s="223"/>
      <c r="V50" s="223">
        <f>SUM(V51:V53)</f>
        <v>0</v>
      </c>
      <c r="W50" s="223"/>
      <c r="X50" s="223"/>
      <c r="Y50" s="223"/>
      <c r="AG50" t="s">
        <v>148</v>
      </c>
    </row>
    <row r="51" spans="1:60" outlineLevel="1" x14ac:dyDescent="0.2">
      <c r="A51" s="231">
        <v>19</v>
      </c>
      <c r="B51" s="232" t="s">
        <v>216</v>
      </c>
      <c r="C51" s="250" t="s">
        <v>217</v>
      </c>
      <c r="D51" s="233" t="s">
        <v>151</v>
      </c>
      <c r="E51" s="234">
        <v>57.961799999999997</v>
      </c>
      <c r="F51" s="235"/>
      <c r="G51" s="236">
        <f>ROUND(E51*F51,2)</f>
        <v>0</v>
      </c>
      <c r="H51" s="235">
        <v>0</v>
      </c>
      <c r="I51" s="236">
        <f>ROUND(E51*H51,2)</f>
        <v>0</v>
      </c>
      <c r="J51" s="235">
        <v>55.5</v>
      </c>
      <c r="K51" s="236">
        <f>ROUND(E51*J51,2)</f>
        <v>3216.88</v>
      </c>
      <c r="L51" s="236">
        <v>21</v>
      </c>
      <c r="M51" s="236">
        <f>G51*(1+L51/100)</f>
        <v>0</v>
      </c>
      <c r="N51" s="234">
        <v>2.5999999999999998E-4</v>
      </c>
      <c r="O51" s="234">
        <f>ROUND(E51*N51,2)</f>
        <v>0.02</v>
      </c>
      <c r="P51" s="234">
        <v>0</v>
      </c>
      <c r="Q51" s="234">
        <f>ROUND(E51*P51,2)</f>
        <v>0</v>
      </c>
      <c r="R51" s="236"/>
      <c r="S51" s="236" t="s">
        <v>152</v>
      </c>
      <c r="T51" s="237" t="s">
        <v>153</v>
      </c>
      <c r="U51" s="220">
        <v>0</v>
      </c>
      <c r="V51" s="220">
        <f>ROUND(E51*U51,2)</f>
        <v>0</v>
      </c>
      <c r="W51" s="220"/>
      <c r="X51" s="220" t="s">
        <v>154</v>
      </c>
      <c r="Y51" s="220" t="s">
        <v>155</v>
      </c>
      <c r="Z51" s="210"/>
      <c r="AA51" s="210"/>
      <c r="AB51" s="210"/>
      <c r="AC51" s="210"/>
      <c r="AD51" s="210"/>
      <c r="AE51" s="210"/>
      <c r="AF51" s="210"/>
      <c r="AG51" s="210" t="s">
        <v>156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2" x14ac:dyDescent="0.2">
      <c r="A52" s="217"/>
      <c r="B52" s="218"/>
      <c r="C52" s="251" t="s">
        <v>322</v>
      </c>
      <c r="D52" s="221"/>
      <c r="E52" s="222"/>
      <c r="F52" s="220"/>
      <c r="G52" s="220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20"/>
      <c r="Z52" s="210"/>
      <c r="AA52" s="210"/>
      <c r="AB52" s="210"/>
      <c r="AC52" s="210"/>
      <c r="AD52" s="210"/>
      <c r="AE52" s="210"/>
      <c r="AF52" s="210"/>
      <c r="AG52" s="210" t="s">
        <v>160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">
      <c r="A53" s="217"/>
      <c r="B53" s="218"/>
      <c r="C53" s="251" t="s">
        <v>323</v>
      </c>
      <c r="D53" s="221"/>
      <c r="E53" s="222">
        <v>57.96</v>
      </c>
      <c r="F53" s="220"/>
      <c r="G53" s="220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20"/>
      <c r="Z53" s="210"/>
      <c r="AA53" s="210"/>
      <c r="AB53" s="210"/>
      <c r="AC53" s="210"/>
      <c r="AD53" s="210"/>
      <c r="AE53" s="210"/>
      <c r="AF53" s="210"/>
      <c r="AG53" s="210" t="s">
        <v>160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x14ac:dyDescent="0.2">
      <c r="A54" s="224" t="s">
        <v>147</v>
      </c>
      <c r="B54" s="225" t="s">
        <v>108</v>
      </c>
      <c r="C54" s="248" t="s">
        <v>109</v>
      </c>
      <c r="D54" s="226"/>
      <c r="E54" s="227"/>
      <c r="F54" s="228"/>
      <c r="G54" s="228">
        <f>SUMIF(AG55:AG60,"&lt;&gt;NOR",G55:G60)</f>
        <v>0</v>
      </c>
      <c r="H54" s="228"/>
      <c r="I54" s="228">
        <f>SUM(I55:I60)</f>
        <v>0</v>
      </c>
      <c r="J54" s="228"/>
      <c r="K54" s="228">
        <f>SUM(K55:K60)</f>
        <v>7306.63</v>
      </c>
      <c r="L54" s="228"/>
      <c r="M54" s="228">
        <f>SUM(M55:M60)</f>
        <v>0</v>
      </c>
      <c r="N54" s="227"/>
      <c r="O54" s="227">
        <f>SUM(O55:O60)</f>
        <v>0.04</v>
      </c>
      <c r="P54" s="227"/>
      <c r="Q54" s="227">
        <f>SUM(Q55:Q60)</f>
        <v>0</v>
      </c>
      <c r="R54" s="228"/>
      <c r="S54" s="228"/>
      <c r="T54" s="229"/>
      <c r="U54" s="223"/>
      <c r="V54" s="223">
        <f>SUM(V55:V60)</f>
        <v>0</v>
      </c>
      <c r="W54" s="223"/>
      <c r="X54" s="223"/>
      <c r="Y54" s="223"/>
      <c r="AG54" t="s">
        <v>148</v>
      </c>
    </row>
    <row r="55" spans="1:60" outlineLevel="1" x14ac:dyDescent="0.2">
      <c r="A55" s="231">
        <v>20</v>
      </c>
      <c r="B55" s="232" t="s">
        <v>272</v>
      </c>
      <c r="C55" s="250" t="s">
        <v>273</v>
      </c>
      <c r="D55" s="233" t="s">
        <v>151</v>
      </c>
      <c r="E55" s="234">
        <v>11.6402</v>
      </c>
      <c r="F55" s="235"/>
      <c r="G55" s="236">
        <f>ROUND(E55*F55,2)</f>
        <v>0</v>
      </c>
      <c r="H55" s="235">
        <v>0</v>
      </c>
      <c r="I55" s="236">
        <f>ROUND(E55*H55,2)</f>
        <v>0</v>
      </c>
      <c r="J55" s="235">
        <v>623</v>
      </c>
      <c r="K55" s="236">
        <f>ROUND(E55*J55,2)</f>
        <v>7251.84</v>
      </c>
      <c r="L55" s="236">
        <v>21</v>
      </c>
      <c r="M55" s="236">
        <f>G55*(1+L55/100)</f>
        <v>0</v>
      </c>
      <c r="N55" s="234">
        <v>3.82E-3</v>
      </c>
      <c r="O55" s="234">
        <f>ROUND(E55*N55,2)</f>
        <v>0.04</v>
      </c>
      <c r="P55" s="234">
        <v>0</v>
      </c>
      <c r="Q55" s="234">
        <f>ROUND(E55*P55,2)</f>
        <v>0</v>
      </c>
      <c r="R55" s="236"/>
      <c r="S55" s="236" t="s">
        <v>152</v>
      </c>
      <c r="T55" s="237" t="s">
        <v>153</v>
      </c>
      <c r="U55" s="220">
        <v>0</v>
      </c>
      <c r="V55" s="220">
        <f>ROUND(E55*U55,2)</f>
        <v>0</v>
      </c>
      <c r="W55" s="220"/>
      <c r="X55" s="220" t="s">
        <v>154</v>
      </c>
      <c r="Y55" s="220" t="s">
        <v>155</v>
      </c>
      <c r="Z55" s="210"/>
      <c r="AA55" s="210"/>
      <c r="AB55" s="210"/>
      <c r="AC55" s="210"/>
      <c r="AD55" s="210"/>
      <c r="AE55" s="210"/>
      <c r="AF55" s="210"/>
      <c r="AG55" s="210" t="s">
        <v>156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2" x14ac:dyDescent="0.2">
      <c r="A56" s="217"/>
      <c r="B56" s="218"/>
      <c r="C56" s="251" t="s">
        <v>329</v>
      </c>
      <c r="D56" s="221"/>
      <c r="E56" s="222"/>
      <c r="F56" s="220"/>
      <c r="G56" s="220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10"/>
      <c r="AA56" s="210"/>
      <c r="AB56" s="210"/>
      <c r="AC56" s="210"/>
      <c r="AD56" s="210"/>
      <c r="AE56" s="210"/>
      <c r="AF56" s="210"/>
      <c r="AG56" s="210" t="s">
        <v>160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">
      <c r="A57" s="217"/>
      <c r="B57" s="218"/>
      <c r="C57" s="251" t="s">
        <v>330</v>
      </c>
      <c r="D57" s="221"/>
      <c r="E57" s="222"/>
      <c r="F57" s="220"/>
      <c r="G57" s="220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10"/>
      <c r="AA57" s="210"/>
      <c r="AB57" s="210"/>
      <c r="AC57" s="210"/>
      <c r="AD57" s="210"/>
      <c r="AE57" s="210"/>
      <c r="AF57" s="210"/>
      <c r="AG57" s="210" t="s">
        <v>160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">
      <c r="A58" s="217"/>
      <c r="B58" s="218"/>
      <c r="C58" s="251" t="s">
        <v>331</v>
      </c>
      <c r="D58" s="221"/>
      <c r="E58" s="222"/>
      <c r="F58" s="220"/>
      <c r="G58" s="220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20"/>
      <c r="Z58" s="210"/>
      <c r="AA58" s="210"/>
      <c r="AB58" s="210"/>
      <c r="AC58" s="210"/>
      <c r="AD58" s="210"/>
      <c r="AE58" s="210"/>
      <c r="AF58" s="210"/>
      <c r="AG58" s="210" t="s">
        <v>160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">
      <c r="A59" s="217"/>
      <c r="B59" s="218"/>
      <c r="C59" s="251" t="s">
        <v>332</v>
      </c>
      <c r="D59" s="221"/>
      <c r="E59" s="222">
        <v>11.64</v>
      </c>
      <c r="F59" s="220"/>
      <c r="G59" s="220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20"/>
      <c r="Z59" s="210"/>
      <c r="AA59" s="210"/>
      <c r="AB59" s="210"/>
      <c r="AC59" s="210"/>
      <c r="AD59" s="210"/>
      <c r="AE59" s="210"/>
      <c r="AF59" s="210"/>
      <c r="AG59" s="210" t="s">
        <v>160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38">
        <v>21</v>
      </c>
      <c r="B60" s="239" t="s">
        <v>276</v>
      </c>
      <c r="C60" s="249" t="s">
        <v>277</v>
      </c>
      <c r="D60" s="240" t="s">
        <v>186</v>
      </c>
      <c r="E60" s="241">
        <v>4.4470000000000003E-2</v>
      </c>
      <c r="F60" s="242"/>
      <c r="G60" s="243">
        <f>ROUND(E60*F60,2)</f>
        <v>0</v>
      </c>
      <c r="H60" s="242">
        <v>0</v>
      </c>
      <c r="I60" s="243">
        <f>ROUND(E60*H60,2)</f>
        <v>0</v>
      </c>
      <c r="J60" s="242">
        <v>1232</v>
      </c>
      <c r="K60" s="243">
        <f>ROUND(E60*J60,2)</f>
        <v>54.79</v>
      </c>
      <c r="L60" s="243">
        <v>21</v>
      </c>
      <c r="M60" s="243">
        <f>G60*(1+L60/100)</f>
        <v>0</v>
      </c>
      <c r="N60" s="241">
        <v>0</v>
      </c>
      <c r="O60" s="241">
        <f>ROUND(E60*N60,2)</f>
        <v>0</v>
      </c>
      <c r="P60" s="241">
        <v>0</v>
      </c>
      <c r="Q60" s="241">
        <f>ROUND(E60*P60,2)</f>
        <v>0</v>
      </c>
      <c r="R60" s="243"/>
      <c r="S60" s="243" t="s">
        <v>152</v>
      </c>
      <c r="T60" s="244" t="s">
        <v>153</v>
      </c>
      <c r="U60" s="220">
        <v>0</v>
      </c>
      <c r="V60" s="220">
        <f>ROUND(E60*U60,2)</f>
        <v>0</v>
      </c>
      <c r="W60" s="220"/>
      <c r="X60" s="220" t="s">
        <v>154</v>
      </c>
      <c r="Y60" s="220" t="s">
        <v>155</v>
      </c>
      <c r="Z60" s="210"/>
      <c r="AA60" s="210"/>
      <c r="AB60" s="210"/>
      <c r="AC60" s="210"/>
      <c r="AD60" s="210"/>
      <c r="AE60" s="210"/>
      <c r="AF60" s="210"/>
      <c r="AG60" s="210" t="s">
        <v>156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x14ac:dyDescent="0.2">
      <c r="A61" s="224" t="s">
        <v>147</v>
      </c>
      <c r="B61" s="225" t="s">
        <v>110</v>
      </c>
      <c r="C61" s="248" t="s">
        <v>111</v>
      </c>
      <c r="D61" s="226"/>
      <c r="E61" s="227"/>
      <c r="F61" s="228"/>
      <c r="G61" s="228">
        <f>SUMIF(AG62:AG67,"&lt;&gt;NOR",G62:G67)</f>
        <v>0</v>
      </c>
      <c r="H61" s="228"/>
      <c r="I61" s="228">
        <f>SUM(I62:I67)</f>
        <v>0</v>
      </c>
      <c r="J61" s="228"/>
      <c r="K61" s="228">
        <f>SUM(K62:K67)</f>
        <v>12428.01</v>
      </c>
      <c r="L61" s="228"/>
      <c r="M61" s="228">
        <f>SUM(M62:M67)</f>
        <v>0</v>
      </c>
      <c r="N61" s="227"/>
      <c r="O61" s="227">
        <f>SUM(O62:O67)</f>
        <v>0</v>
      </c>
      <c r="P61" s="227"/>
      <c r="Q61" s="227">
        <f>SUM(Q62:Q67)</f>
        <v>0.53</v>
      </c>
      <c r="R61" s="228"/>
      <c r="S61" s="228"/>
      <c r="T61" s="229"/>
      <c r="U61" s="223"/>
      <c r="V61" s="223">
        <f>SUM(V62:V67)</f>
        <v>0</v>
      </c>
      <c r="W61" s="223"/>
      <c r="X61" s="223"/>
      <c r="Y61" s="223"/>
      <c r="AG61" t="s">
        <v>148</v>
      </c>
    </row>
    <row r="62" spans="1:60" outlineLevel="1" x14ac:dyDescent="0.2">
      <c r="A62" s="231">
        <v>22</v>
      </c>
      <c r="B62" s="232" t="s">
        <v>218</v>
      </c>
      <c r="C62" s="250" t="s">
        <v>219</v>
      </c>
      <c r="D62" s="233" t="s">
        <v>151</v>
      </c>
      <c r="E62" s="234">
        <v>1.5760000000000001</v>
      </c>
      <c r="F62" s="235"/>
      <c r="G62" s="236">
        <f>ROUND(E62*F62,2)</f>
        <v>0</v>
      </c>
      <c r="H62" s="235">
        <v>0</v>
      </c>
      <c r="I62" s="236">
        <f>ROUND(E62*H62,2)</f>
        <v>0</v>
      </c>
      <c r="J62" s="235">
        <v>319</v>
      </c>
      <c r="K62" s="236">
        <f>ROUND(E62*J62,2)</f>
        <v>502.74</v>
      </c>
      <c r="L62" s="236">
        <v>21</v>
      </c>
      <c r="M62" s="236">
        <f>G62*(1+L62/100)</f>
        <v>0</v>
      </c>
      <c r="N62" s="234">
        <v>1.17E-3</v>
      </c>
      <c r="O62" s="234">
        <f>ROUND(E62*N62,2)</f>
        <v>0</v>
      </c>
      <c r="P62" s="234">
        <v>8.7999999999999995E-2</v>
      </c>
      <c r="Q62" s="234">
        <f>ROUND(E62*P62,2)</f>
        <v>0.14000000000000001</v>
      </c>
      <c r="R62" s="236"/>
      <c r="S62" s="236" t="s">
        <v>164</v>
      </c>
      <c r="T62" s="237" t="s">
        <v>153</v>
      </c>
      <c r="U62" s="220">
        <v>0</v>
      </c>
      <c r="V62" s="220">
        <f>ROUND(E62*U62,2)</f>
        <v>0</v>
      </c>
      <c r="W62" s="220"/>
      <c r="X62" s="220" t="s">
        <v>154</v>
      </c>
      <c r="Y62" s="220" t="s">
        <v>155</v>
      </c>
      <c r="Z62" s="210"/>
      <c r="AA62" s="210"/>
      <c r="AB62" s="210"/>
      <c r="AC62" s="210"/>
      <c r="AD62" s="210"/>
      <c r="AE62" s="210"/>
      <c r="AF62" s="210"/>
      <c r="AG62" s="210" t="s">
        <v>156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2" x14ac:dyDescent="0.2">
      <c r="A63" s="217"/>
      <c r="B63" s="218"/>
      <c r="C63" s="251" t="s">
        <v>278</v>
      </c>
      <c r="D63" s="221"/>
      <c r="E63" s="222"/>
      <c r="F63" s="220"/>
      <c r="G63" s="220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20"/>
      <c r="Z63" s="210"/>
      <c r="AA63" s="210"/>
      <c r="AB63" s="210"/>
      <c r="AC63" s="210"/>
      <c r="AD63" s="210"/>
      <c r="AE63" s="210"/>
      <c r="AF63" s="210"/>
      <c r="AG63" s="210" t="s">
        <v>160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">
      <c r="A64" s="217"/>
      <c r="B64" s="218"/>
      <c r="C64" s="251" t="s">
        <v>279</v>
      </c>
      <c r="D64" s="221"/>
      <c r="E64" s="222">
        <v>1.58</v>
      </c>
      <c r="F64" s="220"/>
      <c r="G64" s="220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20"/>
      <c r="Z64" s="210"/>
      <c r="AA64" s="210"/>
      <c r="AB64" s="210"/>
      <c r="AC64" s="210"/>
      <c r="AD64" s="210"/>
      <c r="AE64" s="210"/>
      <c r="AF64" s="210"/>
      <c r="AG64" s="210" t="s">
        <v>160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31">
        <v>23</v>
      </c>
      <c r="B65" s="232" t="s">
        <v>333</v>
      </c>
      <c r="C65" s="250" t="s">
        <v>334</v>
      </c>
      <c r="D65" s="233" t="s">
        <v>151</v>
      </c>
      <c r="E65" s="234">
        <v>19.646249999999998</v>
      </c>
      <c r="F65" s="235"/>
      <c r="G65" s="236">
        <f>ROUND(E65*F65,2)</f>
        <v>0</v>
      </c>
      <c r="H65" s="235">
        <v>0</v>
      </c>
      <c r="I65" s="236">
        <f>ROUND(E65*H65,2)</f>
        <v>0</v>
      </c>
      <c r="J65" s="235">
        <v>607</v>
      </c>
      <c r="K65" s="236">
        <f>ROUND(E65*J65,2)</f>
        <v>11925.27</v>
      </c>
      <c r="L65" s="236">
        <v>21</v>
      </c>
      <c r="M65" s="236">
        <f>G65*(1+L65/100)</f>
        <v>0</v>
      </c>
      <c r="N65" s="234">
        <v>0</v>
      </c>
      <c r="O65" s="234">
        <f>ROUND(E65*N65,2)</f>
        <v>0</v>
      </c>
      <c r="P65" s="234">
        <v>0.02</v>
      </c>
      <c r="Q65" s="234">
        <f>ROUND(E65*P65,2)</f>
        <v>0.39</v>
      </c>
      <c r="R65" s="236"/>
      <c r="S65" s="236" t="s">
        <v>164</v>
      </c>
      <c r="T65" s="237" t="s">
        <v>153</v>
      </c>
      <c r="U65" s="220">
        <v>0</v>
      </c>
      <c r="V65" s="220">
        <f>ROUND(E65*U65,2)</f>
        <v>0</v>
      </c>
      <c r="W65" s="220"/>
      <c r="X65" s="220" t="s">
        <v>154</v>
      </c>
      <c r="Y65" s="220" t="s">
        <v>155</v>
      </c>
      <c r="Z65" s="210"/>
      <c r="AA65" s="210"/>
      <c r="AB65" s="210"/>
      <c r="AC65" s="210"/>
      <c r="AD65" s="210"/>
      <c r="AE65" s="210"/>
      <c r="AF65" s="210"/>
      <c r="AG65" s="210" t="s">
        <v>156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2">
      <c r="A66" s="217"/>
      <c r="B66" s="218"/>
      <c r="C66" s="251" t="s">
        <v>335</v>
      </c>
      <c r="D66" s="221"/>
      <c r="E66" s="222"/>
      <c r="F66" s="220"/>
      <c r="G66" s="220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20"/>
      <c r="Z66" s="210"/>
      <c r="AA66" s="210"/>
      <c r="AB66" s="210"/>
      <c r="AC66" s="210"/>
      <c r="AD66" s="210"/>
      <c r="AE66" s="210"/>
      <c r="AF66" s="210"/>
      <c r="AG66" s="210" t="s">
        <v>160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">
      <c r="A67" s="217"/>
      <c r="B67" s="218"/>
      <c r="C67" s="251" t="s">
        <v>336</v>
      </c>
      <c r="D67" s="221"/>
      <c r="E67" s="222">
        <v>19.649999999999999</v>
      </c>
      <c r="F67" s="220"/>
      <c r="G67" s="220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20"/>
      <c r="Z67" s="210"/>
      <c r="AA67" s="210"/>
      <c r="AB67" s="210"/>
      <c r="AC67" s="210"/>
      <c r="AD67" s="210"/>
      <c r="AE67" s="210"/>
      <c r="AF67" s="210"/>
      <c r="AG67" s="210" t="s">
        <v>160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x14ac:dyDescent="0.2">
      <c r="A68" s="224" t="s">
        <v>147</v>
      </c>
      <c r="B68" s="225" t="s">
        <v>112</v>
      </c>
      <c r="C68" s="248" t="s">
        <v>113</v>
      </c>
      <c r="D68" s="226"/>
      <c r="E68" s="227"/>
      <c r="F68" s="228"/>
      <c r="G68" s="228">
        <f>SUMIF(AG69:AG81,"&lt;&gt;NOR",G69:G81)</f>
        <v>0</v>
      </c>
      <c r="H68" s="228"/>
      <c r="I68" s="228">
        <f>SUM(I69:I81)</f>
        <v>0</v>
      </c>
      <c r="J68" s="228"/>
      <c r="K68" s="228">
        <f>SUM(K69:K81)</f>
        <v>4290.71</v>
      </c>
      <c r="L68" s="228"/>
      <c r="M68" s="228">
        <f>SUM(M69:M81)</f>
        <v>0</v>
      </c>
      <c r="N68" s="227"/>
      <c r="O68" s="227">
        <f>SUM(O69:O81)</f>
        <v>0</v>
      </c>
      <c r="P68" s="227"/>
      <c r="Q68" s="227">
        <f>SUM(Q69:Q81)</f>
        <v>0</v>
      </c>
      <c r="R68" s="228"/>
      <c r="S68" s="228"/>
      <c r="T68" s="229"/>
      <c r="U68" s="223"/>
      <c r="V68" s="223">
        <f>SUM(V69:V81)</f>
        <v>1.24</v>
      </c>
      <c r="W68" s="223"/>
      <c r="X68" s="223"/>
      <c r="Y68" s="223"/>
      <c r="AG68" t="s">
        <v>148</v>
      </c>
    </row>
    <row r="69" spans="1:60" outlineLevel="1" x14ac:dyDescent="0.2">
      <c r="A69" s="231">
        <v>24</v>
      </c>
      <c r="B69" s="232" t="s">
        <v>226</v>
      </c>
      <c r="C69" s="250" t="s">
        <v>227</v>
      </c>
      <c r="D69" s="233" t="s">
        <v>186</v>
      </c>
      <c r="E69" s="234">
        <v>0.63580999999999999</v>
      </c>
      <c r="F69" s="235"/>
      <c r="G69" s="236">
        <f>ROUND(E69*F69,2)</f>
        <v>0</v>
      </c>
      <c r="H69" s="235">
        <v>0</v>
      </c>
      <c r="I69" s="236">
        <f>ROUND(E69*H69,2)</f>
        <v>0</v>
      </c>
      <c r="J69" s="235">
        <v>301</v>
      </c>
      <c r="K69" s="236">
        <f>ROUND(E69*J69,2)</f>
        <v>191.38</v>
      </c>
      <c r="L69" s="236">
        <v>21</v>
      </c>
      <c r="M69" s="236">
        <f>G69*(1+L69/100)</f>
        <v>0</v>
      </c>
      <c r="N69" s="234">
        <v>0</v>
      </c>
      <c r="O69" s="234">
        <f>ROUND(E69*N69,2)</f>
        <v>0</v>
      </c>
      <c r="P69" s="234">
        <v>0</v>
      </c>
      <c r="Q69" s="234">
        <f>ROUND(E69*P69,2)</f>
        <v>0</v>
      </c>
      <c r="R69" s="236"/>
      <c r="S69" s="236" t="s">
        <v>152</v>
      </c>
      <c r="T69" s="237" t="s">
        <v>153</v>
      </c>
      <c r="U69" s="220">
        <v>0.49</v>
      </c>
      <c r="V69" s="220">
        <f>ROUND(E69*U69,2)</f>
        <v>0.31</v>
      </c>
      <c r="W69" s="220"/>
      <c r="X69" s="220" t="s">
        <v>154</v>
      </c>
      <c r="Y69" s="220" t="s">
        <v>155</v>
      </c>
      <c r="Z69" s="210"/>
      <c r="AA69" s="210"/>
      <c r="AB69" s="210"/>
      <c r="AC69" s="210"/>
      <c r="AD69" s="210"/>
      <c r="AE69" s="210"/>
      <c r="AF69" s="210"/>
      <c r="AG69" s="210" t="s">
        <v>156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2" x14ac:dyDescent="0.2">
      <c r="A70" s="217"/>
      <c r="B70" s="218"/>
      <c r="C70" s="252" t="s">
        <v>228</v>
      </c>
      <c r="D70" s="246"/>
      <c r="E70" s="246"/>
      <c r="F70" s="246"/>
      <c r="G70" s="246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20"/>
      <c r="Z70" s="210"/>
      <c r="AA70" s="210"/>
      <c r="AB70" s="210"/>
      <c r="AC70" s="210"/>
      <c r="AD70" s="210"/>
      <c r="AE70" s="210"/>
      <c r="AF70" s="210"/>
      <c r="AG70" s="210" t="s">
        <v>166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38">
        <v>25</v>
      </c>
      <c r="B71" s="239" t="s">
        <v>229</v>
      </c>
      <c r="C71" s="249" t="s">
        <v>230</v>
      </c>
      <c r="D71" s="240" t="s">
        <v>186</v>
      </c>
      <c r="E71" s="241">
        <v>0.63580999999999999</v>
      </c>
      <c r="F71" s="242"/>
      <c r="G71" s="243">
        <f>ROUND(E71*F71,2)</f>
        <v>0</v>
      </c>
      <c r="H71" s="242">
        <v>0</v>
      </c>
      <c r="I71" s="243">
        <f>ROUND(E71*H71,2)</f>
        <v>0</v>
      </c>
      <c r="J71" s="242">
        <v>432.5</v>
      </c>
      <c r="K71" s="243">
        <f>ROUND(E71*J71,2)</f>
        <v>274.99</v>
      </c>
      <c r="L71" s="243">
        <v>21</v>
      </c>
      <c r="M71" s="243">
        <f>G71*(1+L71/100)</f>
        <v>0</v>
      </c>
      <c r="N71" s="241">
        <v>0</v>
      </c>
      <c r="O71" s="241">
        <f>ROUND(E71*N71,2)</f>
        <v>0</v>
      </c>
      <c r="P71" s="241">
        <v>0</v>
      </c>
      <c r="Q71" s="241">
        <f>ROUND(E71*P71,2)</f>
        <v>0</v>
      </c>
      <c r="R71" s="243"/>
      <c r="S71" s="243" t="s">
        <v>152</v>
      </c>
      <c r="T71" s="244" t="s">
        <v>153</v>
      </c>
      <c r="U71" s="220">
        <v>0.94199999999999995</v>
      </c>
      <c r="V71" s="220">
        <f>ROUND(E71*U71,2)</f>
        <v>0.6</v>
      </c>
      <c r="W71" s="220"/>
      <c r="X71" s="220" t="s">
        <v>154</v>
      </c>
      <c r="Y71" s="220" t="s">
        <v>155</v>
      </c>
      <c r="Z71" s="210"/>
      <c r="AA71" s="210"/>
      <c r="AB71" s="210"/>
      <c r="AC71" s="210"/>
      <c r="AD71" s="210"/>
      <c r="AE71" s="210"/>
      <c r="AF71" s="210"/>
      <c r="AG71" s="210" t="s">
        <v>156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38">
        <v>26</v>
      </c>
      <c r="B72" s="239" t="s">
        <v>231</v>
      </c>
      <c r="C72" s="249" t="s">
        <v>232</v>
      </c>
      <c r="D72" s="240" t="s">
        <v>186</v>
      </c>
      <c r="E72" s="241">
        <v>8.90137</v>
      </c>
      <c r="F72" s="242"/>
      <c r="G72" s="243">
        <f>ROUND(E72*F72,2)</f>
        <v>0</v>
      </c>
      <c r="H72" s="242">
        <v>0</v>
      </c>
      <c r="I72" s="243">
        <f>ROUND(E72*H72,2)</f>
        <v>0</v>
      </c>
      <c r="J72" s="242">
        <v>27.7</v>
      </c>
      <c r="K72" s="243">
        <f>ROUND(E72*J72,2)</f>
        <v>246.57</v>
      </c>
      <c r="L72" s="243">
        <v>21</v>
      </c>
      <c r="M72" s="243">
        <f>G72*(1+L72/100)</f>
        <v>0</v>
      </c>
      <c r="N72" s="241">
        <v>0</v>
      </c>
      <c r="O72" s="241">
        <f>ROUND(E72*N72,2)</f>
        <v>0</v>
      </c>
      <c r="P72" s="241">
        <v>0</v>
      </c>
      <c r="Q72" s="241">
        <f>ROUND(E72*P72,2)</f>
        <v>0</v>
      </c>
      <c r="R72" s="243"/>
      <c r="S72" s="243" t="s">
        <v>152</v>
      </c>
      <c r="T72" s="244" t="s">
        <v>153</v>
      </c>
      <c r="U72" s="220">
        <v>0</v>
      </c>
      <c r="V72" s="220">
        <f>ROUND(E72*U72,2)</f>
        <v>0</v>
      </c>
      <c r="W72" s="220"/>
      <c r="X72" s="220" t="s">
        <v>154</v>
      </c>
      <c r="Y72" s="220" t="s">
        <v>155</v>
      </c>
      <c r="Z72" s="210"/>
      <c r="AA72" s="210"/>
      <c r="AB72" s="210"/>
      <c r="AC72" s="210"/>
      <c r="AD72" s="210"/>
      <c r="AE72" s="210"/>
      <c r="AF72" s="210"/>
      <c r="AG72" s="210" t="s">
        <v>156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38">
        <v>27</v>
      </c>
      <c r="B73" s="239" t="s">
        <v>233</v>
      </c>
      <c r="C73" s="249" t="s">
        <v>234</v>
      </c>
      <c r="D73" s="240" t="s">
        <v>186</v>
      </c>
      <c r="E73" s="241">
        <v>3.1790600000000002</v>
      </c>
      <c r="F73" s="242"/>
      <c r="G73" s="243">
        <f>ROUND(E73*F73,2)</f>
        <v>0</v>
      </c>
      <c r="H73" s="242">
        <v>0</v>
      </c>
      <c r="I73" s="243">
        <f>ROUND(E73*H73,2)</f>
        <v>0</v>
      </c>
      <c r="J73" s="242">
        <v>48.2</v>
      </c>
      <c r="K73" s="243">
        <f>ROUND(E73*J73,2)</f>
        <v>153.22999999999999</v>
      </c>
      <c r="L73" s="243">
        <v>21</v>
      </c>
      <c r="M73" s="243">
        <f>G73*(1+L73/100)</f>
        <v>0</v>
      </c>
      <c r="N73" s="241">
        <v>0</v>
      </c>
      <c r="O73" s="241">
        <f>ROUND(E73*N73,2)</f>
        <v>0</v>
      </c>
      <c r="P73" s="241">
        <v>0</v>
      </c>
      <c r="Q73" s="241">
        <f>ROUND(E73*P73,2)</f>
        <v>0</v>
      </c>
      <c r="R73" s="243"/>
      <c r="S73" s="243" t="s">
        <v>152</v>
      </c>
      <c r="T73" s="244" t="s">
        <v>153</v>
      </c>
      <c r="U73" s="220">
        <v>0.105</v>
      </c>
      <c r="V73" s="220">
        <f>ROUND(E73*U73,2)</f>
        <v>0.33</v>
      </c>
      <c r="W73" s="220"/>
      <c r="X73" s="220" t="s">
        <v>154</v>
      </c>
      <c r="Y73" s="220" t="s">
        <v>155</v>
      </c>
      <c r="Z73" s="210"/>
      <c r="AA73" s="210"/>
      <c r="AB73" s="210"/>
      <c r="AC73" s="210"/>
      <c r="AD73" s="210"/>
      <c r="AE73" s="210"/>
      <c r="AF73" s="210"/>
      <c r="AG73" s="210" t="s">
        <v>156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31">
        <v>28</v>
      </c>
      <c r="B74" s="232" t="s">
        <v>235</v>
      </c>
      <c r="C74" s="250" t="s">
        <v>236</v>
      </c>
      <c r="D74" s="233" t="s">
        <v>186</v>
      </c>
      <c r="E74" s="234">
        <v>0.63580999999999999</v>
      </c>
      <c r="F74" s="235"/>
      <c r="G74" s="236">
        <f>ROUND(E74*F74,2)</f>
        <v>0</v>
      </c>
      <c r="H74" s="235">
        <v>0</v>
      </c>
      <c r="I74" s="236">
        <f>ROUND(E74*H74,2)</f>
        <v>0</v>
      </c>
      <c r="J74" s="235">
        <v>222.5</v>
      </c>
      <c r="K74" s="236">
        <f>ROUND(E74*J74,2)</f>
        <v>141.47</v>
      </c>
      <c r="L74" s="236">
        <v>21</v>
      </c>
      <c r="M74" s="236">
        <f>G74*(1+L74/100)</f>
        <v>0</v>
      </c>
      <c r="N74" s="234">
        <v>0</v>
      </c>
      <c r="O74" s="234">
        <f>ROUND(E74*N74,2)</f>
        <v>0</v>
      </c>
      <c r="P74" s="234">
        <v>0</v>
      </c>
      <c r="Q74" s="234">
        <f>ROUND(E74*P74,2)</f>
        <v>0</v>
      </c>
      <c r="R74" s="236"/>
      <c r="S74" s="236" t="s">
        <v>152</v>
      </c>
      <c r="T74" s="237" t="s">
        <v>153</v>
      </c>
      <c r="U74" s="220">
        <v>0</v>
      </c>
      <c r="V74" s="220">
        <f>ROUND(E74*U74,2)</f>
        <v>0</v>
      </c>
      <c r="W74" s="220"/>
      <c r="X74" s="220" t="s">
        <v>154</v>
      </c>
      <c r="Y74" s="220" t="s">
        <v>155</v>
      </c>
      <c r="Z74" s="210"/>
      <c r="AA74" s="210"/>
      <c r="AB74" s="210"/>
      <c r="AC74" s="210"/>
      <c r="AD74" s="210"/>
      <c r="AE74" s="210"/>
      <c r="AF74" s="210"/>
      <c r="AG74" s="210" t="s">
        <v>156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2" x14ac:dyDescent="0.2">
      <c r="A75" s="217"/>
      <c r="B75" s="218"/>
      <c r="C75" s="252" t="s">
        <v>237</v>
      </c>
      <c r="D75" s="246"/>
      <c r="E75" s="246"/>
      <c r="F75" s="246"/>
      <c r="G75" s="246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20"/>
      <c r="Z75" s="210"/>
      <c r="AA75" s="210"/>
      <c r="AB75" s="210"/>
      <c r="AC75" s="210"/>
      <c r="AD75" s="210"/>
      <c r="AE75" s="210"/>
      <c r="AF75" s="210"/>
      <c r="AG75" s="210" t="s">
        <v>166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3" x14ac:dyDescent="0.2">
      <c r="A76" s="217"/>
      <c r="B76" s="218"/>
      <c r="C76" s="253" t="s">
        <v>238</v>
      </c>
      <c r="D76" s="247"/>
      <c r="E76" s="247"/>
      <c r="F76" s="247"/>
      <c r="G76" s="247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20"/>
      <c r="Z76" s="210"/>
      <c r="AA76" s="210"/>
      <c r="AB76" s="210"/>
      <c r="AC76" s="210"/>
      <c r="AD76" s="210"/>
      <c r="AE76" s="210"/>
      <c r="AF76" s="210"/>
      <c r="AG76" s="210" t="s">
        <v>166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ht="22.5" outlineLevel="3" x14ac:dyDescent="0.2">
      <c r="A77" s="217"/>
      <c r="B77" s="218"/>
      <c r="C77" s="253" t="s">
        <v>239</v>
      </c>
      <c r="D77" s="247"/>
      <c r="E77" s="247"/>
      <c r="F77" s="247"/>
      <c r="G77" s="247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20"/>
      <c r="Z77" s="210"/>
      <c r="AA77" s="210"/>
      <c r="AB77" s="210"/>
      <c r="AC77" s="210"/>
      <c r="AD77" s="210"/>
      <c r="AE77" s="210"/>
      <c r="AF77" s="210"/>
      <c r="AG77" s="210" t="s">
        <v>166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45" t="str">
        <f>C77</f>
        <v>- při vodorovné dopravě po vodě : vyložení na hromady na suchu nebo na přeložení na dopravní prostředek na suchu do 15 m vodorovně a současně do 4 m svisle,</v>
      </c>
      <c r="BB77" s="210"/>
      <c r="BC77" s="210"/>
      <c r="BD77" s="210"/>
      <c r="BE77" s="210"/>
      <c r="BF77" s="210"/>
      <c r="BG77" s="210"/>
      <c r="BH77" s="210"/>
    </row>
    <row r="78" spans="1:60" outlineLevel="3" x14ac:dyDescent="0.2">
      <c r="A78" s="217"/>
      <c r="B78" s="218"/>
      <c r="C78" s="253" t="s">
        <v>240</v>
      </c>
      <c r="D78" s="247"/>
      <c r="E78" s="247"/>
      <c r="F78" s="247"/>
      <c r="G78" s="247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20"/>
      <c r="Z78" s="210"/>
      <c r="AA78" s="210"/>
      <c r="AB78" s="210"/>
      <c r="AC78" s="210"/>
      <c r="AD78" s="210"/>
      <c r="AE78" s="210"/>
      <c r="AF78" s="210"/>
      <c r="AG78" s="210" t="s">
        <v>166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38">
        <v>29</v>
      </c>
      <c r="B79" s="239" t="s">
        <v>241</v>
      </c>
      <c r="C79" s="249" t="s">
        <v>242</v>
      </c>
      <c r="D79" s="240" t="s">
        <v>186</v>
      </c>
      <c r="E79" s="241">
        <v>0.63580999999999999</v>
      </c>
      <c r="F79" s="242"/>
      <c r="G79" s="243">
        <f>ROUND(E79*F79,2)</f>
        <v>0</v>
      </c>
      <c r="H79" s="242">
        <v>0</v>
      </c>
      <c r="I79" s="243">
        <f>ROUND(E79*H79,2)</f>
        <v>0</v>
      </c>
      <c r="J79" s="242">
        <v>13.6</v>
      </c>
      <c r="K79" s="243">
        <f>ROUND(E79*J79,2)</f>
        <v>8.65</v>
      </c>
      <c r="L79" s="243">
        <v>21</v>
      </c>
      <c r="M79" s="243">
        <f>G79*(1+L79/100)</f>
        <v>0</v>
      </c>
      <c r="N79" s="241">
        <v>0</v>
      </c>
      <c r="O79" s="241">
        <f>ROUND(E79*N79,2)</f>
        <v>0</v>
      </c>
      <c r="P79" s="241">
        <v>0</v>
      </c>
      <c r="Q79" s="241">
        <f>ROUND(E79*P79,2)</f>
        <v>0</v>
      </c>
      <c r="R79" s="243"/>
      <c r="S79" s="243" t="s">
        <v>152</v>
      </c>
      <c r="T79" s="244" t="s">
        <v>153</v>
      </c>
      <c r="U79" s="220">
        <v>0</v>
      </c>
      <c r="V79" s="220">
        <f>ROUND(E79*U79,2)</f>
        <v>0</v>
      </c>
      <c r="W79" s="220"/>
      <c r="X79" s="220" t="s">
        <v>154</v>
      </c>
      <c r="Y79" s="220" t="s">
        <v>155</v>
      </c>
      <c r="Z79" s="210"/>
      <c r="AA79" s="210"/>
      <c r="AB79" s="210"/>
      <c r="AC79" s="210"/>
      <c r="AD79" s="210"/>
      <c r="AE79" s="210"/>
      <c r="AF79" s="210"/>
      <c r="AG79" s="210" t="s">
        <v>156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31">
        <v>30</v>
      </c>
      <c r="B80" s="232" t="s">
        <v>243</v>
      </c>
      <c r="C80" s="250" t="s">
        <v>244</v>
      </c>
      <c r="D80" s="233" t="s">
        <v>186</v>
      </c>
      <c r="E80" s="234">
        <v>0.63580999999999999</v>
      </c>
      <c r="F80" s="235"/>
      <c r="G80" s="236">
        <f>ROUND(E80*F80,2)</f>
        <v>0</v>
      </c>
      <c r="H80" s="235">
        <v>0</v>
      </c>
      <c r="I80" s="236">
        <f>ROUND(E80*H80,2)</f>
        <v>0</v>
      </c>
      <c r="J80" s="235">
        <v>5150</v>
      </c>
      <c r="K80" s="236">
        <f>ROUND(E80*J80,2)</f>
        <v>3274.42</v>
      </c>
      <c r="L80" s="236">
        <v>21</v>
      </c>
      <c r="M80" s="236">
        <f>G80*(1+L80/100)</f>
        <v>0</v>
      </c>
      <c r="N80" s="234">
        <v>0</v>
      </c>
      <c r="O80" s="234">
        <f>ROUND(E80*N80,2)</f>
        <v>0</v>
      </c>
      <c r="P80" s="234">
        <v>0</v>
      </c>
      <c r="Q80" s="234">
        <f>ROUND(E80*P80,2)</f>
        <v>0</v>
      </c>
      <c r="R80" s="236"/>
      <c r="S80" s="236" t="s">
        <v>152</v>
      </c>
      <c r="T80" s="237" t="s">
        <v>153</v>
      </c>
      <c r="U80" s="220">
        <v>0</v>
      </c>
      <c r="V80" s="220">
        <f>ROUND(E80*U80,2)</f>
        <v>0</v>
      </c>
      <c r="W80" s="220"/>
      <c r="X80" s="220" t="s">
        <v>154</v>
      </c>
      <c r="Y80" s="220" t="s">
        <v>155</v>
      </c>
      <c r="Z80" s="210"/>
      <c r="AA80" s="210"/>
      <c r="AB80" s="210"/>
      <c r="AC80" s="210"/>
      <c r="AD80" s="210"/>
      <c r="AE80" s="210"/>
      <c r="AF80" s="210"/>
      <c r="AG80" s="210" t="s">
        <v>156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2" x14ac:dyDescent="0.2">
      <c r="A81" s="217"/>
      <c r="B81" s="218"/>
      <c r="C81" s="252" t="s">
        <v>245</v>
      </c>
      <c r="D81" s="246"/>
      <c r="E81" s="246"/>
      <c r="F81" s="246"/>
      <c r="G81" s="246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20"/>
      <c r="Z81" s="210"/>
      <c r="AA81" s="210"/>
      <c r="AB81" s="210"/>
      <c r="AC81" s="210"/>
      <c r="AD81" s="210"/>
      <c r="AE81" s="210"/>
      <c r="AF81" s="210"/>
      <c r="AG81" s="210" t="s">
        <v>166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x14ac:dyDescent="0.2">
      <c r="A82" s="224" t="s">
        <v>147</v>
      </c>
      <c r="B82" s="225" t="s">
        <v>114</v>
      </c>
      <c r="C82" s="248" t="s">
        <v>115</v>
      </c>
      <c r="D82" s="226"/>
      <c r="E82" s="227"/>
      <c r="F82" s="228"/>
      <c r="G82" s="228">
        <f>SUMIF(AG83:AG88,"&lt;&gt;NOR",G83:G88)</f>
        <v>0</v>
      </c>
      <c r="H82" s="228"/>
      <c r="I82" s="228">
        <f>SUM(I83:I88)</f>
        <v>112.78</v>
      </c>
      <c r="J82" s="228"/>
      <c r="K82" s="228">
        <f>SUM(K83:K88)</f>
        <v>24237.17</v>
      </c>
      <c r="L82" s="228"/>
      <c r="M82" s="228">
        <f>SUM(M83:M88)</f>
        <v>0</v>
      </c>
      <c r="N82" s="227"/>
      <c r="O82" s="227">
        <f>SUM(O83:O88)</f>
        <v>0</v>
      </c>
      <c r="P82" s="227"/>
      <c r="Q82" s="227">
        <f>SUM(Q83:Q88)</f>
        <v>0.06</v>
      </c>
      <c r="R82" s="228"/>
      <c r="S82" s="228"/>
      <c r="T82" s="229"/>
      <c r="U82" s="223"/>
      <c r="V82" s="223">
        <f>SUM(V83:V88)</f>
        <v>9.2200000000000006</v>
      </c>
      <c r="W82" s="223"/>
      <c r="X82" s="223"/>
      <c r="Y82" s="223"/>
      <c r="AG82" t="s">
        <v>148</v>
      </c>
    </row>
    <row r="83" spans="1:60" outlineLevel="1" x14ac:dyDescent="0.2">
      <c r="A83" s="231">
        <v>31</v>
      </c>
      <c r="B83" s="232" t="s">
        <v>337</v>
      </c>
      <c r="C83" s="250" t="s">
        <v>338</v>
      </c>
      <c r="D83" s="233" t="s">
        <v>169</v>
      </c>
      <c r="E83" s="234">
        <v>6</v>
      </c>
      <c r="F83" s="235"/>
      <c r="G83" s="236">
        <f>ROUND(E83*F83,2)</f>
        <v>0</v>
      </c>
      <c r="H83" s="235">
        <v>0</v>
      </c>
      <c r="I83" s="236">
        <f>ROUND(E83*H83,2)</f>
        <v>0</v>
      </c>
      <c r="J83" s="235">
        <v>2000</v>
      </c>
      <c r="K83" s="236">
        <f>ROUND(E83*J83,2)</f>
        <v>12000</v>
      </c>
      <c r="L83" s="236">
        <v>21</v>
      </c>
      <c r="M83" s="236">
        <f>G83*(1+L83/100)</f>
        <v>0</v>
      </c>
      <c r="N83" s="234">
        <v>6.0000000000000002E-5</v>
      </c>
      <c r="O83" s="234">
        <f>ROUND(E83*N83,2)</f>
        <v>0</v>
      </c>
      <c r="P83" s="234">
        <v>0</v>
      </c>
      <c r="Q83" s="234">
        <f>ROUND(E83*P83,2)</f>
        <v>0</v>
      </c>
      <c r="R83" s="236"/>
      <c r="S83" s="236" t="s">
        <v>164</v>
      </c>
      <c r="T83" s="237" t="s">
        <v>153</v>
      </c>
      <c r="U83" s="220">
        <v>0</v>
      </c>
      <c r="V83" s="220">
        <f>ROUND(E83*U83,2)</f>
        <v>0</v>
      </c>
      <c r="W83" s="220"/>
      <c r="X83" s="220" t="s">
        <v>154</v>
      </c>
      <c r="Y83" s="220" t="s">
        <v>155</v>
      </c>
      <c r="Z83" s="210"/>
      <c r="AA83" s="210"/>
      <c r="AB83" s="210"/>
      <c r="AC83" s="210"/>
      <c r="AD83" s="210"/>
      <c r="AE83" s="210"/>
      <c r="AF83" s="210"/>
      <c r="AG83" s="210" t="s">
        <v>156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2" x14ac:dyDescent="0.2">
      <c r="A84" s="217"/>
      <c r="B84" s="218"/>
      <c r="C84" s="252" t="s">
        <v>339</v>
      </c>
      <c r="D84" s="246"/>
      <c r="E84" s="246"/>
      <c r="F84" s="246"/>
      <c r="G84" s="246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20"/>
      <c r="Z84" s="210"/>
      <c r="AA84" s="210"/>
      <c r="AB84" s="210"/>
      <c r="AC84" s="210"/>
      <c r="AD84" s="210"/>
      <c r="AE84" s="210"/>
      <c r="AF84" s="210"/>
      <c r="AG84" s="210" t="s">
        <v>166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ht="22.5" outlineLevel="1" x14ac:dyDescent="0.2">
      <c r="A85" s="231">
        <v>32</v>
      </c>
      <c r="B85" s="232" t="s">
        <v>340</v>
      </c>
      <c r="C85" s="250" t="s">
        <v>341</v>
      </c>
      <c r="D85" s="233" t="s">
        <v>191</v>
      </c>
      <c r="E85" s="234">
        <v>2.93</v>
      </c>
      <c r="F85" s="235"/>
      <c r="G85" s="236">
        <f>ROUND(E85*F85,2)</f>
        <v>0</v>
      </c>
      <c r="H85" s="235">
        <v>38.49</v>
      </c>
      <c r="I85" s="236">
        <f>ROUND(E85*H85,2)</f>
        <v>112.78</v>
      </c>
      <c r="J85" s="235">
        <v>4176.51</v>
      </c>
      <c r="K85" s="236">
        <f>ROUND(E85*J85,2)</f>
        <v>12237.17</v>
      </c>
      <c r="L85" s="236">
        <v>21</v>
      </c>
      <c r="M85" s="236">
        <f>G85*(1+L85/100)</f>
        <v>0</v>
      </c>
      <c r="N85" s="234">
        <v>4.8999999999999998E-4</v>
      </c>
      <c r="O85" s="234">
        <f>ROUND(E85*N85,2)</f>
        <v>0</v>
      </c>
      <c r="P85" s="234">
        <v>2.1999999999999999E-2</v>
      </c>
      <c r="Q85" s="234">
        <f>ROUND(E85*P85,2)</f>
        <v>0.06</v>
      </c>
      <c r="R85" s="236"/>
      <c r="S85" s="236" t="s">
        <v>164</v>
      </c>
      <c r="T85" s="237" t="s">
        <v>153</v>
      </c>
      <c r="U85" s="220">
        <v>3.1455299999999999</v>
      </c>
      <c r="V85" s="220">
        <f>ROUND(E85*U85,2)</f>
        <v>9.2200000000000006</v>
      </c>
      <c r="W85" s="220"/>
      <c r="X85" s="220" t="s">
        <v>342</v>
      </c>
      <c r="Y85" s="220" t="s">
        <v>155</v>
      </c>
      <c r="Z85" s="210"/>
      <c r="AA85" s="210"/>
      <c r="AB85" s="210"/>
      <c r="AC85" s="210"/>
      <c r="AD85" s="210"/>
      <c r="AE85" s="210"/>
      <c r="AF85" s="210"/>
      <c r="AG85" s="210" t="s">
        <v>343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2" x14ac:dyDescent="0.2">
      <c r="A86" s="217"/>
      <c r="B86" s="218"/>
      <c r="C86" s="252" t="s">
        <v>344</v>
      </c>
      <c r="D86" s="246"/>
      <c r="E86" s="246"/>
      <c r="F86" s="246"/>
      <c r="G86" s="246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20"/>
      <c r="Z86" s="210"/>
      <c r="AA86" s="210"/>
      <c r="AB86" s="210"/>
      <c r="AC86" s="210"/>
      <c r="AD86" s="210"/>
      <c r="AE86" s="210"/>
      <c r="AF86" s="210"/>
      <c r="AG86" s="210" t="s">
        <v>166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2" x14ac:dyDescent="0.2">
      <c r="A87" s="217"/>
      <c r="B87" s="218"/>
      <c r="C87" s="251" t="s">
        <v>345</v>
      </c>
      <c r="D87" s="221"/>
      <c r="E87" s="222">
        <v>2.2999999999999998</v>
      </c>
      <c r="F87" s="220"/>
      <c r="G87" s="220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20"/>
      <c r="Z87" s="210"/>
      <c r="AA87" s="210"/>
      <c r="AB87" s="210"/>
      <c r="AC87" s="210"/>
      <c r="AD87" s="210"/>
      <c r="AE87" s="210"/>
      <c r="AF87" s="210"/>
      <c r="AG87" s="210" t="s">
        <v>160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">
      <c r="A88" s="217"/>
      <c r="B88" s="218"/>
      <c r="C88" s="251" t="s">
        <v>346</v>
      </c>
      <c r="D88" s="221"/>
      <c r="E88" s="222">
        <v>0.63</v>
      </c>
      <c r="F88" s="220"/>
      <c r="G88" s="220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20"/>
      <c r="Z88" s="210"/>
      <c r="AA88" s="210"/>
      <c r="AB88" s="210"/>
      <c r="AC88" s="210"/>
      <c r="AD88" s="210"/>
      <c r="AE88" s="210"/>
      <c r="AF88" s="210"/>
      <c r="AG88" s="210" t="s">
        <v>160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x14ac:dyDescent="0.2">
      <c r="A89" s="224" t="s">
        <v>147</v>
      </c>
      <c r="B89" s="225" t="s">
        <v>116</v>
      </c>
      <c r="C89" s="248" t="s">
        <v>117</v>
      </c>
      <c r="D89" s="226"/>
      <c r="E89" s="227"/>
      <c r="F89" s="228"/>
      <c r="G89" s="228">
        <f>SUMIF(AG90:AG93,"&lt;&gt;NOR",G90:G93)</f>
        <v>0</v>
      </c>
      <c r="H89" s="228"/>
      <c r="I89" s="228">
        <f>SUM(I90:I93)</f>
        <v>0</v>
      </c>
      <c r="J89" s="228"/>
      <c r="K89" s="228">
        <f>SUM(K90:K93)</f>
        <v>11500</v>
      </c>
      <c r="L89" s="228"/>
      <c r="M89" s="228">
        <f>SUM(M90:M93)</f>
        <v>0</v>
      </c>
      <c r="N89" s="227"/>
      <c r="O89" s="227">
        <f>SUM(O90:O93)</f>
        <v>0</v>
      </c>
      <c r="P89" s="227"/>
      <c r="Q89" s="227">
        <f>SUM(Q90:Q93)</f>
        <v>0</v>
      </c>
      <c r="R89" s="228"/>
      <c r="S89" s="228"/>
      <c r="T89" s="229"/>
      <c r="U89" s="223"/>
      <c r="V89" s="223">
        <f>SUM(V90:V93)</f>
        <v>0</v>
      </c>
      <c r="W89" s="223"/>
      <c r="X89" s="223"/>
      <c r="Y89" s="223"/>
      <c r="AG89" t="s">
        <v>148</v>
      </c>
    </row>
    <row r="90" spans="1:60" ht="22.5" outlineLevel="1" x14ac:dyDescent="0.2">
      <c r="A90" s="231">
        <v>33</v>
      </c>
      <c r="B90" s="232" t="s">
        <v>246</v>
      </c>
      <c r="C90" s="250" t="s">
        <v>247</v>
      </c>
      <c r="D90" s="233" t="s">
        <v>248</v>
      </c>
      <c r="E90" s="234">
        <v>1</v>
      </c>
      <c r="F90" s="235"/>
      <c r="G90" s="236">
        <f>ROUND(E90*F90,2)</f>
        <v>0</v>
      </c>
      <c r="H90" s="235">
        <v>0</v>
      </c>
      <c r="I90" s="236">
        <f>ROUND(E90*H90,2)</f>
        <v>0</v>
      </c>
      <c r="J90" s="235">
        <v>5000</v>
      </c>
      <c r="K90" s="236">
        <f>ROUND(E90*J90,2)</f>
        <v>5000</v>
      </c>
      <c r="L90" s="236">
        <v>21</v>
      </c>
      <c r="M90" s="236">
        <f>G90*(1+L90/100)</f>
        <v>0</v>
      </c>
      <c r="N90" s="234">
        <v>0</v>
      </c>
      <c r="O90" s="234">
        <f>ROUND(E90*N90,2)</f>
        <v>0</v>
      </c>
      <c r="P90" s="234">
        <v>0</v>
      </c>
      <c r="Q90" s="234">
        <f>ROUND(E90*P90,2)</f>
        <v>0</v>
      </c>
      <c r="R90" s="236"/>
      <c r="S90" s="236" t="s">
        <v>164</v>
      </c>
      <c r="T90" s="237" t="s">
        <v>153</v>
      </c>
      <c r="U90" s="220">
        <v>0</v>
      </c>
      <c r="V90" s="220">
        <f>ROUND(E90*U90,2)</f>
        <v>0</v>
      </c>
      <c r="W90" s="220"/>
      <c r="X90" s="220" t="s">
        <v>154</v>
      </c>
      <c r="Y90" s="220" t="s">
        <v>155</v>
      </c>
      <c r="Z90" s="210"/>
      <c r="AA90" s="210"/>
      <c r="AB90" s="210"/>
      <c r="AC90" s="210"/>
      <c r="AD90" s="210"/>
      <c r="AE90" s="210"/>
      <c r="AF90" s="210"/>
      <c r="AG90" s="210" t="s">
        <v>156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2" x14ac:dyDescent="0.2">
      <c r="A91" s="217"/>
      <c r="B91" s="218"/>
      <c r="C91" s="252" t="s">
        <v>249</v>
      </c>
      <c r="D91" s="246"/>
      <c r="E91" s="246"/>
      <c r="F91" s="246"/>
      <c r="G91" s="246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20"/>
      <c r="Z91" s="210"/>
      <c r="AA91" s="210"/>
      <c r="AB91" s="210"/>
      <c r="AC91" s="210"/>
      <c r="AD91" s="210"/>
      <c r="AE91" s="210"/>
      <c r="AF91" s="210"/>
      <c r="AG91" s="210" t="s">
        <v>166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31">
        <v>34</v>
      </c>
      <c r="B92" s="232" t="s">
        <v>280</v>
      </c>
      <c r="C92" s="250" t="s">
        <v>281</v>
      </c>
      <c r="D92" s="233" t="s">
        <v>248</v>
      </c>
      <c r="E92" s="234">
        <v>1</v>
      </c>
      <c r="F92" s="235"/>
      <c r="G92" s="236">
        <f>ROUND(E92*F92,2)</f>
        <v>0</v>
      </c>
      <c r="H92" s="235">
        <v>0</v>
      </c>
      <c r="I92" s="236">
        <f>ROUND(E92*H92,2)</f>
        <v>0</v>
      </c>
      <c r="J92" s="235">
        <v>6500</v>
      </c>
      <c r="K92" s="236">
        <f>ROUND(E92*J92,2)</f>
        <v>6500</v>
      </c>
      <c r="L92" s="236">
        <v>21</v>
      </c>
      <c r="M92" s="236">
        <f>G92*(1+L92/100)</f>
        <v>0</v>
      </c>
      <c r="N92" s="234">
        <v>1.41E-3</v>
      </c>
      <c r="O92" s="234">
        <f>ROUND(E92*N92,2)</f>
        <v>0</v>
      </c>
      <c r="P92" s="234">
        <v>0</v>
      </c>
      <c r="Q92" s="234">
        <f>ROUND(E92*P92,2)</f>
        <v>0</v>
      </c>
      <c r="R92" s="236"/>
      <c r="S92" s="236" t="s">
        <v>164</v>
      </c>
      <c r="T92" s="237" t="s">
        <v>153</v>
      </c>
      <c r="U92" s="220">
        <v>0</v>
      </c>
      <c r="V92" s="220">
        <f>ROUND(E92*U92,2)</f>
        <v>0</v>
      </c>
      <c r="W92" s="220"/>
      <c r="X92" s="220" t="s">
        <v>154</v>
      </c>
      <c r="Y92" s="220" t="s">
        <v>155</v>
      </c>
      <c r="Z92" s="210"/>
      <c r="AA92" s="210"/>
      <c r="AB92" s="210"/>
      <c r="AC92" s="210"/>
      <c r="AD92" s="210"/>
      <c r="AE92" s="210"/>
      <c r="AF92" s="210"/>
      <c r="AG92" s="210" t="s">
        <v>156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2" x14ac:dyDescent="0.2">
      <c r="A93" s="217"/>
      <c r="B93" s="218"/>
      <c r="C93" s="252" t="s">
        <v>282</v>
      </c>
      <c r="D93" s="246"/>
      <c r="E93" s="246"/>
      <c r="F93" s="246"/>
      <c r="G93" s="246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220"/>
      <c r="Z93" s="210"/>
      <c r="AA93" s="210"/>
      <c r="AB93" s="210"/>
      <c r="AC93" s="210"/>
      <c r="AD93" s="210"/>
      <c r="AE93" s="210"/>
      <c r="AF93" s="210"/>
      <c r="AG93" s="210" t="s">
        <v>166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x14ac:dyDescent="0.2">
      <c r="A94" s="3"/>
      <c r="B94" s="4"/>
      <c r="C94" s="254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AE94">
        <v>12</v>
      </c>
      <c r="AF94">
        <v>21</v>
      </c>
      <c r="AG94" t="s">
        <v>133</v>
      </c>
    </row>
    <row r="95" spans="1:60" x14ac:dyDescent="0.2">
      <c r="A95" s="213"/>
      <c r="B95" s="214" t="s">
        <v>29</v>
      </c>
      <c r="C95" s="255"/>
      <c r="D95" s="215"/>
      <c r="E95" s="216"/>
      <c r="F95" s="216"/>
      <c r="G95" s="230">
        <f>G8+G15+G18+G32+G39+G42+G50+G54+G61+G68+G82+G89</f>
        <v>0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AE95">
        <f>SUMIF(L7:L93,AE94,G7:G93)</f>
        <v>0</v>
      </c>
      <c r="AF95">
        <f>SUMIF(L7:L93,AF94,G7:G93)</f>
        <v>0</v>
      </c>
      <c r="AG95" t="s">
        <v>250</v>
      </c>
    </row>
    <row r="96" spans="1:60" x14ac:dyDescent="0.2">
      <c r="C96" s="256"/>
      <c r="D96" s="10"/>
      <c r="AG96" t="s">
        <v>251</v>
      </c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/8m3Ge2v5MOHtrYrmMR+3p7DpeUVBaaSy0NctmkPkXSNneDfKOWLnMdfT6t8oIPo+cUZLp5PlPmgTu6JOhnGw==" saltValue="r5UUCVFHRGPMbL++Xfyl/g==" spinCount="100000" sheet="1" formatRows="0"/>
  <mergeCells count="24">
    <mergeCell ref="C78:G78"/>
    <mergeCell ref="C81:G81"/>
    <mergeCell ref="C84:G84"/>
    <mergeCell ref="C86:G86"/>
    <mergeCell ref="C91:G91"/>
    <mergeCell ref="C93:G93"/>
    <mergeCell ref="C28:G28"/>
    <mergeCell ref="C29:G29"/>
    <mergeCell ref="C70:G70"/>
    <mergeCell ref="C75:G75"/>
    <mergeCell ref="C76:G76"/>
    <mergeCell ref="C77:G77"/>
    <mergeCell ref="C22:G22"/>
    <mergeCell ref="C23:G23"/>
    <mergeCell ref="C24:G24"/>
    <mergeCell ref="C25:G25"/>
    <mergeCell ref="C26:G26"/>
    <mergeCell ref="C27:G27"/>
    <mergeCell ref="A1:G1"/>
    <mergeCell ref="C2:G2"/>
    <mergeCell ref="C3:G3"/>
    <mergeCell ref="C4:G4"/>
    <mergeCell ref="C17:G17"/>
    <mergeCell ref="C21:G21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A2A59-9129-4BC7-9E08-BF2A18FB963B}">
  <sheetPr>
    <outlinePr summaryBelow="0"/>
  </sheetPr>
  <dimension ref="A1:BH5000"/>
  <sheetViews>
    <sheetView workbookViewId="0">
      <pane ySplit="7" topLeftCell="A9" activePane="bottomLeft" state="frozen"/>
      <selection pane="bottomLeft" activeCell="F14" sqref="F14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120</v>
      </c>
      <c r="B1" s="195"/>
      <c r="C1" s="195"/>
      <c r="D1" s="195"/>
      <c r="E1" s="195"/>
      <c r="F1" s="195"/>
      <c r="G1" s="195"/>
      <c r="AG1" t="s">
        <v>121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122</v>
      </c>
    </row>
    <row r="3" spans="1:60" ht="24.95" customHeight="1" x14ac:dyDescent="0.2">
      <c r="A3" s="196" t="s">
        <v>8</v>
      </c>
      <c r="B3" s="49" t="s">
        <v>48</v>
      </c>
      <c r="C3" s="199" t="s">
        <v>49</v>
      </c>
      <c r="D3" s="197"/>
      <c r="E3" s="197"/>
      <c r="F3" s="197"/>
      <c r="G3" s="198"/>
      <c r="AC3" s="174" t="s">
        <v>122</v>
      </c>
      <c r="AG3" t="s">
        <v>123</v>
      </c>
    </row>
    <row r="4" spans="1:60" ht="24.95" customHeight="1" x14ac:dyDescent="0.2">
      <c r="A4" s="200" t="s">
        <v>9</v>
      </c>
      <c r="B4" s="201" t="s">
        <v>60</v>
      </c>
      <c r="C4" s="202" t="s">
        <v>53</v>
      </c>
      <c r="D4" s="203"/>
      <c r="E4" s="203"/>
      <c r="F4" s="203"/>
      <c r="G4" s="204"/>
      <c r="AG4" t="s">
        <v>124</v>
      </c>
    </row>
    <row r="5" spans="1:60" x14ac:dyDescent="0.2">
      <c r="D5" s="10"/>
    </row>
    <row r="6" spans="1:60" ht="38.25" x14ac:dyDescent="0.2">
      <c r="A6" s="206" t="s">
        <v>125</v>
      </c>
      <c r="B6" s="208" t="s">
        <v>126</v>
      </c>
      <c r="C6" s="208" t="s">
        <v>127</v>
      </c>
      <c r="D6" s="207" t="s">
        <v>128</v>
      </c>
      <c r="E6" s="206" t="s">
        <v>129</v>
      </c>
      <c r="F6" s="205" t="s">
        <v>130</v>
      </c>
      <c r="G6" s="206" t="s">
        <v>29</v>
      </c>
      <c r="H6" s="209" t="s">
        <v>30</v>
      </c>
      <c r="I6" s="209" t="s">
        <v>131</v>
      </c>
      <c r="J6" s="209" t="s">
        <v>31</v>
      </c>
      <c r="K6" s="209" t="s">
        <v>132</v>
      </c>
      <c r="L6" s="209" t="s">
        <v>133</v>
      </c>
      <c r="M6" s="209" t="s">
        <v>134</v>
      </c>
      <c r="N6" s="209" t="s">
        <v>135</v>
      </c>
      <c r="O6" s="209" t="s">
        <v>136</v>
      </c>
      <c r="P6" s="209" t="s">
        <v>137</v>
      </c>
      <c r="Q6" s="209" t="s">
        <v>138</v>
      </c>
      <c r="R6" s="209" t="s">
        <v>139</v>
      </c>
      <c r="S6" s="209" t="s">
        <v>140</v>
      </c>
      <c r="T6" s="209" t="s">
        <v>141</v>
      </c>
      <c r="U6" s="209" t="s">
        <v>142</v>
      </c>
      <c r="V6" s="209" t="s">
        <v>143</v>
      </c>
      <c r="W6" s="209" t="s">
        <v>144</v>
      </c>
      <c r="X6" s="209" t="s">
        <v>145</v>
      </c>
      <c r="Y6" s="209" t="s">
        <v>146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4" t="s">
        <v>147</v>
      </c>
      <c r="B8" s="225" t="s">
        <v>88</v>
      </c>
      <c r="C8" s="248" t="s">
        <v>89</v>
      </c>
      <c r="D8" s="226"/>
      <c r="E8" s="227"/>
      <c r="F8" s="228"/>
      <c r="G8" s="228">
        <f>SUMIF(AG9:AG12,"&lt;&gt;NOR",G9:G12)</f>
        <v>0</v>
      </c>
      <c r="H8" s="228"/>
      <c r="I8" s="228">
        <f>SUM(I9:I12)</f>
        <v>0</v>
      </c>
      <c r="J8" s="228"/>
      <c r="K8" s="228">
        <f>SUM(K9:K12)</f>
        <v>22624.54</v>
      </c>
      <c r="L8" s="228"/>
      <c r="M8" s="228">
        <f>SUM(M9:M12)</f>
        <v>0</v>
      </c>
      <c r="N8" s="227"/>
      <c r="O8" s="227">
        <f>SUM(O9:O12)</f>
        <v>0.80999999999999994</v>
      </c>
      <c r="P8" s="227"/>
      <c r="Q8" s="227">
        <f>SUM(Q9:Q12)</f>
        <v>0.51</v>
      </c>
      <c r="R8" s="228"/>
      <c r="S8" s="228"/>
      <c r="T8" s="229"/>
      <c r="U8" s="223"/>
      <c r="V8" s="223">
        <f>SUM(V9:V12)</f>
        <v>0</v>
      </c>
      <c r="W8" s="223"/>
      <c r="X8" s="223"/>
      <c r="Y8" s="223"/>
      <c r="AG8" t="s">
        <v>148</v>
      </c>
    </row>
    <row r="9" spans="1:60" outlineLevel="1" x14ac:dyDescent="0.2">
      <c r="A9" s="238">
        <v>1</v>
      </c>
      <c r="B9" s="239" t="s">
        <v>149</v>
      </c>
      <c r="C9" s="249" t="s">
        <v>150</v>
      </c>
      <c r="D9" s="240" t="s">
        <v>151</v>
      </c>
      <c r="E9" s="241">
        <v>14.04</v>
      </c>
      <c r="F9" s="242"/>
      <c r="G9" s="243">
        <f>ROUND(E9*F9,2)</f>
        <v>0</v>
      </c>
      <c r="H9" s="242">
        <v>0</v>
      </c>
      <c r="I9" s="243">
        <f>ROUND(E9*H9,2)</f>
        <v>0</v>
      </c>
      <c r="J9" s="242">
        <v>239</v>
      </c>
      <c r="K9" s="243">
        <f>ROUND(E9*J9,2)</f>
        <v>3355.56</v>
      </c>
      <c r="L9" s="243">
        <v>21</v>
      </c>
      <c r="M9" s="243">
        <f>G9*(1+L9/100)</f>
        <v>0</v>
      </c>
      <c r="N9" s="241">
        <v>6.4799999999999996E-3</v>
      </c>
      <c r="O9" s="241">
        <f>ROUND(E9*N9,2)</f>
        <v>0.09</v>
      </c>
      <c r="P9" s="241">
        <v>4.0000000000000001E-3</v>
      </c>
      <c r="Q9" s="241">
        <f>ROUND(E9*P9,2)</f>
        <v>0.06</v>
      </c>
      <c r="R9" s="243"/>
      <c r="S9" s="243" t="s">
        <v>152</v>
      </c>
      <c r="T9" s="244" t="s">
        <v>153</v>
      </c>
      <c r="U9" s="220">
        <v>0</v>
      </c>
      <c r="V9" s="220">
        <f>ROUND(E9*U9,2)</f>
        <v>0</v>
      </c>
      <c r="W9" s="220"/>
      <c r="X9" s="220" t="s">
        <v>154</v>
      </c>
      <c r="Y9" s="220" t="s">
        <v>155</v>
      </c>
      <c r="Z9" s="210"/>
      <c r="AA9" s="210"/>
      <c r="AB9" s="210"/>
      <c r="AC9" s="210"/>
      <c r="AD9" s="210"/>
      <c r="AE9" s="210"/>
      <c r="AF9" s="210"/>
      <c r="AG9" s="210" t="s">
        <v>156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31">
        <v>2</v>
      </c>
      <c r="B10" s="232" t="s">
        <v>157</v>
      </c>
      <c r="C10" s="250" t="s">
        <v>158</v>
      </c>
      <c r="D10" s="233" t="s">
        <v>151</v>
      </c>
      <c r="E10" s="234">
        <v>45.285499999999999</v>
      </c>
      <c r="F10" s="235"/>
      <c r="G10" s="236">
        <f>ROUND(E10*F10,2)</f>
        <v>0</v>
      </c>
      <c r="H10" s="235">
        <v>0</v>
      </c>
      <c r="I10" s="236">
        <f>ROUND(E10*H10,2)</f>
        <v>0</v>
      </c>
      <c r="J10" s="235">
        <v>425.5</v>
      </c>
      <c r="K10" s="236">
        <f>ROUND(E10*J10,2)</f>
        <v>19268.98</v>
      </c>
      <c r="L10" s="236">
        <v>21</v>
      </c>
      <c r="M10" s="236">
        <f>G10*(1+L10/100)</f>
        <v>0</v>
      </c>
      <c r="N10" s="234">
        <v>1.5959999999999998E-2</v>
      </c>
      <c r="O10" s="234">
        <f>ROUND(E10*N10,2)</f>
        <v>0.72</v>
      </c>
      <c r="P10" s="234">
        <v>0.01</v>
      </c>
      <c r="Q10" s="234">
        <f>ROUND(E10*P10,2)</f>
        <v>0.45</v>
      </c>
      <c r="R10" s="236"/>
      <c r="S10" s="236" t="s">
        <v>152</v>
      </c>
      <c r="T10" s="237" t="s">
        <v>153</v>
      </c>
      <c r="U10" s="220">
        <v>0</v>
      </c>
      <c r="V10" s="220">
        <f>ROUND(E10*U10,2)</f>
        <v>0</v>
      </c>
      <c r="W10" s="220"/>
      <c r="X10" s="220" t="s">
        <v>154</v>
      </c>
      <c r="Y10" s="220" t="s">
        <v>155</v>
      </c>
      <c r="Z10" s="210"/>
      <c r="AA10" s="210"/>
      <c r="AB10" s="210"/>
      <c r="AC10" s="210"/>
      <c r="AD10" s="210"/>
      <c r="AE10" s="210"/>
      <c r="AF10" s="210"/>
      <c r="AG10" s="210" t="s">
        <v>156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51" t="s">
        <v>347</v>
      </c>
      <c r="D11" s="221"/>
      <c r="E11" s="222"/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160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17"/>
      <c r="B12" s="218"/>
      <c r="C12" s="251" t="s">
        <v>348</v>
      </c>
      <c r="D12" s="221"/>
      <c r="E12" s="222">
        <v>45.29</v>
      </c>
      <c r="F12" s="220"/>
      <c r="G12" s="22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160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x14ac:dyDescent="0.2">
      <c r="A13" s="224" t="s">
        <v>147</v>
      </c>
      <c r="B13" s="225" t="s">
        <v>90</v>
      </c>
      <c r="C13" s="248" t="s">
        <v>91</v>
      </c>
      <c r="D13" s="226"/>
      <c r="E13" s="227"/>
      <c r="F13" s="228"/>
      <c r="G13" s="228">
        <f>SUMIF(AG14:AG15,"&lt;&gt;NOR",G14:G15)</f>
        <v>0</v>
      </c>
      <c r="H13" s="228"/>
      <c r="I13" s="228">
        <f>SUM(I14:I15)</f>
        <v>0</v>
      </c>
      <c r="J13" s="228"/>
      <c r="K13" s="228">
        <f>SUM(K14:K15)</f>
        <v>3566.16</v>
      </c>
      <c r="L13" s="228"/>
      <c r="M13" s="228">
        <f>SUM(M14:M15)</f>
        <v>0</v>
      </c>
      <c r="N13" s="227"/>
      <c r="O13" s="227">
        <f>SUM(O14:O15)</f>
        <v>0.05</v>
      </c>
      <c r="P13" s="227"/>
      <c r="Q13" s="227">
        <f>SUM(Q14:Q15)</f>
        <v>0</v>
      </c>
      <c r="R13" s="228"/>
      <c r="S13" s="228"/>
      <c r="T13" s="229"/>
      <c r="U13" s="223"/>
      <c r="V13" s="223">
        <f>SUM(V14:V15)</f>
        <v>0</v>
      </c>
      <c r="W13" s="223"/>
      <c r="X13" s="223"/>
      <c r="Y13" s="223"/>
      <c r="AG13" t="s">
        <v>148</v>
      </c>
    </row>
    <row r="14" spans="1:60" outlineLevel="1" x14ac:dyDescent="0.2">
      <c r="A14" s="231">
        <v>3</v>
      </c>
      <c r="B14" s="232" t="s">
        <v>162</v>
      </c>
      <c r="C14" s="250" t="s">
        <v>163</v>
      </c>
      <c r="D14" s="233" t="s">
        <v>151</v>
      </c>
      <c r="E14" s="234">
        <v>14.04</v>
      </c>
      <c r="F14" s="235"/>
      <c r="G14" s="236">
        <f>ROUND(E14*F14,2)</f>
        <v>0</v>
      </c>
      <c r="H14" s="235">
        <v>0</v>
      </c>
      <c r="I14" s="236">
        <f>ROUND(E14*H14,2)</f>
        <v>0</v>
      </c>
      <c r="J14" s="235">
        <v>254</v>
      </c>
      <c r="K14" s="236">
        <f>ROUND(E14*J14,2)</f>
        <v>3566.16</v>
      </c>
      <c r="L14" s="236">
        <v>21</v>
      </c>
      <c r="M14" s="236">
        <f>G14*(1+L14/100)</f>
        <v>0</v>
      </c>
      <c r="N14" s="234">
        <v>3.5699999999999998E-3</v>
      </c>
      <c r="O14" s="234">
        <f>ROUND(E14*N14,2)</f>
        <v>0.05</v>
      </c>
      <c r="P14" s="234">
        <v>0</v>
      </c>
      <c r="Q14" s="234">
        <f>ROUND(E14*P14,2)</f>
        <v>0</v>
      </c>
      <c r="R14" s="236"/>
      <c r="S14" s="236" t="s">
        <v>164</v>
      </c>
      <c r="T14" s="237" t="s">
        <v>153</v>
      </c>
      <c r="U14" s="220">
        <v>0</v>
      </c>
      <c r="V14" s="220">
        <f>ROUND(E14*U14,2)</f>
        <v>0</v>
      </c>
      <c r="W14" s="220"/>
      <c r="X14" s="220" t="s">
        <v>154</v>
      </c>
      <c r="Y14" s="220" t="s">
        <v>155</v>
      </c>
      <c r="Z14" s="210"/>
      <c r="AA14" s="210"/>
      <c r="AB14" s="210"/>
      <c r="AC14" s="210"/>
      <c r="AD14" s="210"/>
      <c r="AE14" s="210"/>
      <c r="AF14" s="210"/>
      <c r="AG14" s="210" t="s">
        <v>156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2" x14ac:dyDescent="0.2">
      <c r="A15" s="217"/>
      <c r="B15" s="218"/>
      <c r="C15" s="252" t="s">
        <v>165</v>
      </c>
      <c r="D15" s="246"/>
      <c r="E15" s="246"/>
      <c r="F15" s="246"/>
      <c r="G15" s="246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10"/>
      <c r="AA15" s="210"/>
      <c r="AB15" s="210"/>
      <c r="AC15" s="210"/>
      <c r="AD15" s="210"/>
      <c r="AE15" s="210"/>
      <c r="AF15" s="210"/>
      <c r="AG15" s="210" t="s">
        <v>166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45" t="str">
        <f>C15</f>
        <v>Cementová samonivelační podlahová stěrka pro tloušťky 2-10 mm. Pouze pro vnitřní použití, vhodná pro podlahová vytápění, pro jemné vyrovnání nerovných podlah.</v>
      </c>
      <c r="BB15" s="210"/>
      <c r="BC15" s="210"/>
      <c r="BD15" s="210"/>
      <c r="BE15" s="210"/>
      <c r="BF15" s="210"/>
      <c r="BG15" s="210"/>
      <c r="BH15" s="210"/>
    </row>
    <row r="16" spans="1:60" x14ac:dyDescent="0.2">
      <c r="A16" s="224" t="s">
        <v>147</v>
      </c>
      <c r="B16" s="225" t="s">
        <v>92</v>
      </c>
      <c r="C16" s="248" t="s">
        <v>93</v>
      </c>
      <c r="D16" s="226"/>
      <c r="E16" s="227"/>
      <c r="F16" s="228"/>
      <c r="G16" s="228">
        <f>SUMIF(AG17:AG29,"&lt;&gt;NOR",G17:G29)</f>
        <v>0</v>
      </c>
      <c r="H16" s="228"/>
      <c r="I16" s="228">
        <f>SUM(I17:I29)</f>
        <v>0</v>
      </c>
      <c r="J16" s="228"/>
      <c r="K16" s="228">
        <f>SUM(K17:K29)</f>
        <v>18240.629999999997</v>
      </c>
      <c r="L16" s="228"/>
      <c r="M16" s="228">
        <f>SUM(M17:M29)</f>
        <v>0</v>
      </c>
      <c r="N16" s="227"/>
      <c r="O16" s="227">
        <f>SUM(O17:O29)</f>
        <v>0.14000000000000001</v>
      </c>
      <c r="P16" s="227"/>
      <c r="Q16" s="227">
        <f>SUM(Q17:Q29)</f>
        <v>0</v>
      </c>
      <c r="R16" s="228"/>
      <c r="S16" s="228"/>
      <c r="T16" s="229"/>
      <c r="U16" s="223"/>
      <c r="V16" s="223">
        <f>SUM(V17:V29)</f>
        <v>0</v>
      </c>
      <c r="W16" s="223"/>
      <c r="X16" s="223"/>
      <c r="Y16" s="223"/>
      <c r="AG16" t="s">
        <v>148</v>
      </c>
    </row>
    <row r="17" spans="1:60" outlineLevel="1" x14ac:dyDescent="0.2">
      <c r="A17" s="238">
        <v>4</v>
      </c>
      <c r="B17" s="239" t="s">
        <v>256</v>
      </c>
      <c r="C17" s="249" t="s">
        <v>257</v>
      </c>
      <c r="D17" s="240" t="s">
        <v>169</v>
      </c>
      <c r="E17" s="241">
        <v>1</v>
      </c>
      <c r="F17" s="242"/>
      <c r="G17" s="243">
        <f>ROUND(E17*F17,2)</f>
        <v>0</v>
      </c>
      <c r="H17" s="242">
        <v>0</v>
      </c>
      <c r="I17" s="243">
        <f>ROUND(E17*H17,2)</f>
        <v>0</v>
      </c>
      <c r="J17" s="242">
        <v>7345</v>
      </c>
      <c r="K17" s="243">
        <f>ROUND(E17*J17,2)</f>
        <v>7345</v>
      </c>
      <c r="L17" s="243">
        <v>21</v>
      </c>
      <c r="M17" s="243">
        <f>G17*(1+L17/100)</f>
        <v>0</v>
      </c>
      <c r="N17" s="241">
        <v>0.14496999999999999</v>
      </c>
      <c r="O17" s="241">
        <f>ROUND(E17*N17,2)</f>
        <v>0.14000000000000001</v>
      </c>
      <c r="P17" s="241">
        <v>0</v>
      </c>
      <c r="Q17" s="241">
        <f>ROUND(E17*P17,2)</f>
        <v>0</v>
      </c>
      <c r="R17" s="243"/>
      <c r="S17" s="243" t="s">
        <v>152</v>
      </c>
      <c r="T17" s="244" t="s">
        <v>153</v>
      </c>
      <c r="U17" s="220">
        <v>0</v>
      </c>
      <c r="V17" s="220">
        <f>ROUND(E17*U17,2)</f>
        <v>0</v>
      </c>
      <c r="W17" s="220"/>
      <c r="X17" s="220" t="s">
        <v>154</v>
      </c>
      <c r="Y17" s="220" t="s">
        <v>155</v>
      </c>
      <c r="Z17" s="210"/>
      <c r="AA17" s="210"/>
      <c r="AB17" s="210"/>
      <c r="AC17" s="210"/>
      <c r="AD17" s="210"/>
      <c r="AE17" s="210"/>
      <c r="AF17" s="210"/>
      <c r="AG17" s="210" t="s">
        <v>156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31">
        <v>5</v>
      </c>
      <c r="B18" s="232" t="s">
        <v>285</v>
      </c>
      <c r="C18" s="250" t="s">
        <v>286</v>
      </c>
      <c r="D18" s="233" t="s">
        <v>151</v>
      </c>
      <c r="E18" s="234">
        <v>4.35825</v>
      </c>
      <c r="F18" s="235"/>
      <c r="G18" s="236">
        <f>ROUND(E18*F18,2)</f>
        <v>0</v>
      </c>
      <c r="H18" s="235">
        <v>0</v>
      </c>
      <c r="I18" s="236">
        <f>ROUND(E18*H18,2)</f>
        <v>0</v>
      </c>
      <c r="J18" s="235">
        <v>2500</v>
      </c>
      <c r="K18" s="236">
        <f>ROUND(E18*J18,2)</f>
        <v>10895.63</v>
      </c>
      <c r="L18" s="236">
        <v>21</v>
      </c>
      <c r="M18" s="236">
        <f>G18*(1+L18/100)</f>
        <v>0</v>
      </c>
      <c r="N18" s="234">
        <v>0</v>
      </c>
      <c r="O18" s="234">
        <f>ROUND(E18*N18,2)</f>
        <v>0</v>
      </c>
      <c r="P18" s="234">
        <v>0</v>
      </c>
      <c r="Q18" s="234">
        <f>ROUND(E18*P18,2)</f>
        <v>0</v>
      </c>
      <c r="R18" s="236"/>
      <c r="S18" s="236" t="s">
        <v>164</v>
      </c>
      <c r="T18" s="237" t="s">
        <v>153</v>
      </c>
      <c r="U18" s="220">
        <v>0</v>
      </c>
      <c r="V18" s="220">
        <f>ROUND(E18*U18,2)</f>
        <v>0</v>
      </c>
      <c r="W18" s="220"/>
      <c r="X18" s="220" t="s">
        <v>154</v>
      </c>
      <c r="Y18" s="220" t="s">
        <v>155</v>
      </c>
      <c r="Z18" s="210"/>
      <c r="AA18" s="210"/>
      <c r="AB18" s="210"/>
      <c r="AC18" s="210"/>
      <c r="AD18" s="210"/>
      <c r="AE18" s="210"/>
      <c r="AF18" s="210"/>
      <c r="AG18" s="210" t="s">
        <v>156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17"/>
      <c r="B19" s="218"/>
      <c r="C19" s="252" t="s">
        <v>287</v>
      </c>
      <c r="D19" s="246"/>
      <c r="E19" s="246"/>
      <c r="F19" s="246"/>
      <c r="G19" s="246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10"/>
      <c r="AA19" s="210"/>
      <c r="AB19" s="210"/>
      <c r="AC19" s="210"/>
      <c r="AD19" s="210"/>
      <c r="AE19" s="210"/>
      <c r="AF19" s="210"/>
      <c r="AG19" s="210" t="s">
        <v>166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">
      <c r="A20" s="217"/>
      <c r="B20" s="218"/>
      <c r="C20" s="253" t="s">
        <v>288</v>
      </c>
      <c r="D20" s="247"/>
      <c r="E20" s="247"/>
      <c r="F20" s="247"/>
      <c r="G20" s="247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166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">
      <c r="A21" s="217"/>
      <c r="B21" s="218"/>
      <c r="C21" s="253" t="s">
        <v>289</v>
      </c>
      <c r="D21" s="247"/>
      <c r="E21" s="247"/>
      <c r="F21" s="247"/>
      <c r="G21" s="247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166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">
      <c r="A22" s="217"/>
      <c r="B22" s="218"/>
      <c r="C22" s="253" t="s">
        <v>290</v>
      </c>
      <c r="D22" s="247"/>
      <c r="E22" s="247"/>
      <c r="F22" s="247"/>
      <c r="G22" s="247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166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">
      <c r="A23" s="217"/>
      <c r="B23" s="218"/>
      <c r="C23" s="253" t="s">
        <v>291</v>
      </c>
      <c r="D23" s="247"/>
      <c r="E23" s="247"/>
      <c r="F23" s="247"/>
      <c r="G23" s="247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10"/>
      <c r="AA23" s="210"/>
      <c r="AB23" s="210"/>
      <c r="AC23" s="210"/>
      <c r="AD23" s="210"/>
      <c r="AE23" s="210"/>
      <c r="AF23" s="210"/>
      <c r="AG23" s="210" t="s">
        <v>166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">
      <c r="A24" s="217"/>
      <c r="B24" s="218"/>
      <c r="C24" s="253" t="s">
        <v>292</v>
      </c>
      <c r="D24" s="247"/>
      <c r="E24" s="247"/>
      <c r="F24" s="247"/>
      <c r="G24" s="247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166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17"/>
      <c r="B25" s="218"/>
      <c r="C25" s="253" t="s">
        <v>293</v>
      </c>
      <c r="D25" s="247"/>
      <c r="E25" s="247"/>
      <c r="F25" s="247"/>
      <c r="G25" s="247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10"/>
      <c r="AA25" s="210"/>
      <c r="AB25" s="210"/>
      <c r="AC25" s="210"/>
      <c r="AD25" s="210"/>
      <c r="AE25" s="210"/>
      <c r="AF25" s="210"/>
      <c r="AG25" s="210" t="s">
        <v>166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17"/>
      <c r="B26" s="218"/>
      <c r="C26" s="253" t="s">
        <v>294</v>
      </c>
      <c r="D26" s="247"/>
      <c r="E26" s="247"/>
      <c r="F26" s="247"/>
      <c r="G26" s="247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166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">
      <c r="A27" s="217"/>
      <c r="B27" s="218"/>
      <c r="C27" s="253" t="s">
        <v>295</v>
      </c>
      <c r="D27" s="247"/>
      <c r="E27" s="247"/>
      <c r="F27" s="247"/>
      <c r="G27" s="247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166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17"/>
      <c r="B28" s="218"/>
      <c r="C28" s="251" t="s">
        <v>349</v>
      </c>
      <c r="D28" s="221"/>
      <c r="E28" s="222"/>
      <c r="F28" s="220"/>
      <c r="G28" s="220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160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">
      <c r="A29" s="217"/>
      <c r="B29" s="218"/>
      <c r="C29" s="251" t="s">
        <v>350</v>
      </c>
      <c r="D29" s="221"/>
      <c r="E29" s="222">
        <v>4.3600000000000003</v>
      </c>
      <c r="F29" s="220"/>
      <c r="G29" s="220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10"/>
      <c r="AA29" s="210"/>
      <c r="AB29" s="210"/>
      <c r="AC29" s="210"/>
      <c r="AD29" s="210"/>
      <c r="AE29" s="210"/>
      <c r="AF29" s="210"/>
      <c r="AG29" s="210" t="s">
        <v>160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x14ac:dyDescent="0.2">
      <c r="A30" s="224" t="s">
        <v>147</v>
      </c>
      <c r="B30" s="225" t="s">
        <v>96</v>
      </c>
      <c r="C30" s="248" t="s">
        <v>97</v>
      </c>
      <c r="D30" s="226"/>
      <c r="E30" s="227"/>
      <c r="F30" s="228"/>
      <c r="G30" s="228">
        <f>SUMIF(AG31:AG36,"&lt;&gt;NOR",G31:G36)</f>
        <v>0</v>
      </c>
      <c r="H30" s="228"/>
      <c r="I30" s="228">
        <f>SUM(I31:I36)</f>
        <v>0</v>
      </c>
      <c r="J30" s="228"/>
      <c r="K30" s="228">
        <f>SUM(K31:K36)</f>
        <v>13000</v>
      </c>
      <c r="L30" s="228"/>
      <c r="M30" s="228">
        <f>SUM(M31:M36)</f>
        <v>0</v>
      </c>
      <c r="N30" s="227"/>
      <c r="O30" s="227">
        <f>SUM(O31:O36)</f>
        <v>0</v>
      </c>
      <c r="P30" s="227"/>
      <c r="Q30" s="227">
        <f>SUM(Q31:Q36)</f>
        <v>0</v>
      </c>
      <c r="R30" s="228"/>
      <c r="S30" s="228"/>
      <c r="T30" s="229"/>
      <c r="U30" s="223"/>
      <c r="V30" s="223">
        <f>SUM(V31:V36)</f>
        <v>4.57</v>
      </c>
      <c r="W30" s="223"/>
      <c r="X30" s="223"/>
      <c r="Y30" s="223"/>
      <c r="AG30" t="s">
        <v>148</v>
      </c>
    </row>
    <row r="31" spans="1:60" outlineLevel="1" x14ac:dyDescent="0.2">
      <c r="A31" s="238">
        <v>6</v>
      </c>
      <c r="B31" s="239" t="s">
        <v>258</v>
      </c>
      <c r="C31" s="249" t="s">
        <v>351</v>
      </c>
      <c r="D31" s="240" t="s">
        <v>248</v>
      </c>
      <c r="E31" s="241">
        <v>1</v>
      </c>
      <c r="F31" s="242"/>
      <c r="G31" s="243">
        <f>ROUND(E31*F31,2)</f>
        <v>0</v>
      </c>
      <c r="H31" s="242">
        <v>0</v>
      </c>
      <c r="I31" s="243">
        <f>ROUND(E31*H31,2)</f>
        <v>0</v>
      </c>
      <c r="J31" s="242">
        <v>2500</v>
      </c>
      <c r="K31" s="243">
        <f>ROUND(E31*J31,2)</f>
        <v>2500</v>
      </c>
      <c r="L31" s="243">
        <v>21</v>
      </c>
      <c r="M31" s="243">
        <f>G31*(1+L31/100)</f>
        <v>0</v>
      </c>
      <c r="N31" s="241">
        <v>0</v>
      </c>
      <c r="O31" s="241">
        <f>ROUND(E31*N31,2)</f>
        <v>0</v>
      </c>
      <c r="P31" s="241">
        <v>0</v>
      </c>
      <c r="Q31" s="241">
        <f>ROUND(E31*P31,2)</f>
        <v>0</v>
      </c>
      <c r="R31" s="243"/>
      <c r="S31" s="243" t="s">
        <v>164</v>
      </c>
      <c r="T31" s="244" t="s">
        <v>153</v>
      </c>
      <c r="U31" s="220">
        <v>4.5670000000000002</v>
      </c>
      <c r="V31" s="220">
        <f>ROUND(E31*U31,2)</f>
        <v>4.57</v>
      </c>
      <c r="W31" s="220"/>
      <c r="X31" s="220" t="s">
        <v>154</v>
      </c>
      <c r="Y31" s="220" t="s">
        <v>155</v>
      </c>
      <c r="Z31" s="210"/>
      <c r="AA31" s="210"/>
      <c r="AB31" s="210"/>
      <c r="AC31" s="210"/>
      <c r="AD31" s="210"/>
      <c r="AE31" s="210"/>
      <c r="AF31" s="210"/>
      <c r="AG31" s="210" t="s">
        <v>260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2.5" outlineLevel="1" x14ac:dyDescent="0.2">
      <c r="A32" s="238">
        <v>7</v>
      </c>
      <c r="B32" s="239" t="s">
        <v>261</v>
      </c>
      <c r="C32" s="249" t="s">
        <v>262</v>
      </c>
      <c r="D32" s="240" t="s">
        <v>169</v>
      </c>
      <c r="E32" s="241">
        <v>1</v>
      </c>
      <c r="F32" s="242"/>
      <c r="G32" s="243">
        <f>ROUND(E32*F32,2)</f>
        <v>0</v>
      </c>
      <c r="H32" s="242">
        <v>0</v>
      </c>
      <c r="I32" s="243">
        <f>ROUND(E32*H32,2)</f>
        <v>0</v>
      </c>
      <c r="J32" s="242">
        <v>2500</v>
      </c>
      <c r="K32" s="243">
        <f>ROUND(E32*J32,2)</f>
        <v>2500</v>
      </c>
      <c r="L32" s="243">
        <v>21</v>
      </c>
      <c r="M32" s="243">
        <f>G32*(1+L32/100)</f>
        <v>0</v>
      </c>
      <c r="N32" s="241">
        <v>1.41E-3</v>
      </c>
      <c r="O32" s="241">
        <f>ROUND(E32*N32,2)</f>
        <v>0</v>
      </c>
      <c r="P32" s="241">
        <v>0</v>
      </c>
      <c r="Q32" s="241">
        <f>ROUND(E32*P32,2)</f>
        <v>0</v>
      </c>
      <c r="R32" s="243"/>
      <c r="S32" s="243" t="s">
        <v>164</v>
      </c>
      <c r="T32" s="244" t="s">
        <v>153</v>
      </c>
      <c r="U32" s="220">
        <v>0</v>
      </c>
      <c r="V32" s="220">
        <f>ROUND(E32*U32,2)</f>
        <v>0</v>
      </c>
      <c r="W32" s="220"/>
      <c r="X32" s="220" t="s">
        <v>154</v>
      </c>
      <c r="Y32" s="220" t="s">
        <v>155</v>
      </c>
      <c r="Z32" s="210"/>
      <c r="AA32" s="210"/>
      <c r="AB32" s="210"/>
      <c r="AC32" s="210"/>
      <c r="AD32" s="210"/>
      <c r="AE32" s="210"/>
      <c r="AF32" s="210"/>
      <c r="AG32" s="210" t="s">
        <v>156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38">
        <v>8</v>
      </c>
      <c r="B33" s="239" t="s">
        <v>263</v>
      </c>
      <c r="C33" s="249" t="s">
        <v>264</v>
      </c>
      <c r="D33" s="240" t="s">
        <v>248</v>
      </c>
      <c r="E33" s="241">
        <v>1</v>
      </c>
      <c r="F33" s="242"/>
      <c r="G33" s="243">
        <f>ROUND(E33*F33,2)</f>
        <v>0</v>
      </c>
      <c r="H33" s="242">
        <v>0</v>
      </c>
      <c r="I33" s="243">
        <f>ROUND(E33*H33,2)</f>
        <v>0</v>
      </c>
      <c r="J33" s="242">
        <v>1500</v>
      </c>
      <c r="K33" s="243">
        <f>ROUND(E33*J33,2)</f>
        <v>1500</v>
      </c>
      <c r="L33" s="243">
        <v>21</v>
      </c>
      <c r="M33" s="243">
        <f>G33*(1+L33/100)</f>
        <v>0</v>
      </c>
      <c r="N33" s="241">
        <v>1.41E-3</v>
      </c>
      <c r="O33" s="241">
        <f>ROUND(E33*N33,2)</f>
        <v>0</v>
      </c>
      <c r="P33" s="241">
        <v>0</v>
      </c>
      <c r="Q33" s="241">
        <f>ROUND(E33*P33,2)</f>
        <v>0</v>
      </c>
      <c r="R33" s="243"/>
      <c r="S33" s="243" t="s">
        <v>164</v>
      </c>
      <c r="T33" s="244" t="s">
        <v>153</v>
      </c>
      <c r="U33" s="220">
        <v>0</v>
      </c>
      <c r="V33" s="220">
        <f>ROUND(E33*U33,2)</f>
        <v>0</v>
      </c>
      <c r="W33" s="220"/>
      <c r="X33" s="220" t="s">
        <v>154</v>
      </c>
      <c r="Y33" s="220" t="s">
        <v>155</v>
      </c>
      <c r="Z33" s="210"/>
      <c r="AA33" s="210"/>
      <c r="AB33" s="210"/>
      <c r="AC33" s="210"/>
      <c r="AD33" s="210"/>
      <c r="AE33" s="210"/>
      <c r="AF33" s="210"/>
      <c r="AG33" s="210" t="s">
        <v>156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38">
        <v>9</v>
      </c>
      <c r="B34" s="239" t="s">
        <v>265</v>
      </c>
      <c r="C34" s="249" t="s">
        <v>266</v>
      </c>
      <c r="D34" s="240" t="s">
        <v>248</v>
      </c>
      <c r="E34" s="241">
        <v>1</v>
      </c>
      <c r="F34" s="242"/>
      <c r="G34" s="243">
        <f>ROUND(E34*F34,2)</f>
        <v>0</v>
      </c>
      <c r="H34" s="242">
        <v>0</v>
      </c>
      <c r="I34" s="243">
        <f>ROUND(E34*H34,2)</f>
        <v>0</v>
      </c>
      <c r="J34" s="242">
        <v>3000</v>
      </c>
      <c r="K34" s="243">
        <f>ROUND(E34*J34,2)</f>
        <v>3000</v>
      </c>
      <c r="L34" s="243">
        <v>21</v>
      </c>
      <c r="M34" s="243">
        <f>G34*(1+L34/100)</f>
        <v>0</v>
      </c>
      <c r="N34" s="241">
        <v>1.41E-3</v>
      </c>
      <c r="O34" s="241">
        <f>ROUND(E34*N34,2)</f>
        <v>0</v>
      </c>
      <c r="P34" s="241">
        <v>0</v>
      </c>
      <c r="Q34" s="241">
        <f>ROUND(E34*P34,2)</f>
        <v>0</v>
      </c>
      <c r="R34" s="243"/>
      <c r="S34" s="243" t="s">
        <v>164</v>
      </c>
      <c r="T34" s="244" t="s">
        <v>153</v>
      </c>
      <c r="U34" s="220">
        <v>0</v>
      </c>
      <c r="V34" s="220">
        <f>ROUND(E34*U34,2)</f>
        <v>0</v>
      </c>
      <c r="W34" s="220"/>
      <c r="X34" s="220" t="s">
        <v>154</v>
      </c>
      <c r="Y34" s="220" t="s">
        <v>155</v>
      </c>
      <c r="Z34" s="210"/>
      <c r="AA34" s="210"/>
      <c r="AB34" s="210"/>
      <c r="AC34" s="210"/>
      <c r="AD34" s="210"/>
      <c r="AE34" s="210"/>
      <c r="AF34" s="210"/>
      <c r="AG34" s="210" t="s">
        <v>156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38">
        <v>10</v>
      </c>
      <c r="B35" s="239" t="s">
        <v>267</v>
      </c>
      <c r="C35" s="249" t="s">
        <v>268</v>
      </c>
      <c r="D35" s="240" t="s">
        <v>169</v>
      </c>
      <c r="E35" s="241">
        <v>1</v>
      </c>
      <c r="F35" s="242"/>
      <c r="G35" s="243">
        <f>ROUND(E35*F35,2)</f>
        <v>0</v>
      </c>
      <c r="H35" s="242">
        <v>0</v>
      </c>
      <c r="I35" s="243">
        <f>ROUND(E35*H35,2)</f>
        <v>0</v>
      </c>
      <c r="J35" s="242">
        <v>1500</v>
      </c>
      <c r="K35" s="243">
        <f>ROUND(E35*J35,2)</f>
        <v>1500</v>
      </c>
      <c r="L35" s="243">
        <v>21</v>
      </c>
      <c r="M35" s="243">
        <f>G35*(1+L35/100)</f>
        <v>0</v>
      </c>
      <c r="N35" s="241">
        <v>1.41E-3</v>
      </c>
      <c r="O35" s="241">
        <f>ROUND(E35*N35,2)</f>
        <v>0</v>
      </c>
      <c r="P35" s="241">
        <v>0</v>
      </c>
      <c r="Q35" s="241">
        <f>ROUND(E35*P35,2)</f>
        <v>0</v>
      </c>
      <c r="R35" s="243"/>
      <c r="S35" s="243" t="s">
        <v>164</v>
      </c>
      <c r="T35" s="244" t="s">
        <v>153</v>
      </c>
      <c r="U35" s="220">
        <v>0</v>
      </c>
      <c r="V35" s="220">
        <f>ROUND(E35*U35,2)</f>
        <v>0</v>
      </c>
      <c r="W35" s="220"/>
      <c r="X35" s="220" t="s">
        <v>154</v>
      </c>
      <c r="Y35" s="220" t="s">
        <v>155</v>
      </c>
      <c r="Z35" s="210"/>
      <c r="AA35" s="210"/>
      <c r="AB35" s="210"/>
      <c r="AC35" s="210"/>
      <c r="AD35" s="210"/>
      <c r="AE35" s="210"/>
      <c r="AF35" s="210"/>
      <c r="AG35" s="210" t="s">
        <v>156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38">
        <v>11</v>
      </c>
      <c r="B36" s="239" t="s">
        <v>299</v>
      </c>
      <c r="C36" s="249" t="s">
        <v>300</v>
      </c>
      <c r="D36" s="240" t="s">
        <v>169</v>
      </c>
      <c r="E36" s="241">
        <v>1</v>
      </c>
      <c r="F36" s="242"/>
      <c r="G36" s="243">
        <f>ROUND(E36*F36,2)</f>
        <v>0</v>
      </c>
      <c r="H36" s="242">
        <v>0</v>
      </c>
      <c r="I36" s="243">
        <f>ROUND(E36*H36,2)</f>
        <v>0</v>
      </c>
      <c r="J36" s="242">
        <v>2000</v>
      </c>
      <c r="K36" s="243">
        <f>ROUND(E36*J36,2)</f>
        <v>2000</v>
      </c>
      <c r="L36" s="243">
        <v>21</v>
      </c>
      <c r="M36" s="243">
        <f>G36*(1+L36/100)</f>
        <v>0</v>
      </c>
      <c r="N36" s="241">
        <v>1.41E-3</v>
      </c>
      <c r="O36" s="241">
        <f>ROUND(E36*N36,2)</f>
        <v>0</v>
      </c>
      <c r="P36" s="241">
        <v>0</v>
      </c>
      <c r="Q36" s="241">
        <f>ROUND(E36*P36,2)</f>
        <v>0</v>
      </c>
      <c r="R36" s="243"/>
      <c r="S36" s="243" t="s">
        <v>164</v>
      </c>
      <c r="T36" s="244" t="s">
        <v>153</v>
      </c>
      <c r="U36" s="220">
        <v>0</v>
      </c>
      <c r="V36" s="220">
        <f>ROUND(E36*U36,2)</f>
        <v>0</v>
      </c>
      <c r="W36" s="220"/>
      <c r="X36" s="220" t="s">
        <v>154</v>
      </c>
      <c r="Y36" s="220" t="s">
        <v>155</v>
      </c>
      <c r="Z36" s="210"/>
      <c r="AA36" s="210"/>
      <c r="AB36" s="210"/>
      <c r="AC36" s="210"/>
      <c r="AD36" s="210"/>
      <c r="AE36" s="210"/>
      <c r="AF36" s="210"/>
      <c r="AG36" s="210" t="s">
        <v>156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x14ac:dyDescent="0.2">
      <c r="A37" s="224" t="s">
        <v>147</v>
      </c>
      <c r="B37" s="225" t="s">
        <v>100</v>
      </c>
      <c r="C37" s="248" t="s">
        <v>101</v>
      </c>
      <c r="D37" s="226"/>
      <c r="E37" s="227"/>
      <c r="F37" s="228"/>
      <c r="G37" s="228">
        <f>SUMIF(AG38:AG39,"&lt;&gt;NOR",G38:G39)</f>
        <v>0</v>
      </c>
      <c r="H37" s="228"/>
      <c r="I37" s="228">
        <f>SUM(I38:I39)</f>
        <v>0</v>
      </c>
      <c r="J37" s="228"/>
      <c r="K37" s="228">
        <f>SUM(K38:K39)</f>
        <v>3340.0899999999997</v>
      </c>
      <c r="L37" s="228"/>
      <c r="M37" s="228">
        <f>SUM(M38:M39)</f>
        <v>0</v>
      </c>
      <c r="N37" s="227"/>
      <c r="O37" s="227">
        <f>SUM(O38:O39)</f>
        <v>0</v>
      </c>
      <c r="P37" s="227"/>
      <c r="Q37" s="227">
        <f>SUM(Q38:Q39)</f>
        <v>0</v>
      </c>
      <c r="R37" s="228"/>
      <c r="S37" s="228"/>
      <c r="T37" s="229"/>
      <c r="U37" s="223"/>
      <c r="V37" s="223">
        <f>SUM(V38:V39)</f>
        <v>0</v>
      </c>
      <c r="W37" s="223"/>
      <c r="X37" s="223"/>
      <c r="Y37" s="223"/>
      <c r="AG37" t="s">
        <v>148</v>
      </c>
    </row>
    <row r="38" spans="1:60" outlineLevel="1" x14ac:dyDescent="0.2">
      <c r="A38" s="238">
        <v>12</v>
      </c>
      <c r="B38" s="239" t="s">
        <v>189</v>
      </c>
      <c r="C38" s="249" t="s">
        <v>190</v>
      </c>
      <c r="D38" s="240" t="s">
        <v>191</v>
      </c>
      <c r="E38" s="241">
        <v>15.53</v>
      </c>
      <c r="F38" s="242"/>
      <c r="G38" s="243">
        <f>ROUND(E38*F38,2)</f>
        <v>0</v>
      </c>
      <c r="H38" s="242">
        <v>0</v>
      </c>
      <c r="I38" s="243">
        <f>ROUND(E38*H38,2)</f>
        <v>0</v>
      </c>
      <c r="J38" s="242">
        <v>215</v>
      </c>
      <c r="K38" s="243">
        <f>ROUND(E38*J38,2)</f>
        <v>3338.95</v>
      </c>
      <c r="L38" s="243">
        <v>21</v>
      </c>
      <c r="M38" s="243">
        <f>G38*(1+L38/100)</f>
        <v>0</v>
      </c>
      <c r="N38" s="241">
        <v>5.0000000000000002E-5</v>
      </c>
      <c r="O38" s="241">
        <f>ROUND(E38*N38,2)</f>
        <v>0</v>
      </c>
      <c r="P38" s="241">
        <v>0</v>
      </c>
      <c r="Q38" s="241">
        <f>ROUND(E38*P38,2)</f>
        <v>0</v>
      </c>
      <c r="R38" s="243"/>
      <c r="S38" s="243" t="s">
        <v>164</v>
      </c>
      <c r="T38" s="244" t="s">
        <v>153</v>
      </c>
      <c r="U38" s="220">
        <v>0</v>
      </c>
      <c r="V38" s="220">
        <f>ROUND(E38*U38,2)</f>
        <v>0</v>
      </c>
      <c r="W38" s="220"/>
      <c r="X38" s="220" t="s">
        <v>154</v>
      </c>
      <c r="Y38" s="220" t="s">
        <v>155</v>
      </c>
      <c r="Z38" s="210"/>
      <c r="AA38" s="210"/>
      <c r="AB38" s="210"/>
      <c r="AC38" s="210"/>
      <c r="AD38" s="210"/>
      <c r="AE38" s="210"/>
      <c r="AF38" s="210"/>
      <c r="AG38" s="210" t="s">
        <v>156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38">
        <v>13</v>
      </c>
      <c r="B39" s="239" t="s">
        <v>194</v>
      </c>
      <c r="C39" s="249" t="s">
        <v>195</v>
      </c>
      <c r="D39" s="240" t="s">
        <v>186</v>
      </c>
      <c r="E39" s="241">
        <v>7.7999999999999999E-4</v>
      </c>
      <c r="F39" s="242"/>
      <c r="G39" s="243">
        <f>ROUND(E39*F39,2)</f>
        <v>0</v>
      </c>
      <c r="H39" s="242">
        <v>0</v>
      </c>
      <c r="I39" s="243">
        <f>ROUND(E39*H39,2)</f>
        <v>0</v>
      </c>
      <c r="J39" s="242">
        <v>1465</v>
      </c>
      <c r="K39" s="243">
        <f>ROUND(E39*J39,2)</f>
        <v>1.1399999999999999</v>
      </c>
      <c r="L39" s="243">
        <v>21</v>
      </c>
      <c r="M39" s="243">
        <f>G39*(1+L39/100)</f>
        <v>0</v>
      </c>
      <c r="N39" s="241">
        <v>0</v>
      </c>
      <c r="O39" s="241">
        <f>ROUND(E39*N39,2)</f>
        <v>0</v>
      </c>
      <c r="P39" s="241">
        <v>0</v>
      </c>
      <c r="Q39" s="241">
        <f>ROUND(E39*P39,2)</f>
        <v>0</v>
      </c>
      <c r="R39" s="243"/>
      <c r="S39" s="243" t="s">
        <v>152</v>
      </c>
      <c r="T39" s="244" t="s">
        <v>153</v>
      </c>
      <c r="U39" s="220">
        <v>0</v>
      </c>
      <c r="V39" s="220">
        <f>ROUND(E39*U39,2)</f>
        <v>0</v>
      </c>
      <c r="W39" s="220"/>
      <c r="X39" s="220" t="s">
        <v>154</v>
      </c>
      <c r="Y39" s="220" t="s">
        <v>155</v>
      </c>
      <c r="Z39" s="210"/>
      <c r="AA39" s="210"/>
      <c r="AB39" s="210"/>
      <c r="AC39" s="210"/>
      <c r="AD39" s="210"/>
      <c r="AE39" s="210"/>
      <c r="AF39" s="210"/>
      <c r="AG39" s="210" t="s">
        <v>156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x14ac:dyDescent="0.2">
      <c r="A40" s="224" t="s">
        <v>147</v>
      </c>
      <c r="B40" s="225" t="s">
        <v>102</v>
      </c>
      <c r="C40" s="248" t="s">
        <v>103</v>
      </c>
      <c r="D40" s="226"/>
      <c r="E40" s="227"/>
      <c r="F40" s="228"/>
      <c r="G40" s="228">
        <f>SUMIF(AG41:AG47,"&lt;&gt;NOR",G41:G47)</f>
        <v>0</v>
      </c>
      <c r="H40" s="228"/>
      <c r="I40" s="228">
        <f>SUM(I41:I47)</f>
        <v>9853.27</v>
      </c>
      <c r="J40" s="228"/>
      <c r="K40" s="228">
        <f>SUM(K41:K47)</f>
        <v>6820.11</v>
      </c>
      <c r="L40" s="228"/>
      <c r="M40" s="228">
        <f>SUM(M41:M47)</f>
        <v>0</v>
      </c>
      <c r="N40" s="227"/>
      <c r="O40" s="227">
        <f>SUM(O41:O47)</f>
        <v>0.02</v>
      </c>
      <c r="P40" s="227"/>
      <c r="Q40" s="227">
        <f>SUM(Q41:Q47)</f>
        <v>0.05</v>
      </c>
      <c r="R40" s="228"/>
      <c r="S40" s="228"/>
      <c r="T40" s="229"/>
      <c r="U40" s="223"/>
      <c r="V40" s="223">
        <f>SUM(V41:V47)</f>
        <v>0</v>
      </c>
      <c r="W40" s="223"/>
      <c r="X40" s="223"/>
      <c r="Y40" s="223"/>
      <c r="AG40" t="s">
        <v>148</v>
      </c>
    </row>
    <row r="41" spans="1:60" outlineLevel="1" x14ac:dyDescent="0.2">
      <c r="A41" s="231">
        <v>14</v>
      </c>
      <c r="B41" s="232" t="s">
        <v>196</v>
      </c>
      <c r="C41" s="250" t="s">
        <v>197</v>
      </c>
      <c r="D41" s="233" t="s">
        <v>151</v>
      </c>
      <c r="E41" s="234">
        <v>15.444000000000001</v>
      </c>
      <c r="F41" s="235"/>
      <c r="G41" s="236">
        <f>ROUND(E41*F41,2)</f>
        <v>0</v>
      </c>
      <c r="H41" s="235">
        <v>638</v>
      </c>
      <c r="I41" s="236">
        <f>ROUND(E41*H41,2)</f>
        <v>9853.27</v>
      </c>
      <c r="J41" s="235">
        <v>0</v>
      </c>
      <c r="K41" s="236">
        <f>ROUND(E41*J41,2)</f>
        <v>0</v>
      </c>
      <c r="L41" s="236">
        <v>21</v>
      </c>
      <c r="M41" s="236">
        <f>G41*(1+L41/100)</f>
        <v>0</v>
      </c>
      <c r="N41" s="234">
        <v>1.5499999999999999E-3</v>
      </c>
      <c r="O41" s="234">
        <f>ROUND(E41*N41,2)</f>
        <v>0.02</v>
      </c>
      <c r="P41" s="234">
        <v>0</v>
      </c>
      <c r="Q41" s="234">
        <f>ROUND(E41*P41,2)</f>
        <v>0</v>
      </c>
      <c r="R41" s="236"/>
      <c r="S41" s="236" t="s">
        <v>164</v>
      </c>
      <c r="T41" s="237" t="s">
        <v>153</v>
      </c>
      <c r="U41" s="220">
        <v>0</v>
      </c>
      <c r="V41" s="220">
        <f>ROUND(E41*U41,2)</f>
        <v>0</v>
      </c>
      <c r="W41" s="220"/>
      <c r="X41" s="220" t="s">
        <v>198</v>
      </c>
      <c r="Y41" s="220" t="s">
        <v>155</v>
      </c>
      <c r="Z41" s="210"/>
      <c r="AA41" s="210"/>
      <c r="AB41" s="210"/>
      <c r="AC41" s="210"/>
      <c r="AD41" s="210"/>
      <c r="AE41" s="210"/>
      <c r="AF41" s="210"/>
      <c r="AG41" s="210" t="s">
        <v>199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17"/>
      <c r="B42" s="218"/>
      <c r="C42" s="251" t="s">
        <v>352</v>
      </c>
      <c r="D42" s="221"/>
      <c r="E42" s="222"/>
      <c r="F42" s="220"/>
      <c r="G42" s="220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160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">
      <c r="A43" s="217"/>
      <c r="B43" s="218"/>
      <c r="C43" s="251" t="s">
        <v>353</v>
      </c>
      <c r="D43" s="221"/>
      <c r="E43" s="222">
        <v>15.44</v>
      </c>
      <c r="F43" s="220"/>
      <c r="G43" s="220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160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38">
        <v>15</v>
      </c>
      <c r="B44" s="239" t="s">
        <v>202</v>
      </c>
      <c r="C44" s="249" t="s">
        <v>203</v>
      </c>
      <c r="D44" s="240" t="s">
        <v>191</v>
      </c>
      <c r="E44" s="241">
        <v>15.53</v>
      </c>
      <c r="F44" s="242"/>
      <c r="G44" s="243">
        <f>ROUND(E44*F44,2)</f>
        <v>0</v>
      </c>
      <c r="H44" s="242">
        <v>0</v>
      </c>
      <c r="I44" s="243">
        <f>ROUND(E44*H44,2)</f>
        <v>0</v>
      </c>
      <c r="J44" s="242">
        <v>17.600000000000001</v>
      </c>
      <c r="K44" s="243">
        <f>ROUND(E44*J44,2)</f>
        <v>273.33</v>
      </c>
      <c r="L44" s="243">
        <v>21</v>
      </c>
      <c r="M44" s="243">
        <f>G44*(1+L44/100)</f>
        <v>0</v>
      </c>
      <c r="N44" s="241">
        <v>0</v>
      </c>
      <c r="O44" s="241">
        <f>ROUND(E44*N44,2)</f>
        <v>0</v>
      </c>
      <c r="P44" s="241">
        <v>8.0000000000000007E-5</v>
      </c>
      <c r="Q44" s="241">
        <f>ROUND(E44*P44,2)</f>
        <v>0</v>
      </c>
      <c r="R44" s="243"/>
      <c r="S44" s="243" t="s">
        <v>152</v>
      </c>
      <c r="T44" s="244" t="s">
        <v>153</v>
      </c>
      <c r="U44" s="220">
        <v>0</v>
      </c>
      <c r="V44" s="220">
        <f>ROUND(E44*U44,2)</f>
        <v>0</v>
      </c>
      <c r="W44" s="220"/>
      <c r="X44" s="220" t="s">
        <v>154</v>
      </c>
      <c r="Y44" s="220" t="s">
        <v>155</v>
      </c>
      <c r="Z44" s="210"/>
      <c r="AA44" s="210"/>
      <c r="AB44" s="210"/>
      <c r="AC44" s="210"/>
      <c r="AD44" s="210"/>
      <c r="AE44" s="210"/>
      <c r="AF44" s="210"/>
      <c r="AG44" s="210" t="s">
        <v>156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38">
        <v>16</v>
      </c>
      <c r="B45" s="239" t="s">
        <v>204</v>
      </c>
      <c r="C45" s="249" t="s">
        <v>205</v>
      </c>
      <c r="D45" s="240" t="s">
        <v>151</v>
      </c>
      <c r="E45" s="241">
        <v>14.04</v>
      </c>
      <c r="F45" s="242"/>
      <c r="G45" s="243">
        <f>ROUND(E45*F45,2)</f>
        <v>0</v>
      </c>
      <c r="H45" s="242">
        <v>0</v>
      </c>
      <c r="I45" s="243">
        <f>ROUND(E45*H45,2)</f>
        <v>0</v>
      </c>
      <c r="J45" s="242">
        <v>128</v>
      </c>
      <c r="K45" s="243">
        <f>ROUND(E45*J45,2)</f>
        <v>1797.12</v>
      </c>
      <c r="L45" s="243">
        <v>21</v>
      </c>
      <c r="M45" s="243">
        <f>G45*(1+L45/100)</f>
        <v>0</v>
      </c>
      <c r="N45" s="241">
        <v>0</v>
      </c>
      <c r="O45" s="241">
        <f>ROUND(E45*N45,2)</f>
        <v>0</v>
      </c>
      <c r="P45" s="241">
        <v>3.5000000000000001E-3</v>
      </c>
      <c r="Q45" s="241">
        <f>ROUND(E45*P45,2)</f>
        <v>0.05</v>
      </c>
      <c r="R45" s="243"/>
      <c r="S45" s="243" t="s">
        <v>152</v>
      </c>
      <c r="T45" s="244" t="s">
        <v>153</v>
      </c>
      <c r="U45" s="220">
        <v>0</v>
      </c>
      <c r="V45" s="220">
        <f>ROUND(E45*U45,2)</f>
        <v>0</v>
      </c>
      <c r="W45" s="220"/>
      <c r="X45" s="220" t="s">
        <v>154</v>
      </c>
      <c r="Y45" s="220" t="s">
        <v>155</v>
      </c>
      <c r="Z45" s="210"/>
      <c r="AA45" s="210"/>
      <c r="AB45" s="210"/>
      <c r="AC45" s="210"/>
      <c r="AD45" s="210"/>
      <c r="AE45" s="210"/>
      <c r="AF45" s="210"/>
      <c r="AG45" s="210" t="s">
        <v>156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38">
        <v>17</v>
      </c>
      <c r="B46" s="239" t="s">
        <v>206</v>
      </c>
      <c r="C46" s="249" t="s">
        <v>207</v>
      </c>
      <c r="D46" s="240" t="s">
        <v>151</v>
      </c>
      <c r="E46" s="241">
        <v>14.04</v>
      </c>
      <c r="F46" s="242"/>
      <c r="G46" s="243">
        <f>ROUND(E46*F46,2)</f>
        <v>0</v>
      </c>
      <c r="H46" s="242">
        <v>0</v>
      </c>
      <c r="I46" s="243">
        <f>ROUND(E46*H46,2)</f>
        <v>0</v>
      </c>
      <c r="J46" s="242">
        <v>337</v>
      </c>
      <c r="K46" s="243">
        <f>ROUND(E46*J46,2)</f>
        <v>4731.4799999999996</v>
      </c>
      <c r="L46" s="243">
        <v>21</v>
      </c>
      <c r="M46" s="243">
        <f>G46*(1+L46/100)</f>
        <v>0</v>
      </c>
      <c r="N46" s="241">
        <v>2.3000000000000001E-4</v>
      </c>
      <c r="O46" s="241">
        <f>ROUND(E46*N46,2)</f>
        <v>0</v>
      </c>
      <c r="P46" s="241">
        <v>0</v>
      </c>
      <c r="Q46" s="241">
        <f>ROUND(E46*P46,2)</f>
        <v>0</v>
      </c>
      <c r="R46" s="243"/>
      <c r="S46" s="243" t="s">
        <v>152</v>
      </c>
      <c r="T46" s="244" t="s">
        <v>153</v>
      </c>
      <c r="U46" s="220">
        <v>0</v>
      </c>
      <c r="V46" s="220">
        <f>ROUND(E46*U46,2)</f>
        <v>0</v>
      </c>
      <c r="W46" s="220"/>
      <c r="X46" s="220" t="s">
        <v>154</v>
      </c>
      <c r="Y46" s="220" t="s">
        <v>155</v>
      </c>
      <c r="Z46" s="210"/>
      <c r="AA46" s="210"/>
      <c r="AB46" s="210"/>
      <c r="AC46" s="210"/>
      <c r="AD46" s="210"/>
      <c r="AE46" s="210"/>
      <c r="AF46" s="210"/>
      <c r="AG46" s="210" t="s">
        <v>156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38">
        <v>18</v>
      </c>
      <c r="B47" s="239" t="s">
        <v>208</v>
      </c>
      <c r="C47" s="249" t="s">
        <v>209</v>
      </c>
      <c r="D47" s="240" t="s">
        <v>186</v>
      </c>
      <c r="E47" s="241">
        <v>2.717E-2</v>
      </c>
      <c r="F47" s="242"/>
      <c r="G47" s="243">
        <f>ROUND(E47*F47,2)</f>
        <v>0</v>
      </c>
      <c r="H47" s="242">
        <v>0</v>
      </c>
      <c r="I47" s="243">
        <f>ROUND(E47*H47,2)</f>
        <v>0</v>
      </c>
      <c r="J47" s="242">
        <v>669</v>
      </c>
      <c r="K47" s="243">
        <f>ROUND(E47*J47,2)</f>
        <v>18.18</v>
      </c>
      <c r="L47" s="243">
        <v>21</v>
      </c>
      <c r="M47" s="243">
        <f>G47*(1+L47/100)</f>
        <v>0</v>
      </c>
      <c r="N47" s="241">
        <v>0</v>
      </c>
      <c r="O47" s="241">
        <f>ROUND(E47*N47,2)</f>
        <v>0</v>
      </c>
      <c r="P47" s="241">
        <v>0</v>
      </c>
      <c r="Q47" s="241">
        <f>ROUND(E47*P47,2)</f>
        <v>0</v>
      </c>
      <c r="R47" s="243"/>
      <c r="S47" s="243" t="s">
        <v>152</v>
      </c>
      <c r="T47" s="244" t="s">
        <v>153</v>
      </c>
      <c r="U47" s="220">
        <v>0</v>
      </c>
      <c r="V47" s="220">
        <f>ROUND(E47*U47,2)</f>
        <v>0</v>
      </c>
      <c r="W47" s="220"/>
      <c r="X47" s="220" t="s">
        <v>154</v>
      </c>
      <c r="Y47" s="220" t="s">
        <v>155</v>
      </c>
      <c r="Z47" s="210"/>
      <c r="AA47" s="210"/>
      <c r="AB47" s="210"/>
      <c r="AC47" s="210"/>
      <c r="AD47" s="210"/>
      <c r="AE47" s="210"/>
      <c r="AF47" s="210"/>
      <c r="AG47" s="210" t="s">
        <v>156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x14ac:dyDescent="0.2">
      <c r="A48" s="224" t="s">
        <v>147</v>
      </c>
      <c r="B48" s="225" t="s">
        <v>106</v>
      </c>
      <c r="C48" s="248" t="s">
        <v>107</v>
      </c>
      <c r="D48" s="226"/>
      <c r="E48" s="227"/>
      <c r="F48" s="228"/>
      <c r="G48" s="228">
        <f>SUMIF(AG49:AG51,"&lt;&gt;NOR",G49:G51)</f>
        <v>0</v>
      </c>
      <c r="H48" s="228"/>
      <c r="I48" s="228">
        <f>SUM(I49:I51)</f>
        <v>0</v>
      </c>
      <c r="J48" s="228"/>
      <c r="K48" s="228">
        <f>SUM(K49:K51)</f>
        <v>2513.35</v>
      </c>
      <c r="L48" s="228"/>
      <c r="M48" s="228">
        <f>SUM(M49:M51)</f>
        <v>0</v>
      </c>
      <c r="N48" s="227"/>
      <c r="O48" s="227">
        <f>SUM(O49:O51)</f>
        <v>0.01</v>
      </c>
      <c r="P48" s="227"/>
      <c r="Q48" s="227">
        <f>SUM(Q49:Q51)</f>
        <v>0</v>
      </c>
      <c r="R48" s="228"/>
      <c r="S48" s="228"/>
      <c r="T48" s="229"/>
      <c r="U48" s="223"/>
      <c r="V48" s="223">
        <f>SUM(V49:V51)</f>
        <v>0</v>
      </c>
      <c r="W48" s="223"/>
      <c r="X48" s="223"/>
      <c r="Y48" s="223"/>
      <c r="AG48" t="s">
        <v>148</v>
      </c>
    </row>
    <row r="49" spans="1:60" outlineLevel="1" x14ac:dyDescent="0.2">
      <c r="A49" s="231">
        <v>19</v>
      </c>
      <c r="B49" s="232" t="s">
        <v>216</v>
      </c>
      <c r="C49" s="250" t="s">
        <v>217</v>
      </c>
      <c r="D49" s="233" t="s">
        <v>151</v>
      </c>
      <c r="E49" s="234">
        <v>45.285499999999999</v>
      </c>
      <c r="F49" s="235"/>
      <c r="G49" s="236">
        <f>ROUND(E49*F49,2)</f>
        <v>0</v>
      </c>
      <c r="H49" s="235">
        <v>0</v>
      </c>
      <c r="I49" s="236">
        <f>ROUND(E49*H49,2)</f>
        <v>0</v>
      </c>
      <c r="J49" s="235">
        <v>55.5</v>
      </c>
      <c r="K49" s="236">
        <f>ROUND(E49*J49,2)</f>
        <v>2513.35</v>
      </c>
      <c r="L49" s="236">
        <v>21</v>
      </c>
      <c r="M49" s="236">
        <f>G49*(1+L49/100)</f>
        <v>0</v>
      </c>
      <c r="N49" s="234">
        <v>2.5999999999999998E-4</v>
      </c>
      <c r="O49" s="234">
        <f>ROUND(E49*N49,2)</f>
        <v>0.01</v>
      </c>
      <c r="P49" s="234">
        <v>0</v>
      </c>
      <c r="Q49" s="234">
        <f>ROUND(E49*P49,2)</f>
        <v>0</v>
      </c>
      <c r="R49" s="236"/>
      <c r="S49" s="236" t="s">
        <v>152</v>
      </c>
      <c r="T49" s="237" t="s">
        <v>153</v>
      </c>
      <c r="U49" s="220">
        <v>0</v>
      </c>
      <c r="V49" s="220">
        <f>ROUND(E49*U49,2)</f>
        <v>0</v>
      </c>
      <c r="W49" s="220"/>
      <c r="X49" s="220" t="s">
        <v>154</v>
      </c>
      <c r="Y49" s="220" t="s">
        <v>155</v>
      </c>
      <c r="Z49" s="210"/>
      <c r="AA49" s="210"/>
      <c r="AB49" s="210"/>
      <c r="AC49" s="210"/>
      <c r="AD49" s="210"/>
      <c r="AE49" s="210"/>
      <c r="AF49" s="210"/>
      <c r="AG49" s="210" t="s">
        <v>156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">
      <c r="A50" s="217"/>
      <c r="B50" s="218"/>
      <c r="C50" s="251" t="s">
        <v>347</v>
      </c>
      <c r="D50" s="221"/>
      <c r="E50" s="222"/>
      <c r="F50" s="220"/>
      <c r="G50" s="220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20"/>
      <c r="Z50" s="210"/>
      <c r="AA50" s="210"/>
      <c r="AB50" s="210"/>
      <c r="AC50" s="210"/>
      <c r="AD50" s="210"/>
      <c r="AE50" s="210"/>
      <c r="AF50" s="210"/>
      <c r="AG50" s="210" t="s">
        <v>160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">
      <c r="A51" s="217"/>
      <c r="B51" s="218"/>
      <c r="C51" s="251" t="s">
        <v>348</v>
      </c>
      <c r="D51" s="221"/>
      <c r="E51" s="222">
        <v>45.29</v>
      </c>
      <c r="F51" s="220"/>
      <c r="G51" s="220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20"/>
      <c r="Z51" s="210"/>
      <c r="AA51" s="210"/>
      <c r="AB51" s="210"/>
      <c r="AC51" s="210"/>
      <c r="AD51" s="210"/>
      <c r="AE51" s="210"/>
      <c r="AF51" s="210"/>
      <c r="AG51" s="210" t="s">
        <v>160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x14ac:dyDescent="0.2">
      <c r="A52" s="224" t="s">
        <v>147</v>
      </c>
      <c r="B52" s="225" t="s">
        <v>108</v>
      </c>
      <c r="C52" s="248" t="s">
        <v>109</v>
      </c>
      <c r="D52" s="226"/>
      <c r="E52" s="227"/>
      <c r="F52" s="228"/>
      <c r="G52" s="228">
        <f>SUMIF(AG53:AG58,"&lt;&gt;NOR",G53:G58)</f>
        <v>0</v>
      </c>
      <c r="H52" s="228"/>
      <c r="I52" s="228">
        <f>SUM(I53:I58)</f>
        <v>0</v>
      </c>
      <c r="J52" s="228"/>
      <c r="K52" s="228">
        <f>SUM(K53:K58)</f>
        <v>3190</v>
      </c>
      <c r="L52" s="228"/>
      <c r="M52" s="228">
        <f>SUM(M53:M58)</f>
        <v>0</v>
      </c>
      <c r="N52" s="227"/>
      <c r="O52" s="227">
        <f>SUM(O53:O58)</f>
        <v>0.02</v>
      </c>
      <c r="P52" s="227"/>
      <c r="Q52" s="227">
        <f>SUM(Q53:Q58)</f>
        <v>0</v>
      </c>
      <c r="R52" s="228"/>
      <c r="S52" s="228"/>
      <c r="T52" s="229"/>
      <c r="U52" s="223"/>
      <c r="V52" s="223">
        <f>SUM(V53:V58)</f>
        <v>0</v>
      </c>
      <c r="W52" s="223"/>
      <c r="X52" s="223"/>
      <c r="Y52" s="223"/>
      <c r="AG52" t="s">
        <v>148</v>
      </c>
    </row>
    <row r="53" spans="1:60" outlineLevel="1" x14ac:dyDescent="0.2">
      <c r="A53" s="231">
        <v>20</v>
      </c>
      <c r="B53" s="232" t="s">
        <v>272</v>
      </c>
      <c r="C53" s="250" t="s">
        <v>273</v>
      </c>
      <c r="D53" s="233" t="s">
        <v>151</v>
      </c>
      <c r="E53" s="234">
        <v>5.0819999999999999</v>
      </c>
      <c r="F53" s="235"/>
      <c r="G53" s="236">
        <f>ROUND(E53*F53,2)</f>
        <v>0</v>
      </c>
      <c r="H53" s="235">
        <v>0</v>
      </c>
      <c r="I53" s="236">
        <f>ROUND(E53*H53,2)</f>
        <v>0</v>
      </c>
      <c r="J53" s="235">
        <v>623</v>
      </c>
      <c r="K53" s="236">
        <f>ROUND(E53*J53,2)</f>
        <v>3166.09</v>
      </c>
      <c r="L53" s="236">
        <v>21</v>
      </c>
      <c r="M53" s="236">
        <f>G53*(1+L53/100)</f>
        <v>0</v>
      </c>
      <c r="N53" s="234">
        <v>3.82E-3</v>
      </c>
      <c r="O53" s="234">
        <f>ROUND(E53*N53,2)</f>
        <v>0.02</v>
      </c>
      <c r="P53" s="234">
        <v>0</v>
      </c>
      <c r="Q53" s="234">
        <f>ROUND(E53*P53,2)</f>
        <v>0</v>
      </c>
      <c r="R53" s="236"/>
      <c r="S53" s="236" t="s">
        <v>152</v>
      </c>
      <c r="T53" s="237" t="s">
        <v>153</v>
      </c>
      <c r="U53" s="220">
        <v>0</v>
      </c>
      <c r="V53" s="220">
        <f>ROUND(E53*U53,2)</f>
        <v>0</v>
      </c>
      <c r="W53" s="220"/>
      <c r="X53" s="220" t="s">
        <v>154</v>
      </c>
      <c r="Y53" s="220" t="s">
        <v>155</v>
      </c>
      <c r="Z53" s="210"/>
      <c r="AA53" s="210"/>
      <c r="AB53" s="210"/>
      <c r="AC53" s="210"/>
      <c r="AD53" s="210"/>
      <c r="AE53" s="210"/>
      <c r="AF53" s="210"/>
      <c r="AG53" s="210" t="s">
        <v>156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">
      <c r="A54" s="217"/>
      <c r="B54" s="218"/>
      <c r="C54" s="251" t="s">
        <v>354</v>
      </c>
      <c r="D54" s="221"/>
      <c r="E54" s="222"/>
      <c r="F54" s="220"/>
      <c r="G54" s="220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10"/>
      <c r="AA54" s="210"/>
      <c r="AB54" s="210"/>
      <c r="AC54" s="210"/>
      <c r="AD54" s="210"/>
      <c r="AE54" s="210"/>
      <c r="AF54" s="210"/>
      <c r="AG54" s="210" t="s">
        <v>160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">
      <c r="A55" s="217"/>
      <c r="B55" s="218"/>
      <c r="C55" s="251" t="s">
        <v>355</v>
      </c>
      <c r="D55" s="221"/>
      <c r="E55" s="222"/>
      <c r="F55" s="220"/>
      <c r="G55" s="220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20"/>
      <c r="Z55" s="210"/>
      <c r="AA55" s="210"/>
      <c r="AB55" s="210"/>
      <c r="AC55" s="210"/>
      <c r="AD55" s="210"/>
      <c r="AE55" s="210"/>
      <c r="AF55" s="210"/>
      <c r="AG55" s="210" t="s">
        <v>160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">
      <c r="A56" s="217"/>
      <c r="B56" s="218"/>
      <c r="C56" s="251" t="s">
        <v>356</v>
      </c>
      <c r="D56" s="221"/>
      <c r="E56" s="222"/>
      <c r="F56" s="220"/>
      <c r="G56" s="220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10"/>
      <c r="AA56" s="210"/>
      <c r="AB56" s="210"/>
      <c r="AC56" s="210"/>
      <c r="AD56" s="210"/>
      <c r="AE56" s="210"/>
      <c r="AF56" s="210"/>
      <c r="AG56" s="210" t="s">
        <v>160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">
      <c r="A57" s="217"/>
      <c r="B57" s="218"/>
      <c r="C57" s="251" t="s">
        <v>357</v>
      </c>
      <c r="D57" s="221"/>
      <c r="E57" s="222">
        <v>5.08</v>
      </c>
      <c r="F57" s="220"/>
      <c r="G57" s="220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10"/>
      <c r="AA57" s="210"/>
      <c r="AB57" s="210"/>
      <c r="AC57" s="210"/>
      <c r="AD57" s="210"/>
      <c r="AE57" s="210"/>
      <c r="AF57" s="210"/>
      <c r="AG57" s="210" t="s">
        <v>160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38">
        <v>21</v>
      </c>
      <c r="B58" s="239" t="s">
        <v>276</v>
      </c>
      <c r="C58" s="249" t="s">
        <v>277</v>
      </c>
      <c r="D58" s="240" t="s">
        <v>186</v>
      </c>
      <c r="E58" s="241">
        <v>1.941E-2</v>
      </c>
      <c r="F58" s="242"/>
      <c r="G58" s="243">
        <f>ROUND(E58*F58,2)</f>
        <v>0</v>
      </c>
      <c r="H58" s="242">
        <v>0</v>
      </c>
      <c r="I58" s="243">
        <f>ROUND(E58*H58,2)</f>
        <v>0</v>
      </c>
      <c r="J58" s="242">
        <v>1232</v>
      </c>
      <c r="K58" s="243">
        <f>ROUND(E58*J58,2)</f>
        <v>23.91</v>
      </c>
      <c r="L58" s="243">
        <v>21</v>
      </c>
      <c r="M58" s="243">
        <f>G58*(1+L58/100)</f>
        <v>0</v>
      </c>
      <c r="N58" s="241">
        <v>0</v>
      </c>
      <c r="O58" s="241">
        <f>ROUND(E58*N58,2)</f>
        <v>0</v>
      </c>
      <c r="P58" s="241">
        <v>0</v>
      </c>
      <c r="Q58" s="241">
        <f>ROUND(E58*P58,2)</f>
        <v>0</v>
      </c>
      <c r="R58" s="243"/>
      <c r="S58" s="243" t="s">
        <v>152</v>
      </c>
      <c r="T58" s="244" t="s">
        <v>153</v>
      </c>
      <c r="U58" s="220">
        <v>0</v>
      </c>
      <c r="V58" s="220">
        <f>ROUND(E58*U58,2)</f>
        <v>0</v>
      </c>
      <c r="W58" s="220"/>
      <c r="X58" s="220" t="s">
        <v>154</v>
      </c>
      <c r="Y58" s="220" t="s">
        <v>155</v>
      </c>
      <c r="Z58" s="210"/>
      <c r="AA58" s="210"/>
      <c r="AB58" s="210"/>
      <c r="AC58" s="210"/>
      <c r="AD58" s="210"/>
      <c r="AE58" s="210"/>
      <c r="AF58" s="210"/>
      <c r="AG58" s="210" t="s">
        <v>156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x14ac:dyDescent="0.2">
      <c r="A59" s="224" t="s">
        <v>147</v>
      </c>
      <c r="B59" s="225" t="s">
        <v>110</v>
      </c>
      <c r="C59" s="248" t="s">
        <v>111</v>
      </c>
      <c r="D59" s="226"/>
      <c r="E59" s="227"/>
      <c r="F59" s="228"/>
      <c r="G59" s="228">
        <f>SUMIF(AG60:AG62,"&lt;&gt;NOR",G60:G62)</f>
        <v>0</v>
      </c>
      <c r="H59" s="228"/>
      <c r="I59" s="228">
        <f>SUM(I60:I62)</f>
        <v>0</v>
      </c>
      <c r="J59" s="228"/>
      <c r="K59" s="228">
        <f>SUM(K60:K62)</f>
        <v>502.74</v>
      </c>
      <c r="L59" s="228"/>
      <c r="M59" s="228">
        <f>SUM(M60:M62)</f>
        <v>0</v>
      </c>
      <c r="N59" s="227"/>
      <c r="O59" s="227">
        <f>SUM(O60:O62)</f>
        <v>0</v>
      </c>
      <c r="P59" s="227"/>
      <c r="Q59" s="227">
        <f>SUM(Q60:Q62)</f>
        <v>0.14000000000000001</v>
      </c>
      <c r="R59" s="228"/>
      <c r="S59" s="228"/>
      <c r="T59" s="229"/>
      <c r="U59" s="223"/>
      <c r="V59" s="223">
        <f>SUM(V60:V62)</f>
        <v>0</v>
      </c>
      <c r="W59" s="223"/>
      <c r="X59" s="223"/>
      <c r="Y59" s="223"/>
      <c r="AG59" t="s">
        <v>148</v>
      </c>
    </row>
    <row r="60" spans="1:60" outlineLevel="1" x14ac:dyDescent="0.2">
      <c r="A60" s="231">
        <v>22</v>
      </c>
      <c r="B60" s="232" t="s">
        <v>218</v>
      </c>
      <c r="C60" s="250" t="s">
        <v>219</v>
      </c>
      <c r="D60" s="233" t="s">
        <v>151</v>
      </c>
      <c r="E60" s="234">
        <v>1.5760000000000001</v>
      </c>
      <c r="F60" s="235"/>
      <c r="G60" s="236">
        <f>ROUND(E60*F60,2)</f>
        <v>0</v>
      </c>
      <c r="H60" s="235">
        <v>0</v>
      </c>
      <c r="I60" s="236">
        <f>ROUND(E60*H60,2)</f>
        <v>0</v>
      </c>
      <c r="J60" s="235">
        <v>319</v>
      </c>
      <c r="K60" s="236">
        <f>ROUND(E60*J60,2)</f>
        <v>502.74</v>
      </c>
      <c r="L60" s="236">
        <v>21</v>
      </c>
      <c r="M60" s="236">
        <f>G60*(1+L60/100)</f>
        <v>0</v>
      </c>
      <c r="N60" s="234">
        <v>1.17E-3</v>
      </c>
      <c r="O60" s="234">
        <f>ROUND(E60*N60,2)</f>
        <v>0</v>
      </c>
      <c r="P60" s="234">
        <v>8.7999999999999995E-2</v>
      </c>
      <c r="Q60" s="234">
        <f>ROUND(E60*P60,2)</f>
        <v>0.14000000000000001</v>
      </c>
      <c r="R60" s="236"/>
      <c r="S60" s="236" t="s">
        <v>164</v>
      </c>
      <c r="T60" s="237" t="s">
        <v>153</v>
      </c>
      <c r="U60" s="220">
        <v>0</v>
      </c>
      <c r="V60" s="220">
        <f>ROUND(E60*U60,2)</f>
        <v>0</v>
      </c>
      <c r="W60" s="220"/>
      <c r="X60" s="220" t="s">
        <v>154</v>
      </c>
      <c r="Y60" s="220" t="s">
        <v>155</v>
      </c>
      <c r="Z60" s="210"/>
      <c r="AA60" s="210"/>
      <c r="AB60" s="210"/>
      <c r="AC60" s="210"/>
      <c r="AD60" s="210"/>
      <c r="AE60" s="210"/>
      <c r="AF60" s="210"/>
      <c r="AG60" s="210" t="s">
        <v>156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2" x14ac:dyDescent="0.2">
      <c r="A61" s="217"/>
      <c r="B61" s="218"/>
      <c r="C61" s="251" t="s">
        <v>278</v>
      </c>
      <c r="D61" s="221"/>
      <c r="E61" s="222"/>
      <c r="F61" s="220"/>
      <c r="G61" s="220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10"/>
      <c r="AA61" s="210"/>
      <c r="AB61" s="210"/>
      <c r="AC61" s="210"/>
      <c r="AD61" s="210"/>
      <c r="AE61" s="210"/>
      <c r="AF61" s="210"/>
      <c r="AG61" s="210" t="s">
        <v>160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3" x14ac:dyDescent="0.2">
      <c r="A62" s="217"/>
      <c r="B62" s="218"/>
      <c r="C62" s="251" t="s">
        <v>279</v>
      </c>
      <c r="D62" s="221"/>
      <c r="E62" s="222">
        <v>1.58</v>
      </c>
      <c r="F62" s="220"/>
      <c r="G62" s="220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20"/>
      <c r="Z62" s="210"/>
      <c r="AA62" s="210"/>
      <c r="AB62" s="210"/>
      <c r="AC62" s="210"/>
      <c r="AD62" s="210"/>
      <c r="AE62" s="210"/>
      <c r="AF62" s="210"/>
      <c r="AG62" s="210" t="s">
        <v>160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x14ac:dyDescent="0.2">
      <c r="A63" s="224" t="s">
        <v>147</v>
      </c>
      <c r="B63" s="225" t="s">
        <v>112</v>
      </c>
      <c r="C63" s="248" t="s">
        <v>113</v>
      </c>
      <c r="D63" s="226"/>
      <c r="E63" s="227"/>
      <c r="F63" s="228"/>
      <c r="G63" s="228">
        <f>SUMIF(AG64:AG76,"&lt;&gt;NOR",G64:G76)</f>
        <v>0</v>
      </c>
      <c r="H63" s="228"/>
      <c r="I63" s="228">
        <f>SUM(I64:I76)</f>
        <v>0</v>
      </c>
      <c r="J63" s="228"/>
      <c r="K63" s="228">
        <f>SUM(K64:K76)</f>
        <v>1275.92</v>
      </c>
      <c r="L63" s="228"/>
      <c r="M63" s="228">
        <f>SUM(M64:M76)</f>
        <v>0</v>
      </c>
      <c r="N63" s="227"/>
      <c r="O63" s="227">
        <f>SUM(O64:O76)</f>
        <v>0</v>
      </c>
      <c r="P63" s="227"/>
      <c r="Q63" s="227">
        <f>SUM(Q64:Q76)</f>
        <v>0</v>
      </c>
      <c r="R63" s="228"/>
      <c r="S63" s="228"/>
      <c r="T63" s="229"/>
      <c r="U63" s="223"/>
      <c r="V63" s="223">
        <f>SUM(V64:V76)</f>
        <v>0</v>
      </c>
      <c r="W63" s="223"/>
      <c r="X63" s="223"/>
      <c r="Y63" s="223"/>
      <c r="AG63" t="s">
        <v>148</v>
      </c>
    </row>
    <row r="64" spans="1:60" outlineLevel="1" x14ac:dyDescent="0.2">
      <c r="A64" s="231">
        <v>23</v>
      </c>
      <c r="B64" s="232" t="s">
        <v>226</v>
      </c>
      <c r="C64" s="250" t="s">
        <v>227</v>
      </c>
      <c r="D64" s="233" t="s">
        <v>186</v>
      </c>
      <c r="E64" s="234">
        <v>0.18906999999999999</v>
      </c>
      <c r="F64" s="235"/>
      <c r="G64" s="236">
        <f>ROUND(E64*F64,2)</f>
        <v>0</v>
      </c>
      <c r="H64" s="235">
        <v>0</v>
      </c>
      <c r="I64" s="236">
        <f>ROUND(E64*H64,2)</f>
        <v>0</v>
      </c>
      <c r="J64" s="235">
        <v>301</v>
      </c>
      <c r="K64" s="236">
        <f>ROUND(E64*J64,2)</f>
        <v>56.91</v>
      </c>
      <c r="L64" s="236">
        <v>21</v>
      </c>
      <c r="M64" s="236">
        <f>G64*(1+L64/100)</f>
        <v>0</v>
      </c>
      <c r="N64" s="234">
        <v>0</v>
      </c>
      <c r="O64" s="234">
        <f>ROUND(E64*N64,2)</f>
        <v>0</v>
      </c>
      <c r="P64" s="234">
        <v>0</v>
      </c>
      <c r="Q64" s="234">
        <f>ROUND(E64*P64,2)</f>
        <v>0</v>
      </c>
      <c r="R64" s="236"/>
      <c r="S64" s="236" t="s">
        <v>152</v>
      </c>
      <c r="T64" s="237" t="s">
        <v>153</v>
      </c>
      <c r="U64" s="220">
        <v>0</v>
      </c>
      <c r="V64" s="220">
        <f>ROUND(E64*U64,2)</f>
        <v>0</v>
      </c>
      <c r="W64" s="220"/>
      <c r="X64" s="220" t="s">
        <v>154</v>
      </c>
      <c r="Y64" s="220" t="s">
        <v>155</v>
      </c>
      <c r="Z64" s="210"/>
      <c r="AA64" s="210"/>
      <c r="AB64" s="210"/>
      <c r="AC64" s="210"/>
      <c r="AD64" s="210"/>
      <c r="AE64" s="210"/>
      <c r="AF64" s="210"/>
      <c r="AG64" s="210" t="s">
        <v>156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2" x14ac:dyDescent="0.2">
      <c r="A65" s="217"/>
      <c r="B65" s="218"/>
      <c r="C65" s="252" t="s">
        <v>228</v>
      </c>
      <c r="D65" s="246"/>
      <c r="E65" s="246"/>
      <c r="F65" s="246"/>
      <c r="G65" s="246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20"/>
      <c r="Z65" s="210"/>
      <c r="AA65" s="210"/>
      <c r="AB65" s="210"/>
      <c r="AC65" s="210"/>
      <c r="AD65" s="210"/>
      <c r="AE65" s="210"/>
      <c r="AF65" s="210"/>
      <c r="AG65" s="210" t="s">
        <v>166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38">
        <v>24</v>
      </c>
      <c r="B66" s="239" t="s">
        <v>229</v>
      </c>
      <c r="C66" s="249" t="s">
        <v>230</v>
      </c>
      <c r="D66" s="240" t="s">
        <v>186</v>
      </c>
      <c r="E66" s="241">
        <v>0.18906999999999999</v>
      </c>
      <c r="F66" s="242"/>
      <c r="G66" s="243">
        <f>ROUND(E66*F66,2)</f>
        <v>0</v>
      </c>
      <c r="H66" s="242">
        <v>0</v>
      </c>
      <c r="I66" s="243">
        <f>ROUND(E66*H66,2)</f>
        <v>0</v>
      </c>
      <c r="J66" s="242">
        <v>432.5</v>
      </c>
      <c r="K66" s="243">
        <f>ROUND(E66*J66,2)</f>
        <v>81.77</v>
      </c>
      <c r="L66" s="243">
        <v>21</v>
      </c>
      <c r="M66" s="243">
        <f>G66*(1+L66/100)</f>
        <v>0</v>
      </c>
      <c r="N66" s="241">
        <v>0</v>
      </c>
      <c r="O66" s="241">
        <f>ROUND(E66*N66,2)</f>
        <v>0</v>
      </c>
      <c r="P66" s="241">
        <v>0</v>
      </c>
      <c r="Q66" s="241">
        <f>ROUND(E66*P66,2)</f>
        <v>0</v>
      </c>
      <c r="R66" s="243"/>
      <c r="S66" s="243" t="s">
        <v>152</v>
      </c>
      <c r="T66" s="244" t="s">
        <v>153</v>
      </c>
      <c r="U66" s="220">
        <v>0</v>
      </c>
      <c r="V66" s="220">
        <f>ROUND(E66*U66,2)</f>
        <v>0</v>
      </c>
      <c r="W66" s="220"/>
      <c r="X66" s="220" t="s">
        <v>154</v>
      </c>
      <c r="Y66" s="220" t="s">
        <v>155</v>
      </c>
      <c r="Z66" s="210"/>
      <c r="AA66" s="210"/>
      <c r="AB66" s="210"/>
      <c r="AC66" s="210"/>
      <c r="AD66" s="210"/>
      <c r="AE66" s="210"/>
      <c r="AF66" s="210"/>
      <c r="AG66" s="210" t="s">
        <v>156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38">
        <v>25</v>
      </c>
      <c r="B67" s="239" t="s">
        <v>231</v>
      </c>
      <c r="C67" s="249" t="s">
        <v>232</v>
      </c>
      <c r="D67" s="240" t="s">
        <v>186</v>
      </c>
      <c r="E67" s="241">
        <v>2.6469900000000002</v>
      </c>
      <c r="F67" s="242"/>
      <c r="G67" s="243">
        <f>ROUND(E67*F67,2)</f>
        <v>0</v>
      </c>
      <c r="H67" s="242">
        <v>0</v>
      </c>
      <c r="I67" s="243">
        <f>ROUND(E67*H67,2)</f>
        <v>0</v>
      </c>
      <c r="J67" s="242">
        <v>27.7</v>
      </c>
      <c r="K67" s="243">
        <f>ROUND(E67*J67,2)</f>
        <v>73.319999999999993</v>
      </c>
      <c r="L67" s="243">
        <v>21</v>
      </c>
      <c r="M67" s="243">
        <f>G67*(1+L67/100)</f>
        <v>0</v>
      </c>
      <c r="N67" s="241">
        <v>0</v>
      </c>
      <c r="O67" s="241">
        <f>ROUND(E67*N67,2)</f>
        <v>0</v>
      </c>
      <c r="P67" s="241">
        <v>0</v>
      </c>
      <c r="Q67" s="241">
        <f>ROUND(E67*P67,2)</f>
        <v>0</v>
      </c>
      <c r="R67" s="243"/>
      <c r="S67" s="243" t="s">
        <v>152</v>
      </c>
      <c r="T67" s="244" t="s">
        <v>153</v>
      </c>
      <c r="U67" s="220">
        <v>0</v>
      </c>
      <c r="V67" s="220">
        <f>ROUND(E67*U67,2)</f>
        <v>0</v>
      </c>
      <c r="W67" s="220"/>
      <c r="X67" s="220" t="s">
        <v>154</v>
      </c>
      <c r="Y67" s="220" t="s">
        <v>155</v>
      </c>
      <c r="Z67" s="210"/>
      <c r="AA67" s="210"/>
      <c r="AB67" s="210"/>
      <c r="AC67" s="210"/>
      <c r="AD67" s="210"/>
      <c r="AE67" s="210"/>
      <c r="AF67" s="210"/>
      <c r="AG67" s="210" t="s">
        <v>156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38">
        <v>26</v>
      </c>
      <c r="B68" s="239" t="s">
        <v>233</v>
      </c>
      <c r="C68" s="249" t="s">
        <v>234</v>
      </c>
      <c r="D68" s="240" t="s">
        <v>186</v>
      </c>
      <c r="E68" s="241">
        <v>0.94535000000000002</v>
      </c>
      <c r="F68" s="242"/>
      <c r="G68" s="243">
        <f>ROUND(E68*F68,2)</f>
        <v>0</v>
      </c>
      <c r="H68" s="242">
        <v>0</v>
      </c>
      <c r="I68" s="243">
        <f>ROUND(E68*H68,2)</f>
        <v>0</v>
      </c>
      <c r="J68" s="242">
        <v>48.2</v>
      </c>
      <c r="K68" s="243">
        <f>ROUND(E68*J68,2)</f>
        <v>45.57</v>
      </c>
      <c r="L68" s="243">
        <v>21</v>
      </c>
      <c r="M68" s="243">
        <f>G68*(1+L68/100)</f>
        <v>0</v>
      </c>
      <c r="N68" s="241">
        <v>0</v>
      </c>
      <c r="O68" s="241">
        <f>ROUND(E68*N68,2)</f>
        <v>0</v>
      </c>
      <c r="P68" s="241">
        <v>0</v>
      </c>
      <c r="Q68" s="241">
        <f>ROUND(E68*P68,2)</f>
        <v>0</v>
      </c>
      <c r="R68" s="243"/>
      <c r="S68" s="243" t="s">
        <v>152</v>
      </c>
      <c r="T68" s="244" t="s">
        <v>153</v>
      </c>
      <c r="U68" s="220">
        <v>0</v>
      </c>
      <c r="V68" s="220">
        <f>ROUND(E68*U68,2)</f>
        <v>0</v>
      </c>
      <c r="W68" s="220"/>
      <c r="X68" s="220" t="s">
        <v>154</v>
      </c>
      <c r="Y68" s="220" t="s">
        <v>155</v>
      </c>
      <c r="Z68" s="210"/>
      <c r="AA68" s="210"/>
      <c r="AB68" s="210"/>
      <c r="AC68" s="210"/>
      <c r="AD68" s="210"/>
      <c r="AE68" s="210"/>
      <c r="AF68" s="210"/>
      <c r="AG68" s="210" t="s">
        <v>156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31">
        <v>27</v>
      </c>
      <c r="B69" s="232" t="s">
        <v>235</v>
      </c>
      <c r="C69" s="250" t="s">
        <v>236</v>
      </c>
      <c r="D69" s="233" t="s">
        <v>186</v>
      </c>
      <c r="E69" s="234">
        <v>0.18906999999999999</v>
      </c>
      <c r="F69" s="235"/>
      <c r="G69" s="236">
        <f>ROUND(E69*F69,2)</f>
        <v>0</v>
      </c>
      <c r="H69" s="235">
        <v>0</v>
      </c>
      <c r="I69" s="236">
        <f>ROUND(E69*H69,2)</f>
        <v>0</v>
      </c>
      <c r="J69" s="235">
        <v>222.5</v>
      </c>
      <c r="K69" s="236">
        <f>ROUND(E69*J69,2)</f>
        <v>42.07</v>
      </c>
      <c r="L69" s="236">
        <v>21</v>
      </c>
      <c r="M69" s="236">
        <f>G69*(1+L69/100)</f>
        <v>0</v>
      </c>
      <c r="N69" s="234">
        <v>0</v>
      </c>
      <c r="O69" s="234">
        <f>ROUND(E69*N69,2)</f>
        <v>0</v>
      </c>
      <c r="P69" s="234">
        <v>0</v>
      </c>
      <c r="Q69" s="234">
        <f>ROUND(E69*P69,2)</f>
        <v>0</v>
      </c>
      <c r="R69" s="236"/>
      <c r="S69" s="236" t="s">
        <v>152</v>
      </c>
      <c r="T69" s="237" t="s">
        <v>153</v>
      </c>
      <c r="U69" s="220">
        <v>0</v>
      </c>
      <c r="V69" s="220">
        <f>ROUND(E69*U69,2)</f>
        <v>0</v>
      </c>
      <c r="W69" s="220"/>
      <c r="X69" s="220" t="s">
        <v>154</v>
      </c>
      <c r="Y69" s="220" t="s">
        <v>155</v>
      </c>
      <c r="Z69" s="210"/>
      <c r="AA69" s="210"/>
      <c r="AB69" s="210"/>
      <c r="AC69" s="210"/>
      <c r="AD69" s="210"/>
      <c r="AE69" s="210"/>
      <c r="AF69" s="210"/>
      <c r="AG69" s="210" t="s">
        <v>156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2" x14ac:dyDescent="0.2">
      <c r="A70" s="217"/>
      <c r="B70" s="218"/>
      <c r="C70" s="252" t="s">
        <v>237</v>
      </c>
      <c r="D70" s="246"/>
      <c r="E70" s="246"/>
      <c r="F70" s="246"/>
      <c r="G70" s="246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20"/>
      <c r="Z70" s="210"/>
      <c r="AA70" s="210"/>
      <c r="AB70" s="210"/>
      <c r="AC70" s="210"/>
      <c r="AD70" s="210"/>
      <c r="AE70" s="210"/>
      <c r="AF70" s="210"/>
      <c r="AG70" s="210" t="s">
        <v>166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">
      <c r="A71" s="217"/>
      <c r="B71" s="218"/>
      <c r="C71" s="253" t="s">
        <v>238</v>
      </c>
      <c r="D71" s="247"/>
      <c r="E71" s="247"/>
      <c r="F71" s="247"/>
      <c r="G71" s="247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20"/>
      <c r="Z71" s="210"/>
      <c r="AA71" s="210"/>
      <c r="AB71" s="210"/>
      <c r="AC71" s="210"/>
      <c r="AD71" s="210"/>
      <c r="AE71" s="210"/>
      <c r="AF71" s="210"/>
      <c r="AG71" s="210" t="s">
        <v>166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22.5" outlineLevel="3" x14ac:dyDescent="0.2">
      <c r="A72" s="217"/>
      <c r="B72" s="218"/>
      <c r="C72" s="253" t="s">
        <v>239</v>
      </c>
      <c r="D72" s="247"/>
      <c r="E72" s="247"/>
      <c r="F72" s="247"/>
      <c r="G72" s="247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20"/>
      <c r="Z72" s="210"/>
      <c r="AA72" s="210"/>
      <c r="AB72" s="210"/>
      <c r="AC72" s="210"/>
      <c r="AD72" s="210"/>
      <c r="AE72" s="210"/>
      <c r="AF72" s="210"/>
      <c r="AG72" s="210" t="s">
        <v>166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45" t="str">
        <f>C72</f>
        <v>- při vodorovné dopravě po vodě : vyložení na hromady na suchu nebo na přeložení na dopravní prostředek na suchu do 15 m vodorovně a současně do 4 m svisle,</v>
      </c>
      <c r="BB72" s="210"/>
      <c r="BC72" s="210"/>
      <c r="BD72" s="210"/>
      <c r="BE72" s="210"/>
      <c r="BF72" s="210"/>
      <c r="BG72" s="210"/>
      <c r="BH72" s="210"/>
    </row>
    <row r="73" spans="1:60" outlineLevel="3" x14ac:dyDescent="0.2">
      <c r="A73" s="217"/>
      <c r="B73" s="218"/>
      <c r="C73" s="253" t="s">
        <v>240</v>
      </c>
      <c r="D73" s="247"/>
      <c r="E73" s="247"/>
      <c r="F73" s="247"/>
      <c r="G73" s="247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20"/>
      <c r="Z73" s="210"/>
      <c r="AA73" s="210"/>
      <c r="AB73" s="210"/>
      <c r="AC73" s="210"/>
      <c r="AD73" s="210"/>
      <c r="AE73" s="210"/>
      <c r="AF73" s="210"/>
      <c r="AG73" s="210" t="s">
        <v>166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38">
        <v>28</v>
      </c>
      <c r="B74" s="239" t="s">
        <v>241</v>
      </c>
      <c r="C74" s="249" t="s">
        <v>242</v>
      </c>
      <c r="D74" s="240" t="s">
        <v>186</v>
      </c>
      <c r="E74" s="241">
        <v>0.18906999999999999</v>
      </c>
      <c r="F74" s="242"/>
      <c r="G74" s="243">
        <f>ROUND(E74*F74,2)</f>
        <v>0</v>
      </c>
      <c r="H74" s="242">
        <v>0</v>
      </c>
      <c r="I74" s="243">
        <f>ROUND(E74*H74,2)</f>
        <v>0</v>
      </c>
      <c r="J74" s="242">
        <v>13.6</v>
      </c>
      <c r="K74" s="243">
        <f>ROUND(E74*J74,2)</f>
        <v>2.57</v>
      </c>
      <c r="L74" s="243">
        <v>21</v>
      </c>
      <c r="M74" s="243">
        <f>G74*(1+L74/100)</f>
        <v>0</v>
      </c>
      <c r="N74" s="241">
        <v>0</v>
      </c>
      <c r="O74" s="241">
        <f>ROUND(E74*N74,2)</f>
        <v>0</v>
      </c>
      <c r="P74" s="241">
        <v>0</v>
      </c>
      <c r="Q74" s="241">
        <f>ROUND(E74*P74,2)</f>
        <v>0</v>
      </c>
      <c r="R74" s="243"/>
      <c r="S74" s="243" t="s">
        <v>152</v>
      </c>
      <c r="T74" s="244" t="s">
        <v>153</v>
      </c>
      <c r="U74" s="220">
        <v>0</v>
      </c>
      <c r="V74" s="220">
        <f>ROUND(E74*U74,2)</f>
        <v>0</v>
      </c>
      <c r="W74" s="220"/>
      <c r="X74" s="220" t="s">
        <v>154</v>
      </c>
      <c r="Y74" s="220" t="s">
        <v>155</v>
      </c>
      <c r="Z74" s="210"/>
      <c r="AA74" s="210"/>
      <c r="AB74" s="210"/>
      <c r="AC74" s="210"/>
      <c r="AD74" s="210"/>
      <c r="AE74" s="210"/>
      <c r="AF74" s="210"/>
      <c r="AG74" s="210" t="s">
        <v>156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31">
        <v>29</v>
      </c>
      <c r="B75" s="232" t="s">
        <v>243</v>
      </c>
      <c r="C75" s="250" t="s">
        <v>244</v>
      </c>
      <c r="D75" s="233" t="s">
        <v>186</v>
      </c>
      <c r="E75" s="234">
        <v>0.18906999999999999</v>
      </c>
      <c r="F75" s="235"/>
      <c r="G75" s="236">
        <f>ROUND(E75*F75,2)</f>
        <v>0</v>
      </c>
      <c r="H75" s="235">
        <v>0</v>
      </c>
      <c r="I75" s="236">
        <f>ROUND(E75*H75,2)</f>
        <v>0</v>
      </c>
      <c r="J75" s="235">
        <v>5150</v>
      </c>
      <c r="K75" s="236">
        <f>ROUND(E75*J75,2)</f>
        <v>973.71</v>
      </c>
      <c r="L75" s="236">
        <v>21</v>
      </c>
      <c r="M75" s="236">
        <f>G75*(1+L75/100)</f>
        <v>0</v>
      </c>
      <c r="N75" s="234">
        <v>0</v>
      </c>
      <c r="O75" s="234">
        <f>ROUND(E75*N75,2)</f>
        <v>0</v>
      </c>
      <c r="P75" s="234">
        <v>0</v>
      </c>
      <c r="Q75" s="234">
        <f>ROUND(E75*P75,2)</f>
        <v>0</v>
      </c>
      <c r="R75" s="236"/>
      <c r="S75" s="236" t="s">
        <v>152</v>
      </c>
      <c r="T75" s="237" t="s">
        <v>153</v>
      </c>
      <c r="U75" s="220">
        <v>0</v>
      </c>
      <c r="V75" s="220">
        <f>ROUND(E75*U75,2)</f>
        <v>0</v>
      </c>
      <c r="W75" s="220"/>
      <c r="X75" s="220" t="s">
        <v>154</v>
      </c>
      <c r="Y75" s="220" t="s">
        <v>155</v>
      </c>
      <c r="Z75" s="210"/>
      <c r="AA75" s="210"/>
      <c r="AB75" s="210"/>
      <c r="AC75" s="210"/>
      <c r="AD75" s="210"/>
      <c r="AE75" s="210"/>
      <c r="AF75" s="210"/>
      <c r="AG75" s="210" t="s">
        <v>156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2" x14ac:dyDescent="0.2">
      <c r="A76" s="217"/>
      <c r="B76" s="218"/>
      <c r="C76" s="252" t="s">
        <v>245</v>
      </c>
      <c r="D76" s="246"/>
      <c r="E76" s="246"/>
      <c r="F76" s="246"/>
      <c r="G76" s="246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20"/>
      <c r="Z76" s="210"/>
      <c r="AA76" s="210"/>
      <c r="AB76" s="210"/>
      <c r="AC76" s="210"/>
      <c r="AD76" s="210"/>
      <c r="AE76" s="210"/>
      <c r="AF76" s="210"/>
      <c r="AG76" s="210" t="s">
        <v>166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x14ac:dyDescent="0.2">
      <c r="A77" s="224" t="s">
        <v>147</v>
      </c>
      <c r="B77" s="225" t="s">
        <v>116</v>
      </c>
      <c r="C77" s="248" t="s">
        <v>117</v>
      </c>
      <c r="D77" s="226"/>
      <c r="E77" s="227"/>
      <c r="F77" s="228"/>
      <c r="G77" s="228">
        <f>SUMIF(AG78:AG81,"&lt;&gt;NOR",G78:G81)</f>
        <v>0</v>
      </c>
      <c r="H77" s="228"/>
      <c r="I77" s="228">
        <f>SUM(I78:I81)</f>
        <v>0</v>
      </c>
      <c r="J77" s="228"/>
      <c r="K77" s="228">
        <f>SUM(K78:K81)</f>
        <v>7500</v>
      </c>
      <c r="L77" s="228"/>
      <c r="M77" s="228">
        <f>SUM(M78:M81)</f>
        <v>0</v>
      </c>
      <c r="N77" s="227"/>
      <c r="O77" s="227">
        <f>SUM(O78:O81)</f>
        <v>0</v>
      </c>
      <c r="P77" s="227"/>
      <c r="Q77" s="227">
        <f>SUM(Q78:Q81)</f>
        <v>0</v>
      </c>
      <c r="R77" s="228"/>
      <c r="S77" s="228"/>
      <c r="T77" s="229"/>
      <c r="U77" s="223"/>
      <c r="V77" s="223">
        <f>SUM(V78:V81)</f>
        <v>0</v>
      </c>
      <c r="W77" s="223"/>
      <c r="X77" s="223"/>
      <c r="Y77" s="223"/>
      <c r="AG77" t="s">
        <v>148</v>
      </c>
    </row>
    <row r="78" spans="1:60" ht="22.5" outlineLevel="1" x14ac:dyDescent="0.2">
      <c r="A78" s="231">
        <v>30</v>
      </c>
      <c r="B78" s="232" t="s">
        <v>246</v>
      </c>
      <c r="C78" s="250" t="s">
        <v>247</v>
      </c>
      <c r="D78" s="233" t="s">
        <v>248</v>
      </c>
      <c r="E78" s="234">
        <v>1</v>
      </c>
      <c r="F78" s="235"/>
      <c r="G78" s="236">
        <f>ROUND(E78*F78,2)</f>
        <v>0</v>
      </c>
      <c r="H78" s="235">
        <v>0</v>
      </c>
      <c r="I78" s="236">
        <f>ROUND(E78*H78,2)</f>
        <v>0</v>
      </c>
      <c r="J78" s="235">
        <v>3500</v>
      </c>
      <c r="K78" s="236">
        <f>ROUND(E78*J78,2)</f>
        <v>3500</v>
      </c>
      <c r="L78" s="236">
        <v>21</v>
      </c>
      <c r="M78" s="236">
        <f>G78*(1+L78/100)</f>
        <v>0</v>
      </c>
      <c r="N78" s="234">
        <v>0</v>
      </c>
      <c r="O78" s="234">
        <f>ROUND(E78*N78,2)</f>
        <v>0</v>
      </c>
      <c r="P78" s="234">
        <v>0</v>
      </c>
      <c r="Q78" s="234">
        <f>ROUND(E78*P78,2)</f>
        <v>0</v>
      </c>
      <c r="R78" s="236"/>
      <c r="S78" s="236" t="s">
        <v>164</v>
      </c>
      <c r="T78" s="237" t="s">
        <v>153</v>
      </c>
      <c r="U78" s="220">
        <v>0</v>
      </c>
      <c r="V78" s="220">
        <f>ROUND(E78*U78,2)</f>
        <v>0</v>
      </c>
      <c r="W78" s="220"/>
      <c r="X78" s="220" t="s">
        <v>154</v>
      </c>
      <c r="Y78" s="220" t="s">
        <v>155</v>
      </c>
      <c r="Z78" s="210"/>
      <c r="AA78" s="210"/>
      <c r="AB78" s="210"/>
      <c r="AC78" s="210"/>
      <c r="AD78" s="210"/>
      <c r="AE78" s="210"/>
      <c r="AF78" s="210"/>
      <c r="AG78" s="210" t="s">
        <v>156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2" x14ac:dyDescent="0.2">
      <c r="A79" s="217"/>
      <c r="B79" s="218"/>
      <c r="C79" s="252" t="s">
        <v>249</v>
      </c>
      <c r="D79" s="246"/>
      <c r="E79" s="246"/>
      <c r="F79" s="246"/>
      <c r="G79" s="246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20"/>
      <c r="Z79" s="210"/>
      <c r="AA79" s="210"/>
      <c r="AB79" s="210"/>
      <c r="AC79" s="210"/>
      <c r="AD79" s="210"/>
      <c r="AE79" s="210"/>
      <c r="AF79" s="210"/>
      <c r="AG79" s="210" t="s">
        <v>166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31">
        <v>31</v>
      </c>
      <c r="B80" s="232" t="s">
        <v>280</v>
      </c>
      <c r="C80" s="250" t="s">
        <v>281</v>
      </c>
      <c r="D80" s="233" t="s">
        <v>248</v>
      </c>
      <c r="E80" s="234">
        <v>1</v>
      </c>
      <c r="F80" s="235"/>
      <c r="G80" s="236">
        <f>ROUND(E80*F80,2)</f>
        <v>0</v>
      </c>
      <c r="H80" s="235">
        <v>0</v>
      </c>
      <c r="I80" s="236">
        <f>ROUND(E80*H80,2)</f>
        <v>0</v>
      </c>
      <c r="J80" s="235">
        <v>4000</v>
      </c>
      <c r="K80" s="236">
        <f>ROUND(E80*J80,2)</f>
        <v>4000</v>
      </c>
      <c r="L80" s="236">
        <v>21</v>
      </c>
      <c r="M80" s="236">
        <f>G80*(1+L80/100)</f>
        <v>0</v>
      </c>
      <c r="N80" s="234">
        <v>1.41E-3</v>
      </c>
      <c r="O80" s="234">
        <f>ROUND(E80*N80,2)</f>
        <v>0</v>
      </c>
      <c r="P80" s="234">
        <v>0</v>
      </c>
      <c r="Q80" s="234">
        <f>ROUND(E80*P80,2)</f>
        <v>0</v>
      </c>
      <c r="R80" s="236"/>
      <c r="S80" s="236" t="s">
        <v>164</v>
      </c>
      <c r="T80" s="237" t="s">
        <v>153</v>
      </c>
      <c r="U80" s="220">
        <v>0</v>
      </c>
      <c r="V80" s="220">
        <f>ROUND(E80*U80,2)</f>
        <v>0</v>
      </c>
      <c r="W80" s="220"/>
      <c r="X80" s="220" t="s">
        <v>154</v>
      </c>
      <c r="Y80" s="220" t="s">
        <v>155</v>
      </c>
      <c r="Z80" s="210"/>
      <c r="AA80" s="210"/>
      <c r="AB80" s="210"/>
      <c r="AC80" s="210"/>
      <c r="AD80" s="210"/>
      <c r="AE80" s="210"/>
      <c r="AF80" s="210"/>
      <c r="AG80" s="210" t="s">
        <v>156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2" x14ac:dyDescent="0.2">
      <c r="A81" s="217"/>
      <c r="B81" s="218"/>
      <c r="C81" s="252" t="s">
        <v>282</v>
      </c>
      <c r="D81" s="246"/>
      <c r="E81" s="246"/>
      <c r="F81" s="246"/>
      <c r="G81" s="246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20"/>
      <c r="Z81" s="210"/>
      <c r="AA81" s="210"/>
      <c r="AB81" s="210"/>
      <c r="AC81" s="210"/>
      <c r="AD81" s="210"/>
      <c r="AE81" s="210"/>
      <c r="AF81" s="210"/>
      <c r="AG81" s="210" t="s">
        <v>166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x14ac:dyDescent="0.2">
      <c r="A82" s="3"/>
      <c r="B82" s="4"/>
      <c r="C82" s="254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AE82">
        <v>12</v>
      </c>
      <c r="AF82">
        <v>21</v>
      </c>
      <c r="AG82" t="s">
        <v>133</v>
      </c>
    </row>
    <row r="83" spans="1:60" x14ac:dyDescent="0.2">
      <c r="A83" s="213"/>
      <c r="B83" s="214" t="s">
        <v>29</v>
      </c>
      <c r="C83" s="255"/>
      <c r="D83" s="215"/>
      <c r="E83" s="216"/>
      <c r="F83" s="216"/>
      <c r="G83" s="230">
        <f>G8+G13+G16+G30+G37+G40+G48+G52+G59+G63+G77</f>
        <v>0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AE83">
        <f>SUMIF(L7:L81,AE82,G7:G81)</f>
        <v>0</v>
      </c>
      <c r="AF83">
        <f>SUMIF(L7:L81,AF82,G7:G81)</f>
        <v>0</v>
      </c>
      <c r="AG83" t="s">
        <v>250</v>
      </c>
    </row>
    <row r="84" spans="1:60" x14ac:dyDescent="0.2">
      <c r="C84" s="256"/>
      <c r="D84" s="10"/>
      <c r="AG84" t="s">
        <v>251</v>
      </c>
    </row>
    <row r="85" spans="1:60" x14ac:dyDescent="0.2">
      <c r="D85" s="10"/>
    </row>
    <row r="86" spans="1:60" x14ac:dyDescent="0.2">
      <c r="D86" s="10"/>
    </row>
    <row r="87" spans="1:60" x14ac:dyDescent="0.2">
      <c r="D87" s="10"/>
    </row>
    <row r="88" spans="1:60" x14ac:dyDescent="0.2">
      <c r="D88" s="10"/>
    </row>
    <row r="89" spans="1:60" x14ac:dyDescent="0.2">
      <c r="D89" s="10"/>
    </row>
    <row r="90" spans="1:60" x14ac:dyDescent="0.2">
      <c r="D90" s="10"/>
    </row>
    <row r="91" spans="1:60" x14ac:dyDescent="0.2">
      <c r="D91" s="10"/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7RLH5v8C/sBlzt5UCDJdqiTFmyTcjqDqEVlsk13z4a5JwfLILoLr4LkPGe+Su+6085f7RJFWXlCIlknnOBhFw==" saltValue="J7DpBgMLrfMfi22sSI1w2A==" spinCount="100000" sheet="1" formatRows="0"/>
  <mergeCells count="22">
    <mergeCell ref="C73:G73"/>
    <mergeCell ref="C76:G76"/>
    <mergeCell ref="C79:G79"/>
    <mergeCell ref="C81:G81"/>
    <mergeCell ref="C26:G26"/>
    <mergeCell ref="C27:G27"/>
    <mergeCell ref="C65:G65"/>
    <mergeCell ref="C70:G70"/>
    <mergeCell ref="C71:G71"/>
    <mergeCell ref="C72:G72"/>
    <mergeCell ref="C20:G20"/>
    <mergeCell ref="C21:G21"/>
    <mergeCell ref="C22:G22"/>
    <mergeCell ref="C23:G23"/>
    <mergeCell ref="C24:G24"/>
    <mergeCell ref="C25:G25"/>
    <mergeCell ref="A1:G1"/>
    <mergeCell ref="C2:G2"/>
    <mergeCell ref="C3:G3"/>
    <mergeCell ref="C4:G4"/>
    <mergeCell ref="C15:G15"/>
    <mergeCell ref="C19:G19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52B7E-6C6D-47FA-87E5-F08034B80B3A}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120</v>
      </c>
      <c r="B1" s="195"/>
      <c r="C1" s="195"/>
      <c r="D1" s="195"/>
      <c r="E1" s="195"/>
      <c r="F1" s="195"/>
      <c r="G1" s="195"/>
      <c r="AG1" t="s">
        <v>121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122</v>
      </c>
    </row>
    <row r="3" spans="1:60" ht="24.95" customHeight="1" x14ac:dyDescent="0.2">
      <c r="A3" s="196" t="s">
        <v>8</v>
      </c>
      <c r="B3" s="49" t="s">
        <v>48</v>
      </c>
      <c r="C3" s="199" t="s">
        <v>49</v>
      </c>
      <c r="D3" s="197"/>
      <c r="E3" s="197"/>
      <c r="F3" s="197"/>
      <c r="G3" s="198"/>
      <c r="AC3" s="174" t="s">
        <v>122</v>
      </c>
      <c r="AG3" t="s">
        <v>123</v>
      </c>
    </row>
    <row r="4" spans="1:60" ht="24.95" customHeight="1" x14ac:dyDescent="0.2">
      <c r="A4" s="200" t="s">
        <v>9</v>
      </c>
      <c r="B4" s="201" t="s">
        <v>61</v>
      </c>
      <c r="C4" s="202" t="s">
        <v>62</v>
      </c>
      <c r="D4" s="203"/>
      <c r="E4" s="203"/>
      <c r="F4" s="203"/>
      <c r="G4" s="204"/>
      <c r="AG4" t="s">
        <v>124</v>
      </c>
    </row>
    <row r="5" spans="1:60" x14ac:dyDescent="0.2">
      <c r="D5" s="10"/>
    </row>
    <row r="6" spans="1:60" ht="38.25" x14ac:dyDescent="0.2">
      <c r="A6" s="206" t="s">
        <v>125</v>
      </c>
      <c r="B6" s="208" t="s">
        <v>126</v>
      </c>
      <c r="C6" s="208" t="s">
        <v>127</v>
      </c>
      <c r="D6" s="207" t="s">
        <v>128</v>
      </c>
      <c r="E6" s="206" t="s">
        <v>129</v>
      </c>
      <c r="F6" s="205" t="s">
        <v>130</v>
      </c>
      <c r="G6" s="206" t="s">
        <v>29</v>
      </c>
      <c r="H6" s="209" t="s">
        <v>30</v>
      </c>
      <c r="I6" s="209" t="s">
        <v>131</v>
      </c>
      <c r="J6" s="209" t="s">
        <v>31</v>
      </c>
      <c r="K6" s="209" t="s">
        <v>132</v>
      </c>
      <c r="L6" s="209" t="s">
        <v>133</v>
      </c>
      <c r="M6" s="209" t="s">
        <v>134</v>
      </c>
      <c r="N6" s="209" t="s">
        <v>135</v>
      </c>
      <c r="O6" s="209" t="s">
        <v>136</v>
      </c>
      <c r="P6" s="209" t="s">
        <v>137</v>
      </c>
      <c r="Q6" s="209" t="s">
        <v>138</v>
      </c>
      <c r="R6" s="209" t="s">
        <v>139</v>
      </c>
      <c r="S6" s="209" t="s">
        <v>140</v>
      </c>
      <c r="T6" s="209" t="s">
        <v>141</v>
      </c>
      <c r="U6" s="209" t="s">
        <v>142</v>
      </c>
      <c r="V6" s="209" t="s">
        <v>143</v>
      </c>
      <c r="W6" s="209" t="s">
        <v>144</v>
      </c>
      <c r="X6" s="209" t="s">
        <v>145</v>
      </c>
      <c r="Y6" s="209" t="s">
        <v>146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4" t="s">
        <v>147</v>
      </c>
      <c r="B8" s="225" t="s">
        <v>86</v>
      </c>
      <c r="C8" s="248" t="s">
        <v>87</v>
      </c>
      <c r="D8" s="226"/>
      <c r="E8" s="227"/>
      <c r="F8" s="228"/>
      <c r="G8" s="228">
        <f>SUMIF(AG9:AG13,"&lt;&gt;NOR",G9:G13)</f>
        <v>0</v>
      </c>
      <c r="H8" s="228"/>
      <c r="I8" s="228">
        <f>SUM(I9:I13)</f>
        <v>23422.6</v>
      </c>
      <c r="J8" s="228"/>
      <c r="K8" s="228">
        <f>SUM(K9:K13)</f>
        <v>17549.59</v>
      </c>
      <c r="L8" s="228"/>
      <c r="M8" s="228">
        <f>SUM(M9:M13)</f>
        <v>0</v>
      </c>
      <c r="N8" s="227"/>
      <c r="O8" s="227">
        <f>SUM(O9:O13)</f>
        <v>0.95</v>
      </c>
      <c r="P8" s="227"/>
      <c r="Q8" s="227">
        <f>SUM(Q9:Q13)</f>
        <v>0</v>
      </c>
      <c r="R8" s="228"/>
      <c r="S8" s="228"/>
      <c r="T8" s="229"/>
      <c r="U8" s="223"/>
      <c r="V8" s="223">
        <f>SUM(V9:V13)</f>
        <v>25.54</v>
      </c>
      <c r="W8" s="223"/>
      <c r="X8" s="223"/>
      <c r="Y8" s="223"/>
      <c r="AG8" t="s">
        <v>148</v>
      </c>
    </row>
    <row r="9" spans="1:60" ht="33.75" outlineLevel="1" x14ac:dyDescent="0.2">
      <c r="A9" s="231">
        <v>1</v>
      </c>
      <c r="B9" s="232" t="s">
        <v>358</v>
      </c>
      <c r="C9" s="250" t="s">
        <v>359</v>
      </c>
      <c r="D9" s="233" t="s">
        <v>151</v>
      </c>
      <c r="E9" s="234">
        <v>19.841249999999999</v>
      </c>
      <c r="F9" s="235"/>
      <c r="G9" s="236">
        <f>ROUND(E9*F9,2)</f>
        <v>0</v>
      </c>
      <c r="H9" s="235">
        <v>1180.5</v>
      </c>
      <c r="I9" s="236">
        <f>ROUND(E9*H9,2)</f>
        <v>23422.6</v>
      </c>
      <c r="J9" s="235">
        <v>884.5</v>
      </c>
      <c r="K9" s="236">
        <f>ROUND(E9*J9,2)</f>
        <v>17549.59</v>
      </c>
      <c r="L9" s="236">
        <v>21</v>
      </c>
      <c r="M9" s="236">
        <f>G9*(1+L9/100)</f>
        <v>0</v>
      </c>
      <c r="N9" s="234">
        <v>4.8099999999999997E-2</v>
      </c>
      <c r="O9" s="234">
        <f>ROUND(E9*N9,2)</f>
        <v>0.95</v>
      </c>
      <c r="P9" s="234">
        <v>0</v>
      </c>
      <c r="Q9" s="234">
        <f>ROUND(E9*P9,2)</f>
        <v>0</v>
      </c>
      <c r="R9" s="236" t="s">
        <v>360</v>
      </c>
      <c r="S9" s="236" t="s">
        <v>152</v>
      </c>
      <c r="T9" s="237" t="s">
        <v>152</v>
      </c>
      <c r="U9" s="220">
        <v>1.2869999999999999</v>
      </c>
      <c r="V9" s="220">
        <f>ROUND(E9*U9,2)</f>
        <v>25.54</v>
      </c>
      <c r="W9" s="220"/>
      <c r="X9" s="220" t="s">
        <v>154</v>
      </c>
      <c r="Y9" s="220" t="s">
        <v>155</v>
      </c>
      <c r="Z9" s="210"/>
      <c r="AA9" s="210"/>
      <c r="AB9" s="210"/>
      <c r="AC9" s="210"/>
      <c r="AD9" s="210"/>
      <c r="AE9" s="210"/>
      <c r="AF9" s="210"/>
      <c r="AG9" s="210" t="s">
        <v>260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2" x14ac:dyDescent="0.2">
      <c r="A10" s="217"/>
      <c r="B10" s="218"/>
      <c r="C10" s="258" t="s">
        <v>361</v>
      </c>
      <c r="D10" s="257"/>
      <c r="E10" s="257"/>
      <c r="F10" s="257"/>
      <c r="G10" s="257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362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45" t="str">
        <f>C10</f>
        <v>zřízení nosné konstrukce příčky, vložení tepelné izolace tl. do 5 cm, montáž desek, tmelení spár Q2 a úprava rohů. Včetně dodávek materiálu.</v>
      </c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51" t="s">
        <v>363</v>
      </c>
      <c r="D11" s="221"/>
      <c r="E11" s="222"/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160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17"/>
      <c r="B12" s="218"/>
      <c r="C12" s="251" t="s">
        <v>364</v>
      </c>
      <c r="D12" s="221"/>
      <c r="E12" s="222"/>
      <c r="F12" s="220"/>
      <c r="G12" s="22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160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">
      <c r="A13" s="217"/>
      <c r="B13" s="218"/>
      <c r="C13" s="251" t="s">
        <v>365</v>
      </c>
      <c r="D13" s="221"/>
      <c r="E13" s="222">
        <v>19.841249999999999</v>
      </c>
      <c r="F13" s="220"/>
      <c r="G13" s="220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160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x14ac:dyDescent="0.2">
      <c r="A14" s="224" t="s">
        <v>147</v>
      </c>
      <c r="B14" s="225" t="s">
        <v>88</v>
      </c>
      <c r="C14" s="248" t="s">
        <v>89</v>
      </c>
      <c r="D14" s="226"/>
      <c r="E14" s="227"/>
      <c r="F14" s="228"/>
      <c r="G14" s="228">
        <f>SUMIF(AG15:AG25,"&lt;&gt;NOR",G15:G25)</f>
        <v>0</v>
      </c>
      <c r="H14" s="228"/>
      <c r="I14" s="228">
        <f>SUM(I15:I25)</f>
        <v>0</v>
      </c>
      <c r="J14" s="228"/>
      <c r="K14" s="228">
        <f>SUM(K15:K25)</f>
        <v>36735.07</v>
      </c>
      <c r="L14" s="228"/>
      <c r="M14" s="228">
        <f>SUM(M15:M25)</f>
        <v>0</v>
      </c>
      <c r="N14" s="227"/>
      <c r="O14" s="227">
        <f>SUM(O15:O25)</f>
        <v>1.1400000000000001</v>
      </c>
      <c r="P14" s="227"/>
      <c r="Q14" s="227">
        <f>SUM(Q15:Q25)</f>
        <v>0.64</v>
      </c>
      <c r="R14" s="228"/>
      <c r="S14" s="228"/>
      <c r="T14" s="229"/>
      <c r="U14" s="223"/>
      <c r="V14" s="223">
        <f>SUM(V15:V25)</f>
        <v>0</v>
      </c>
      <c r="W14" s="223"/>
      <c r="X14" s="223"/>
      <c r="Y14" s="223"/>
      <c r="AG14" t="s">
        <v>148</v>
      </c>
    </row>
    <row r="15" spans="1:60" outlineLevel="1" x14ac:dyDescent="0.2">
      <c r="A15" s="238">
        <v>2</v>
      </c>
      <c r="B15" s="239" t="s">
        <v>149</v>
      </c>
      <c r="C15" s="249" t="s">
        <v>150</v>
      </c>
      <c r="D15" s="240" t="s">
        <v>151</v>
      </c>
      <c r="E15" s="241">
        <v>40.65</v>
      </c>
      <c r="F15" s="242"/>
      <c r="G15" s="243">
        <f>ROUND(E15*F15,2)</f>
        <v>0</v>
      </c>
      <c r="H15" s="242">
        <v>0</v>
      </c>
      <c r="I15" s="243">
        <f>ROUND(E15*H15,2)</f>
        <v>0</v>
      </c>
      <c r="J15" s="242">
        <v>239</v>
      </c>
      <c r="K15" s="243">
        <f>ROUND(E15*J15,2)</f>
        <v>9715.35</v>
      </c>
      <c r="L15" s="243">
        <v>21</v>
      </c>
      <c r="M15" s="243">
        <f>G15*(1+L15/100)</f>
        <v>0</v>
      </c>
      <c r="N15" s="241">
        <v>6.4799999999999996E-3</v>
      </c>
      <c r="O15" s="241">
        <f>ROUND(E15*N15,2)</f>
        <v>0.26</v>
      </c>
      <c r="P15" s="241">
        <v>4.0000000000000001E-3</v>
      </c>
      <c r="Q15" s="241">
        <f>ROUND(E15*P15,2)</f>
        <v>0.16</v>
      </c>
      <c r="R15" s="243"/>
      <c r="S15" s="243" t="s">
        <v>152</v>
      </c>
      <c r="T15" s="244" t="s">
        <v>153</v>
      </c>
      <c r="U15" s="220">
        <v>0</v>
      </c>
      <c r="V15" s="220">
        <f>ROUND(E15*U15,2)</f>
        <v>0</v>
      </c>
      <c r="W15" s="220"/>
      <c r="X15" s="220" t="s">
        <v>154</v>
      </c>
      <c r="Y15" s="220" t="s">
        <v>155</v>
      </c>
      <c r="Z15" s="210"/>
      <c r="AA15" s="210"/>
      <c r="AB15" s="210"/>
      <c r="AC15" s="210"/>
      <c r="AD15" s="210"/>
      <c r="AE15" s="210"/>
      <c r="AF15" s="210"/>
      <c r="AG15" s="210" t="s">
        <v>156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31">
        <v>3</v>
      </c>
      <c r="B16" s="232" t="s">
        <v>157</v>
      </c>
      <c r="C16" s="250" t="s">
        <v>158</v>
      </c>
      <c r="D16" s="233" t="s">
        <v>151</v>
      </c>
      <c r="E16" s="234">
        <v>48.4861</v>
      </c>
      <c r="F16" s="235"/>
      <c r="G16" s="236">
        <f>ROUND(E16*F16,2)</f>
        <v>0</v>
      </c>
      <c r="H16" s="235">
        <v>0</v>
      </c>
      <c r="I16" s="236">
        <f>ROUND(E16*H16,2)</f>
        <v>0</v>
      </c>
      <c r="J16" s="235">
        <v>425.5</v>
      </c>
      <c r="K16" s="236">
        <f>ROUND(E16*J16,2)</f>
        <v>20630.84</v>
      </c>
      <c r="L16" s="236">
        <v>21</v>
      </c>
      <c r="M16" s="236">
        <f>G16*(1+L16/100)</f>
        <v>0</v>
      </c>
      <c r="N16" s="234">
        <v>1.5959999999999998E-2</v>
      </c>
      <c r="O16" s="234">
        <f>ROUND(E16*N16,2)</f>
        <v>0.77</v>
      </c>
      <c r="P16" s="234">
        <v>0.01</v>
      </c>
      <c r="Q16" s="234">
        <f>ROUND(E16*P16,2)</f>
        <v>0.48</v>
      </c>
      <c r="R16" s="236"/>
      <c r="S16" s="236" t="s">
        <v>152</v>
      </c>
      <c r="T16" s="237" t="s">
        <v>153</v>
      </c>
      <c r="U16" s="220">
        <v>0</v>
      </c>
      <c r="V16" s="220">
        <f>ROUND(E16*U16,2)</f>
        <v>0</v>
      </c>
      <c r="W16" s="220"/>
      <c r="X16" s="220" t="s">
        <v>154</v>
      </c>
      <c r="Y16" s="220" t="s">
        <v>155</v>
      </c>
      <c r="Z16" s="210"/>
      <c r="AA16" s="210"/>
      <c r="AB16" s="210"/>
      <c r="AC16" s="210"/>
      <c r="AD16" s="210"/>
      <c r="AE16" s="210"/>
      <c r="AF16" s="210"/>
      <c r="AG16" s="210" t="s">
        <v>156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2" x14ac:dyDescent="0.2">
      <c r="A17" s="217"/>
      <c r="B17" s="218"/>
      <c r="C17" s="251" t="s">
        <v>366</v>
      </c>
      <c r="D17" s="221"/>
      <c r="E17" s="222"/>
      <c r="F17" s="220"/>
      <c r="G17" s="220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10"/>
      <c r="AA17" s="210"/>
      <c r="AB17" s="210"/>
      <c r="AC17" s="210"/>
      <c r="AD17" s="210"/>
      <c r="AE17" s="210"/>
      <c r="AF17" s="210"/>
      <c r="AG17" s="210" t="s">
        <v>160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">
      <c r="A18" s="217"/>
      <c r="B18" s="218"/>
      <c r="C18" s="251" t="s">
        <v>367</v>
      </c>
      <c r="D18" s="221"/>
      <c r="E18" s="222">
        <v>48.49</v>
      </c>
      <c r="F18" s="220"/>
      <c r="G18" s="220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160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31">
        <v>4</v>
      </c>
      <c r="B19" s="232" t="s">
        <v>368</v>
      </c>
      <c r="C19" s="250" t="s">
        <v>369</v>
      </c>
      <c r="D19" s="233" t="s">
        <v>151</v>
      </c>
      <c r="E19" s="234">
        <v>19.841249999999999</v>
      </c>
      <c r="F19" s="235"/>
      <c r="G19" s="236">
        <f>ROUND(E19*F19,2)</f>
        <v>0</v>
      </c>
      <c r="H19" s="235">
        <v>0</v>
      </c>
      <c r="I19" s="236">
        <f>ROUND(E19*H19,2)</f>
        <v>0</v>
      </c>
      <c r="J19" s="235">
        <v>322</v>
      </c>
      <c r="K19" s="236">
        <f>ROUND(E19*J19,2)</f>
        <v>6388.88</v>
      </c>
      <c r="L19" s="236">
        <v>21</v>
      </c>
      <c r="M19" s="236">
        <f>G19*(1+L19/100)</f>
        <v>0</v>
      </c>
      <c r="N19" s="234">
        <v>5.3099999999999996E-3</v>
      </c>
      <c r="O19" s="234">
        <f>ROUND(E19*N19,2)</f>
        <v>0.11</v>
      </c>
      <c r="P19" s="234">
        <v>0</v>
      </c>
      <c r="Q19" s="234">
        <f>ROUND(E19*P19,2)</f>
        <v>0</v>
      </c>
      <c r="R19" s="236"/>
      <c r="S19" s="236" t="s">
        <v>152</v>
      </c>
      <c r="T19" s="237" t="s">
        <v>153</v>
      </c>
      <c r="U19" s="220">
        <v>0</v>
      </c>
      <c r="V19" s="220">
        <f>ROUND(E19*U19,2)</f>
        <v>0</v>
      </c>
      <c r="W19" s="220"/>
      <c r="X19" s="220" t="s">
        <v>154</v>
      </c>
      <c r="Y19" s="220" t="s">
        <v>155</v>
      </c>
      <c r="Z19" s="210"/>
      <c r="AA19" s="210"/>
      <c r="AB19" s="210"/>
      <c r="AC19" s="210"/>
      <c r="AD19" s="210"/>
      <c r="AE19" s="210"/>
      <c r="AF19" s="210"/>
      <c r="AG19" s="210" t="s">
        <v>156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17"/>
      <c r="B20" s="218"/>
      <c r="C20" s="252" t="s">
        <v>370</v>
      </c>
      <c r="D20" s="246"/>
      <c r="E20" s="246"/>
      <c r="F20" s="246"/>
      <c r="G20" s="246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166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">
      <c r="A21" s="217"/>
      <c r="B21" s="218"/>
      <c r="C21" s="253" t="s">
        <v>371</v>
      </c>
      <c r="D21" s="247"/>
      <c r="E21" s="247"/>
      <c r="F21" s="247"/>
      <c r="G21" s="247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166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">
      <c r="A22" s="217"/>
      <c r="B22" s="218"/>
      <c r="C22" s="253" t="s">
        <v>372</v>
      </c>
      <c r="D22" s="247"/>
      <c r="E22" s="247"/>
      <c r="F22" s="247"/>
      <c r="G22" s="247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166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45" t="str">
        <f>C22</f>
        <v>V položce jsou zakalkulovány náklady na provedení penetračního základního nátěru stěn a provedení vlastní povrchové úpravy omítkou.</v>
      </c>
      <c r="BB22" s="210"/>
      <c r="BC22" s="210"/>
      <c r="BD22" s="210"/>
      <c r="BE22" s="210"/>
      <c r="BF22" s="210"/>
      <c r="BG22" s="210"/>
      <c r="BH22" s="210"/>
    </row>
    <row r="23" spans="1:60" outlineLevel="2" x14ac:dyDescent="0.2">
      <c r="A23" s="217"/>
      <c r="B23" s="218"/>
      <c r="C23" s="251" t="s">
        <v>373</v>
      </c>
      <c r="D23" s="221"/>
      <c r="E23" s="222"/>
      <c r="F23" s="220"/>
      <c r="G23" s="220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10"/>
      <c r="AA23" s="210"/>
      <c r="AB23" s="210"/>
      <c r="AC23" s="210"/>
      <c r="AD23" s="210"/>
      <c r="AE23" s="210"/>
      <c r="AF23" s="210"/>
      <c r="AG23" s="210" t="s">
        <v>160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">
      <c r="A24" s="217"/>
      <c r="B24" s="218"/>
      <c r="C24" s="251" t="s">
        <v>374</v>
      </c>
      <c r="D24" s="221"/>
      <c r="E24" s="222"/>
      <c r="F24" s="220"/>
      <c r="G24" s="22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160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17"/>
      <c r="B25" s="218"/>
      <c r="C25" s="251" t="s">
        <v>365</v>
      </c>
      <c r="D25" s="221"/>
      <c r="E25" s="222">
        <v>19.84</v>
      </c>
      <c r="F25" s="220"/>
      <c r="G25" s="220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10"/>
      <c r="AA25" s="210"/>
      <c r="AB25" s="210"/>
      <c r="AC25" s="210"/>
      <c r="AD25" s="210"/>
      <c r="AE25" s="210"/>
      <c r="AF25" s="210"/>
      <c r="AG25" s="210" t="s">
        <v>160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x14ac:dyDescent="0.2">
      <c r="A26" s="224" t="s">
        <v>147</v>
      </c>
      <c r="B26" s="225" t="s">
        <v>90</v>
      </c>
      <c r="C26" s="248" t="s">
        <v>91</v>
      </c>
      <c r="D26" s="226"/>
      <c r="E26" s="227"/>
      <c r="F26" s="228"/>
      <c r="G26" s="228">
        <f>SUMIF(AG27:AG28,"&lt;&gt;NOR",G27:G28)</f>
        <v>0</v>
      </c>
      <c r="H26" s="228"/>
      <c r="I26" s="228">
        <f>SUM(I27:I28)</f>
        <v>0</v>
      </c>
      <c r="J26" s="228"/>
      <c r="K26" s="228">
        <f>SUM(K27:K28)</f>
        <v>10325.1</v>
      </c>
      <c r="L26" s="228"/>
      <c r="M26" s="228">
        <f>SUM(M27:M28)</f>
        <v>0</v>
      </c>
      <c r="N26" s="227"/>
      <c r="O26" s="227">
        <f>SUM(O27:O28)</f>
        <v>0.15</v>
      </c>
      <c r="P26" s="227"/>
      <c r="Q26" s="227">
        <f>SUM(Q27:Q28)</f>
        <v>0</v>
      </c>
      <c r="R26" s="228"/>
      <c r="S26" s="228"/>
      <c r="T26" s="229"/>
      <c r="U26" s="223"/>
      <c r="V26" s="223">
        <f>SUM(V27:V28)</f>
        <v>0</v>
      </c>
      <c r="W26" s="223"/>
      <c r="X26" s="223"/>
      <c r="Y26" s="223"/>
      <c r="AG26" t="s">
        <v>148</v>
      </c>
    </row>
    <row r="27" spans="1:60" outlineLevel="1" x14ac:dyDescent="0.2">
      <c r="A27" s="231">
        <v>5</v>
      </c>
      <c r="B27" s="232" t="s">
        <v>162</v>
      </c>
      <c r="C27" s="250" t="s">
        <v>163</v>
      </c>
      <c r="D27" s="233" t="s">
        <v>151</v>
      </c>
      <c r="E27" s="234">
        <v>40.65</v>
      </c>
      <c r="F27" s="235"/>
      <c r="G27" s="236">
        <f>ROUND(E27*F27,2)</f>
        <v>0</v>
      </c>
      <c r="H27" s="235">
        <v>0</v>
      </c>
      <c r="I27" s="236">
        <f>ROUND(E27*H27,2)</f>
        <v>0</v>
      </c>
      <c r="J27" s="235">
        <v>254</v>
      </c>
      <c r="K27" s="236">
        <f>ROUND(E27*J27,2)</f>
        <v>10325.1</v>
      </c>
      <c r="L27" s="236">
        <v>21</v>
      </c>
      <c r="M27" s="236">
        <f>G27*(1+L27/100)</f>
        <v>0</v>
      </c>
      <c r="N27" s="234">
        <v>3.5699999999999998E-3</v>
      </c>
      <c r="O27" s="234">
        <f>ROUND(E27*N27,2)</f>
        <v>0.15</v>
      </c>
      <c r="P27" s="234">
        <v>0</v>
      </c>
      <c r="Q27" s="234">
        <f>ROUND(E27*P27,2)</f>
        <v>0</v>
      </c>
      <c r="R27" s="236"/>
      <c r="S27" s="236" t="s">
        <v>164</v>
      </c>
      <c r="T27" s="237" t="s">
        <v>153</v>
      </c>
      <c r="U27" s="220">
        <v>0</v>
      </c>
      <c r="V27" s="220">
        <f>ROUND(E27*U27,2)</f>
        <v>0</v>
      </c>
      <c r="W27" s="220"/>
      <c r="X27" s="220" t="s">
        <v>154</v>
      </c>
      <c r="Y27" s="220" t="s">
        <v>155</v>
      </c>
      <c r="Z27" s="210"/>
      <c r="AA27" s="210"/>
      <c r="AB27" s="210"/>
      <c r="AC27" s="210"/>
      <c r="AD27" s="210"/>
      <c r="AE27" s="210"/>
      <c r="AF27" s="210"/>
      <c r="AG27" s="210" t="s">
        <v>156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2" x14ac:dyDescent="0.2">
      <c r="A28" s="217"/>
      <c r="B28" s="218"/>
      <c r="C28" s="252" t="s">
        <v>165</v>
      </c>
      <c r="D28" s="246"/>
      <c r="E28" s="246"/>
      <c r="F28" s="246"/>
      <c r="G28" s="246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166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45" t="str">
        <f>C28</f>
        <v>Cementová samonivelační podlahová stěrka pro tloušťky 2-10 mm. Pouze pro vnitřní použití, vhodná pro podlahová vytápění, pro jemné vyrovnání nerovných podlah.</v>
      </c>
      <c r="BB28" s="210"/>
      <c r="BC28" s="210"/>
      <c r="BD28" s="210"/>
      <c r="BE28" s="210"/>
      <c r="BF28" s="210"/>
      <c r="BG28" s="210"/>
      <c r="BH28" s="210"/>
    </row>
    <row r="29" spans="1:60" x14ac:dyDescent="0.2">
      <c r="A29" s="224" t="s">
        <v>147</v>
      </c>
      <c r="B29" s="225" t="s">
        <v>92</v>
      </c>
      <c r="C29" s="248" t="s">
        <v>93</v>
      </c>
      <c r="D29" s="226"/>
      <c r="E29" s="227"/>
      <c r="F29" s="228"/>
      <c r="G29" s="228">
        <f>SUMIF(AG30:AG41,"&lt;&gt;NOR",G30:G41)</f>
        <v>0</v>
      </c>
      <c r="H29" s="228"/>
      <c r="I29" s="228">
        <f>SUM(I30:I41)</f>
        <v>0</v>
      </c>
      <c r="J29" s="228"/>
      <c r="K29" s="228">
        <f>SUM(K30:K41)</f>
        <v>22350</v>
      </c>
      <c r="L29" s="228"/>
      <c r="M29" s="228">
        <f>SUM(M30:M41)</f>
        <v>0</v>
      </c>
      <c r="N29" s="227"/>
      <c r="O29" s="227">
        <f>SUM(O30:O41)</f>
        <v>0</v>
      </c>
      <c r="P29" s="227"/>
      <c r="Q29" s="227">
        <f>SUM(Q30:Q41)</f>
        <v>0</v>
      </c>
      <c r="R29" s="228"/>
      <c r="S29" s="228"/>
      <c r="T29" s="229"/>
      <c r="U29" s="223"/>
      <c r="V29" s="223">
        <f>SUM(V30:V41)</f>
        <v>0</v>
      </c>
      <c r="W29" s="223"/>
      <c r="X29" s="223"/>
      <c r="Y29" s="223"/>
      <c r="AG29" t="s">
        <v>148</v>
      </c>
    </row>
    <row r="30" spans="1:60" outlineLevel="1" x14ac:dyDescent="0.2">
      <c r="A30" s="231">
        <v>6</v>
      </c>
      <c r="B30" s="232" t="s">
        <v>285</v>
      </c>
      <c r="C30" s="250" t="s">
        <v>286</v>
      </c>
      <c r="D30" s="233" t="s">
        <v>151</v>
      </c>
      <c r="E30" s="234">
        <v>8.94</v>
      </c>
      <c r="F30" s="235"/>
      <c r="G30" s="236">
        <f>ROUND(E30*F30,2)</f>
        <v>0</v>
      </c>
      <c r="H30" s="235">
        <v>0</v>
      </c>
      <c r="I30" s="236">
        <f>ROUND(E30*H30,2)</f>
        <v>0</v>
      </c>
      <c r="J30" s="235">
        <v>2500</v>
      </c>
      <c r="K30" s="236">
        <f>ROUND(E30*J30,2)</f>
        <v>22350</v>
      </c>
      <c r="L30" s="236">
        <v>21</v>
      </c>
      <c r="M30" s="236">
        <f>G30*(1+L30/100)</f>
        <v>0</v>
      </c>
      <c r="N30" s="234">
        <v>0</v>
      </c>
      <c r="O30" s="234">
        <f>ROUND(E30*N30,2)</f>
        <v>0</v>
      </c>
      <c r="P30" s="234">
        <v>0</v>
      </c>
      <c r="Q30" s="234">
        <f>ROUND(E30*P30,2)</f>
        <v>0</v>
      </c>
      <c r="R30" s="236"/>
      <c r="S30" s="236" t="s">
        <v>164</v>
      </c>
      <c r="T30" s="237" t="s">
        <v>153</v>
      </c>
      <c r="U30" s="220">
        <v>0</v>
      </c>
      <c r="V30" s="220">
        <f>ROUND(E30*U30,2)</f>
        <v>0</v>
      </c>
      <c r="W30" s="220"/>
      <c r="X30" s="220" t="s">
        <v>154</v>
      </c>
      <c r="Y30" s="220" t="s">
        <v>155</v>
      </c>
      <c r="Z30" s="210"/>
      <c r="AA30" s="210"/>
      <c r="AB30" s="210"/>
      <c r="AC30" s="210"/>
      <c r="AD30" s="210"/>
      <c r="AE30" s="210"/>
      <c r="AF30" s="210"/>
      <c r="AG30" s="210" t="s">
        <v>156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17"/>
      <c r="B31" s="218"/>
      <c r="C31" s="252" t="s">
        <v>287</v>
      </c>
      <c r="D31" s="246"/>
      <c r="E31" s="246"/>
      <c r="F31" s="246"/>
      <c r="G31" s="246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166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17"/>
      <c r="B32" s="218"/>
      <c r="C32" s="253" t="s">
        <v>288</v>
      </c>
      <c r="D32" s="247"/>
      <c r="E32" s="247"/>
      <c r="F32" s="247"/>
      <c r="G32" s="247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166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">
      <c r="A33" s="217"/>
      <c r="B33" s="218"/>
      <c r="C33" s="253" t="s">
        <v>289</v>
      </c>
      <c r="D33" s="247"/>
      <c r="E33" s="247"/>
      <c r="F33" s="247"/>
      <c r="G33" s="247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10"/>
      <c r="AA33" s="210"/>
      <c r="AB33" s="210"/>
      <c r="AC33" s="210"/>
      <c r="AD33" s="210"/>
      <c r="AE33" s="210"/>
      <c r="AF33" s="210"/>
      <c r="AG33" s="210" t="s">
        <v>166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">
      <c r="A34" s="217"/>
      <c r="B34" s="218"/>
      <c r="C34" s="253" t="s">
        <v>290</v>
      </c>
      <c r="D34" s="247"/>
      <c r="E34" s="247"/>
      <c r="F34" s="247"/>
      <c r="G34" s="247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10"/>
      <c r="AA34" s="210"/>
      <c r="AB34" s="210"/>
      <c r="AC34" s="210"/>
      <c r="AD34" s="210"/>
      <c r="AE34" s="210"/>
      <c r="AF34" s="210"/>
      <c r="AG34" s="210" t="s">
        <v>166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">
      <c r="A35" s="217"/>
      <c r="B35" s="218"/>
      <c r="C35" s="253" t="s">
        <v>291</v>
      </c>
      <c r="D35" s="247"/>
      <c r="E35" s="247"/>
      <c r="F35" s="247"/>
      <c r="G35" s="247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166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">
      <c r="A36" s="217"/>
      <c r="B36" s="218"/>
      <c r="C36" s="253" t="s">
        <v>292</v>
      </c>
      <c r="D36" s="247"/>
      <c r="E36" s="247"/>
      <c r="F36" s="247"/>
      <c r="G36" s="247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10"/>
      <c r="AA36" s="210"/>
      <c r="AB36" s="210"/>
      <c r="AC36" s="210"/>
      <c r="AD36" s="210"/>
      <c r="AE36" s="210"/>
      <c r="AF36" s="210"/>
      <c r="AG36" s="210" t="s">
        <v>166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">
      <c r="A37" s="217"/>
      <c r="B37" s="218"/>
      <c r="C37" s="253" t="s">
        <v>293</v>
      </c>
      <c r="D37" s="247"/>
      <c r="E37" s="247"/>
      <c r="F37" s="247"/>
      <c r="G37" s="247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10"/>
      <c r="AA37" s="210"/>
      <c r="AB37" s="210"/>
      <c r="AC37" s="210"/>
      <c r="AD37" s="210"/>
      <c r="AE37" s="210"/>
      <c r="AF37" s="210"/>
      <c r="AG37" s="210" t="s">
        <v>166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">
      <c r="A38" s="217"/>
      <c r="B38" s="218"/>
      <c r="C38" s="253" t="s">
        <v>294</v>
      </c>
      <c r="D38" s="247"/>
      <c r="E38" s="247"/>
      <c r="F38" s="247"/>
      <c r="G38" s="247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10"/>
      <c r="AA38" s="210"/>
      <c r="AB38" s="210"/>
      <c r="AC38" s="210"/>
      <c r="AD38" s="210"/>
      <c r="AE38" s="210"/>
      <c r="AF38" s="210"/>
      <c r="AG38" s="210" t="s">
        <v>166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">
      <c r="A39" s="217"/>
      <c r="B39" s="218"/>
      <c r="C39" s="253" t="s">
        <v>295</v>
      </c>
      <c r="D39" s="247"/>
      <c r="E39" s="247"/>
      <c r="F39" s="247"/>
      <c r="G39" s="247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10"/>
      <c r="AA39" s="210"/>
      <c r="AB39" s="210"/>
      <c r="AC39" s="210"/>
      <c r="AD39" s="210"/>
      <c r="AE39" s="210"/>
      <c r="AF39" s="210"/>
      <c r="AG39" s="210" t="s">
        <v>166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17"/>
      <c r="B40" s="218"/>
      <c r="C40" s="251" t="s">
        <v>375</v>
      </c>
      <c r="D40" s="221"/>
      <c r="E40" s="222"/>
      <c r="F40" s="220"/>
      <c r="G40" s="220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10"/>
      <c r="AA40" s="210"/>
      <c r="AB40" s="210"/>
      <c r="AC40" s="210"/>
      <c r="AD40" s="210"/>
      <c r="AE40" s="210"/>
      <c r="AF40" s="210"/>
      <c r="AG40" s="210" t="s">
        <v>160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">
      <c r="A41" s="217"/>
      <c r="B41" s="218"/>
      <c r="C41" s="251" t="s">
        <v>376</v>
      </c>
      <c r="D41" s="221"/>
      <c r="E41" s="222">
        <v>8.94</v>
      </c>
      <c r="F41" s="220"/>
      <c r="G41" s="220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20"/>
      <c r="Z41" s="210"/>
      <c r="AA41" s="210"/>
      <c r="AB41" s="210"/>
      <c r="AC41" s="210"/>
      <c r="AD41" s="210"/>
      <c r="AE41" s="210"/>
      <c r="AF41" s="210"/>
      <c r="AG41" s="210" t="s">
        <v>160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x14ac:dyDescent="0.2">
      <c r="A42" s="224" t="s">
        <v>147</v>
      </c>
      <c r="B42" s="225" t="s">
        <v>96</v>
      </c>
      <c r="C42" s="248" t="s">
        <v>97</v>
      </c>
      <c r="D42" s="226"/>
      <c r="E42" s="227"/>
      <c r="F42" s="228"/>
      <c r="G42" s="228">
        <f>SUMIF(AG43:AG48,"&lt;&gt;NOR",G43:G48)</f>
        <v>0</v>
      </c>
      <c r="H42" s="228"/>
      <c r="I42" s="228">
        <f>SUM(I43:I48)</f>
        <v>0</v>
      </c>
      <c r="J42" s="228"/>
      <c r="K42" s="228">
        <f>SUM(K43:K48)</f>
        <v>33500</v>
      </c>
      <c r="L42" s="228"/>
      <c r="M42" s="228">
        <f>SUM(M43:M48)</f>
        <v>0</v>
      </c>
      <c r="N42" s="227"/>
      <c r="O42" s="227">
        <f>SUM(O43:O48)</f>
        <v>0</v>
      </c>
      <c r="P42" s="227"/>
      <c r="Q42" s="227">
        <f>SUM(Q43:Q48)</f>
        <v>0</v>
      </c>
      <c r="R42" s="228"/>
      <c r="S42" s="228"/>
      <c r="T42" s="229"/>
      <c r="U42" s="223"/>
      <c r="V42" s="223">
        <f>SUM(V43:V48)</f>
        <v>4.57</v>
      </c>
      <c r="W42" s="223"/>
      <c r="X42" s="223"/>
      <c r="Y42" s="223"/>
      <c r="AG42" t="s">
        <v>148</v>
      </c>
    </row>
    <row r="43" spans="1:60" outlineLevel="1" x14ac:dyDescent="0.2">
      <c r="A43" s="238">
        <v>7</v>
      </c>
      <c r="B43" s="239" t="s">
        <v>258</v>
      </c>
      <c r="C43" s="249" t="s">
        <v>377</v>
      </c>
      <c r="D43" s="240" t="s">
        <v>248</v>
      </c>
      <c r="E43" s="241">
        <v>1</v>
      </c>
      <c r="F43" s="242"/>
      <c r="G43" s="243">
        <f>ROUND(E43*F43,2)</f>
        <v>0</v>
      </c>
      <c r="H43" s="242">
        <v>0</v>
      </c>
      <c r="I43" s="243">
        <f>ROUND(E43*H43,2)</f>
        <v>0</v>
      </c>
      <c r="J43" s="242">
        <v>6000</v>
      </c>
      <c r="K43" s="243">
        <f>ROUND(E43*J43,2)</f>
        <v>6000</v>
      </c>
      <c r="L43" s="243">
        <v>21</v>
      </c>
      <c r="M43" s="243">
        <f>G43*(1+L43/100)</f>
        <v>0</v>
      </c>
      <c r="N43" s="241">
        <v>0</v>
      </c>
      <c r="O43" s="241">
        <f>ROUND(E43*N43,2)</f>
        <v>0</v>
      </c>
      <c r="P43" s="241">
        <v>0</v>
      </c>
      <c r="Q43" s="241">
        <f>ROUND(E43*P43,2)</f>
        <v>0</v>
      </c>
      <c r="R43" s="243"/>
      <c r="S43" s="243" t="s">
        <v>164</v>
      </c>
      <c r="T43" s="244" t="s">
        <v>153</v>
      </c>
      <c r="U43" s="220">
        <v>4.5670000000000002</v>
      </c>
      <c r="V43" s="220">
        <f>ROUND(E43*U43,2)</f>
        <v>4.57</v>
      </c>
      <c r="W43" s="220"/>
      <c r="X43" s="220" t="s">
        <v>154</v>
      </c>
      <c r="Y43" s="220" t="s">
        <v>155</v>
      </c>
      <c r="Z43" s="210"/>
      <c r="AA43" s="210"/>
      <c r="AB43" s="210"/>
      <c r="AC43" s="210"/>
      <c r="AD43" s="210"/>
      <c r="AE43" s="210"/>
      <c r="AF43" s="210"/>
      <c r="AG43" s="210" t="s">
        <v>260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2.5" outlineLevel="1" x14ac:dyDescent="0.2">
      <c r="A44" s="238">
        <v>8</v>
      </c>
      <c r="B44" s="239" t="s">
        <v>261</v>
      </c>
      <c r="C44" s="249" t="s">
        <v>262</v>
      </c>
      <c r="D44" s="240" t="s">
        <v>169</v>
      </c>
      <c r="E44" s="241">
        <v>3</v>
      </c>
      <c r="F44" s="242"/>
      <c r="G44" s="243">
        <f>ROUND(E44*F44,2)</f>
        <v>0</v>
      </c>
      <c r="H44" s="242">
        <v>0</v>
      </c>
      <c r="I44" s="243">
        <f>ROUND(E44*H44,2)</f>
        <v>0</v>
      </c>
      <c r="J44" s="242">
        <v>2500</v>
      </c>
      <c r="K44" s="243">
        <f>ROUND(E44*J44,2)</f>
        <v>7500</v>
      </c>
      <c r="L44" s="243">
        <v>21</v>
      </c>
      <c r="M44" s="243">
        <f>G44*(1+L44/100)</f>
        <v>0</v>
      </c>
      <c r="N44" s="241">
        <v>1.41E-3</v>
      </c>
      <c r="O44" s="241">
        <f>ROUND(E44*N44,2)</f>
        <v>0</v>
      </c>
      <c r="P44" s="241">
        <v>0</v>
      </c>
      <c r="Q44" s="241">
        <f>ROUND(E44*P44,2)</f>
        <v>0</v>
      </c>
      <c r="R44" s="243"/>
      <c r="S44" s="243" t="s">
        <v>164</v>
      </c>
      <c r="T44" s="244" t="s">
        <v>153</v>
      </c>
      <c r="U44" s="220">
        <v>0</v>
      </c>
      <c r="V44" s="220">
        <f>ROUND(E44*U44,2)</f>
        <v>0</v>
      </c>
      <c r="W44" s="220"/>
      <c r="X44" s="220" t="s">
        <v>154</v>
      </c>
      <c r="Y44" s="220" t="s">
        <v>155</v>
      </c>
      <c r="Z44" s="210"/>
      <c r="AA44" s="210"/>
      <c r="AB44" s="210"/>
      <c r="AC44" s="210"/>
      <c r="AD44" s="210"/>
      <c r="AE44" s="210"/>
      <c r="AF44" s="210"/>
      <c r="AG44" s="210" t="s">
        <v>156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38">
        <v>9</v>
      </c>
      <c r="B45" s="239" t="s">
        <v>263</v>
      </c>
      <c r="C45" s="249" t="s">
        <v>264</v>
      </c>
      <c r="D45" s="240" t="s">
        <v>248</v>
      </c>
      <c r="E45" s="241">
        <v>1</v>
      </c>
      <c r="F45" s="242"/>
      <c r="G45" s="243">
        <f>ROUND(E45*F45,2)</f>
        <v>0</v>
      </c>
      <c r="H45" s="242">
        <v>0</v>
      </c>
      <c r="I45" s="243">
        <f>ROUND(E45*H45,2)</f>
        <v>0</v>
      </c>
      <c r="J45" s="242">
        <v>3000</v>
      </c>
      <c r="K45" s="243">
        <f>ROUND(E45*J45,2)</f>
        <v>3000</v>
      </c>
      <c r="L45" s="243">
        <v>21</v>
      </c>
      <c r="M45" s="243">
        <f>G45*(1+L45/100)</f>
        <v>0</v>
      </c>
      <c r="N45" s="241">
        <v>1.41E-3</v>
      </c>
      <c r="O45" s="241">
        <f>ROUND(E45*N45,2)</f>
        <v>0</v>
      </c>
      <c r="P45" s="241">
        <v>0</v>
      </c>
      <c r="Q45" s="241">
        <f>ROUND(E45*P45,2)</f>
        <v>0</v>
      </c>
      <c r="R45" s="243"/>
      <c r="S45" s="243" t="s">
        <v>164</v>
      </c>
      <c r="T45" s="244" t="s">
        <v>153</v>
      </c>
      <c r="U45" s="220">
        <v>0</v>
      </c>
      <c r="V45" s="220">
        <f>ROUND(E45*U45,2)</f>
        <v>0</v>
      </c>
      <c r="W45" s="220"/>
      <c r="X45" s="220" t="s">
        <v>154</v>
      </c>
      <c r="Y45" s="220" t="s">
        <v>155</v>
      </c>
      <c r="Z45" s="210"/>
      <c r="AA45" s="210"/>
      <c r="AB45" s="210"/>
      <c r="AC45" s="210"/>
      <c r="AD45" s="210"/>
      <c r="AE45" s="210"/>
      <c r="AF45" s="210"/>
      <c r="AG45" s="210" t="s">
        <v>156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38">
        <v>10</v>
      </c>
      <c r="B46" s="239" t="s">
        <v>265</v>
      </c>
      <c r="C46" s="249" t="s">
        <v>266</v>
      </c>
      <c r="D46" s="240" t="s">
        <v>248</v>
      </c>
      <c r="E46" s="241">
        <v>1</v>
      </c>
      <c r="F46" s="242"/>
      <c r="G46" s="243">
        <f>ROUND(E46*F46,2)</f>
        <v>0</v>
      </c>
      <c r="H46" s="242">
        <v>0</v>
      </c>
      <c r="I46" s="243">
        <f>ROUND(E46*H46,2)</f>
        <v>0</v>
      </c>
      <c r="J46" s="242">
        <v>6500</v>
      </c>
      <c r="K46" s="243">
        <f>ROUND(E46*J46,2)</f>
        <v>6500</v>
      </c>
      <c r="L46" s="243">
        <v>21</v>
      </c>
      <c r="M46" s="243">
        <f>G46*(1+L46/100)</f>
        <v>0</v>
      </c>
      <c r="N46" s="241">
        <v>1.41E-3</v>
      </c>
      <c r="O46" s="241">
        <f>ROUND(E46*N46,2)</f>
        <v>0</v>
      </c>
      <c r="P46" s="241">
        <v>0</v>
      </c>
      <c r="Q46" s="241">
        <f>ROUND(E46*P46,2)</f>
        <v>0</v>
      </c>
      <c r="R46" s="243"/>
      <c r="S46" s="243" t="s">
        <v>164</v>
      </c>
      <c r="T46" s="244" t="s">
        <v>153</v>
      </c>
      <c r="U46" s="220">
        <v>0</v>
      </c>
      <c r="V46" s="220">
        <f>ROUND(E46*U46,2)</f>
        <v>0</v>
      </c>
      <c r="W46" s="220"/>
      <c r="X46" s="220" t="s">
        <v>154</v>
      </c>
      <c r="Y46" s="220" t="s">
        <v>155</v>
      </c>
      <c r="Z46" s="210"/>
      <c r="AA46" s="210"/>
      <c r="AB46" s="210"/>
      <c r="AC46" s="210"/>
      <c r="AD46" s="210"/>
      <c r="AE46" s="210"/>
      <c r="AF46" s="210"/>
      <c r="AG46" s="210" t="s">
        <v>156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38">
        <v>11</v>
      </c>
      <c r="B47" s="239" t="s">
        <v>267</v>
      </c>
      <c r="C47" s="249" t="s">
        <v>268</v>
      </c>
      <c r="D47" s="240" t="s">
        <v>169</v>
      </c>
      <c r="E47" s="241">
        <v>1</v>
      </c>
      <c r="F47" s="242"/>
      <c r="G47" s="243">
        <f>ROUND(E47*F47,2)</f>
        <v>0</v>
      </c>
      <c r="H47" s="242">
        <v>0</v>
      </c>
      <c r="I47" s="243">
        <f>ROUND(E47*H47,2)</f>
        <v>0</v>
      </c>
      <c r="J47" s="242">
        <v>4500</v>
      </c>
      <c r="K47" s="243">
        <f>ROUND(E47*J47,2)</f>
        <v>4500</v>
      </c>
      <c r="L47" s="243">
        <v>21</v>
      </c>
      <c r="M47" s="243">
        <f>G47*(1+L47/100)</f>
        <v>0</v>
      </c>
      <c r="N47" s="241">
        <v>1.41E-3</v>
      </c>
      <c r="O47" s="241">
        <f>ROUND(E47*N47,2)</f>
        <v>0</v>
      </c>
      <c r="P47" s="241">
        <v>0</v>
      </c>
      <c r="Q47" s="241">
        <f>ROUND(E47*P47,2)</f>
        <v>0</v>
      </c>
      <c r="R47" s="243"/>
      <c r="S47" s="243" t="s">
        <v>164</v>
      </c>
      <c r="T47" s="244" t="s">
        <v>153</v>
      </c>
      <c r="U47" s="220">
        <v>0</v>
      </c>
      <c r="V47" s="220">
        <f>ROUND(E47*U47,2)</f>
        <v>0</v>
      </c>
      <c r="W47" s="220"/>
      <c r="X47" s="220" t="s">
        <v>154</v>
      </c>
      <c r="Y47" s="220" t="s">
        <v>155</v>
      </c>
      <c r="Z47" s="210"/>
      <c r="AA47" s="210"/>
      <c r="AB47" s="210"/>
      <c r="AC47" s="210"/>
      <c r="AD47" s="210"/>
      <c r="AE47" s="210"/>
      <c r="AF47" s="210"/>
      <c r="AG47" s="210" t="s">
        <v>156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38">
        <v>12</v>
      </c>
      <c r="B48" s="239" t="s">
        <v>299</v>
      </c>
      <c r="C48" s="249" t="s">
        <v>300</v>
      </c>
      <c r="D48" s="240" t="s">
        <v>169</v>
      </c>
      <c r="E48" s="241">
        <v>3</v>
      </c>
      <c r="F48" s="242"/>
      <c r="G48" s="243">
        <f>ROUND(E48*F48,2)</f>
        <v>0</v>
      </c>
      <c r="H48" s="242">
        <v>0</v>
      </c>
      <c r="I48" s="243">
        <f>ROUND(E48*H48,2)</f>
        <v>0</v>
      </c>
      <c r="J48" s="242">
        <v>2000</v>
      </c>
      <c r="K48" s="243">
        <f>ROUND(E48*J48,2)</f>
        <v>6000</v>
      </c>
      <c r="L48" s="243">
        <v>21</v>
      </c>
      <c r="M48" s="243">
        <f>G48*(1+L48/100)</f>
        <v>0</v>
      </c>
      <c r="N48" s="241">
        <v>1.41E-3</v>
      </c>
      <c r="O48" s="241">
        <f>ROUND(E48*N48,2)</f>
        <v>0</v>
      </c>
      <c r="P48" s="241">
        <v>0</v>
      </c>
      <c r="Q48" s="241">
        <f>ROUND(E48*P48,2)</f>
        <v>0</v>
      </c>
      <c r="R48" s="243"/>
      <c r="S48" s="243" t="s">
        <v>164</v>
      </c>
      <c r="T48" s="244" t="s">
        <v>153</v>
      </c>
      <c r="U48" s="220">
        <v>0</v>
      </c>
      <c r="V48" s="220">
        <f>ROUND(E48*U48,2)</f>
        <v>0</v>
      </c>
      <c r="W48" s="220"/>
      <c r="X48" s="220" t="s">
        <v>154</v>
      </c>
      <c r="Y48" s="220" t="s">
        <v>155</v>
      </c>
      <c r="Z48" s="210"/>
      <c r="AA48" s="210"/>
      <c r="AB48" s="210"/>
      <c r="AC48" s="210"/>
      <c r="AD48" s="210"/>
      <c r="AE48" s="210"/>
      <c r="AF48" s="210"/>
      <c r="AG48" s="210" t="s">
        <v>156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x14ac:dyDescent="0.2">
      <c r="A49" s="224" t="s">
        <v>147</v>
      </c>
      <c r="B49" s="225" t="s">
        <v>100</v>
      </c>
      <c r="C49" s="248" t="s">
        <v>101</v>
      </c>
      <c r="D49" s="226"/>
      <c r="E49" s="227"/>
      <c r="F49" s="228"/>
      <c r="G49" s="228">
        <f>SUMIF(AG50:AG51,"&lt;&gt;NOR",G50:G51)</f>
        <v>0</v>
      </c>
      <c r="H49" s="228"/>
      <c r="I49" s="228">
        <f>SUM(I50:I51)</f>
        <v>0</v>
      </c>
      <c r="J49" s="228"/>
      <c r="K49" s="228">
        <f>SUM(K50:K51)</f>
        <v>4086.39</v>
      </c>
      <c r="L49" s="228"/>
      <c r="M49" s="228">
        <f>SUM(M50:M51)</f>
        <v>0</v>
      </c>
      <c r="N49" s="227"/>
      <c r="O49" s="227">
        <f>SUM(O50:O51)</f>
        <v>0</v>
      </c>
      <c r="P49" s="227"/>
      <c r="Q49" s="227">
        <f>SUM(Q50:Q51)</f>
        <v>0</v>
      </c>
      <c r="R49" s="228"/>
      <c r="S49" s="228"/>
      <c r="T49" s="229"/>
      <c r="U49" s="223"/>
      <c r="V49" s="223">
        <f>SUM(V50:V51)</f>
        <v>0</v>
      </c>
      <c r="W49" s="223"/>
      <c r="X49" s="223"/>
      <c r="Y49" s="223"/>
      <c r="AG49" t="s">
        <v>148</v>
      </c>
    </row>
    <row r="50" spans="1:60" outlineLevel="1" x14ac:dyDescent="0.2">
      <c r="A50" s="238">
        <v>13</v>
      </c>
      <c r="B50" s="239" t="s">
        <v>189</v>
      </c>
      <c r="C50" s="249" t="s">
        <v>190</v>
      </c>
      <c r="D50" s="240" t="s">
        <v>191</v>
      </c>
      <c r="E50" s="241">
        <v>19</v>
      </c>
      <c r="F50" s="242"/>
      <c r="G50" s="243">
        <f>ROUND(E50*F50,2)</f>
        <v>0</v>
      </c>
      <c r="H50" s="242">
        <v>0</v>
      </c>
      <c r="I50" s="243">
        <f>ROUND(E50*H50,2)</f>
        <v>0</v>
      </c>
      <c r="J50" s="242">
        <v>215</v>
      </c>
      <c r="K50" s="243">
        <f>ROUND(E50*J50,2)</f>
        <v>4085</v>
      </c>
      <c r="L50" s="243">
        <v>21</v>
      </c>
      <c r="M50" s="243">
        <f>G50*(1+L50/100)</f>
        <v>0</v>
      </c>
      <c r="N50" s="241">
        <v>5.0000000000000002E-5</v>
      </c>
      <c r="O50" s="241">
        <f>ROUND(E50*N50,2)</f>
        <v>0</v>
      </c>
      <c r="P50" s="241">
        <v>0</v>
      </c>
      <c r="Q50" s="241">
        <f>ROUND(E50*P50,2)</f>
        <v>0</v>
      </c>
      <c r="R50" s="243"/>
      <c r="S50" s="243" t="s">
        <v>164</v>
      </c>
      <c r="T50" s="244" t="s">
        <v>153</v>
      </c>
      <c r="U50" s="220">
        <v>0</v>
      </c>
      <c r="V50" s="220">
        <f>ROUND(E50*U50,2)</f>
        <v>0</v>
      </c>
      <c r="W50" s="220"/>
      <c r="X50" s="220" t="s">
        <v>154</v>
      </c>
      <c r="Y50" s="220" t="s">
        <v>155</v>
      </c>
      <c r="Z50" s="210"/>
      <c r="AA50" s="210"/>
      <c r="AB50" s="210"/>
      <c r="AC50" s="210"/>
      <c r="AD50" s="210"/>
      <c r="AE50" s="210"/>
      <c r="AF50" s="210"/>
      <c r="AG50" s="210" t="s">
        <v>156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38">
        <v>14</v>
      </c>
      <c r="B51" s="239" t="s">
        <v>194</v>
      </c>
      <c r="C51" s="249" t="s">
        <v>195</v>
      </c>
      <c r="D51" s="240" t="s">
        <v>186</v>
      </c>
      <c r="E51" s="241">
        <v>9.5E-4</v>
      </c>
      <c r="F51" s="242"/>
      <c r="G51" s="243">
        <f>ROUND(E51*F51,2)</f>
        <v>0</v>
      </c>
      <c r="H51" s="242">
        <v>0</v>
      </c>
      <c r="I51" s="243">
        <f>ROUND(E51*H51,2)</f>
        <v>0</v>
      </c>
      <c r="J51" s="242">
        <v>1465</v>
      </c>
      <c r="K51" s="243">
        <f>ROUND(E51*J51,2)</f>
        <v>1.39</v>
      </c>
      <c r="L51" s="243">
        <v>21</v>
      </c>
      <c r="M51" s="243">
        <f>G51*(1+L51/100)</f>
        <v>0</v>
      </c>
      <c r="N51" s="241">
        <v>0</v>
      </c>
      <c r="O51" s="241">
        <f>ROUND(E51*N51,2)</f>
        <v>0</v>
      </c>
      <c r="P51" s="241">
        <v>0</v>
      </c>
      <c r="Q51" s="241">
        <f>ROUND(E51*P51,2)</f>
        <v>0</v>
      </c>
      <c r="R51" s="243"/>
      <c r="S51" s="243" t="s">
        <v>152</v>
      </c>
      <c r="T51" s="244" t="s">
        <v>153</v>
      </c>
      <c r="U51" s="220">
        <v>0</v>
      </c>
      <c r="V51" s="220">
        <f>ROUND(E51*U51,2)</f>
        <v>0</v>
      </c>
      <c r="W51" s="220"/>
      <c r="X51" s="220" t="s">
        <v>154</v>
      </c>
      <c r="Y51" s="220" t="s">
        <v>155</v>
      </c>
      <c r="Z51" s="210"/>
      <c r="AA51" s="210"/>
      <c r="AB51" s="210"/>
      <c r="AC51" s="210"/>
      <c r="AD51" s="210"/>
      <c r="AE51" s="210"/>
      <c r="AF51" s="210"/>
      <c r="AG51" s="210" t="s">
        <v>156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x14ac:dyDescent="0.2">
      <c r="A52" s="224" t="s">
        <v>147</v>
      </c>
      <c r="B52" s="225" t="s">
        <v>102</v>
      </c>
      <c r="C52" s="248" t="s">
        <v>103</v>
      </c>
      <c r="D52" s="226"/>
      <c r="E52" s="227"/>
      <c r="F52" s="228"/>
      <c r="G52" s="228">
        <f>SUMIF(AG53:AG59,"&lt;&gt;NOR",G53:G59)</f>
        <v>0</v>
      </c>
      <c r="H52" s="228"/>
      <c r="I52" s="228">
        <f>SUM(I53:I59)</f>
        <v>28528.17</v>
      </c>
      <c r="J52" s="228"/>
      <c r="K52" s="228">
        <f>SUM(K53:K59)</f>
        <v>22122.87</v>
      </c>
      <c r="L52" s="228"/>
      <c r="M52" s="228">
        <f>SUM(M53:M59)</f>
        <v>0</v>
      </c>
      <c r="N52" s="227"/>
      <c r="O52" s="227">
        <f>SUM(O53:O59)</f>
        <v>0.08</v>
      </c>
      <c r="P52" s="227"/>
      <c r="Q52" s="227">
        <f>SUM(Q53:Q59)</f>
        <v>0.21</v>
      </c>
      <c r="R52" s="228"/>
      <c r="S52" s="228"/>
      <c r="T52" s="229"/>
      <c r="U52" s="223"/>
      <c r="V52" s="223">
        <f>SUM(V53:V59)</f>
        <v>0</v>
      </c>
      <c r="W52" s="223"/>
      <c r="X52" s="223"/>
      <c r="Y52" s="223"/>
      <c r="AG52" t="s">
        <v>148</v>
      </c>
    </row>
    <row r="53" spans="1:60" outlineLevel="1" x14ac:dyDescent="0.2">
      <c r="A53" s="231">
        <v>15</v>
      </c>
      <c r="B53" s="232" t="s">
        <v>196</v>
      </c>
      <c r="C53" s="250" t="s">
        <v>197</v>
      </c>
      <c r="D53" s="233" t="s">
        <v>151</v>
      </c>
      <c r="E53" s="234">
        <v>44.715000000000003</v>
      </c>
      <c r="F53" s="235"/>
      <c r="G53" s="236">
        <f>ROUND(E53*F53,2)</f>
        <v>0</v>
      </c>
      <c r="H53" s="235">
        <v>638</v>
      </c>
      <c r="I53" s="236">
        <f>ROUND(E53*H53,2)</f>
        <v>28528.17</v>
      </c>
      <c r="J53" s="235">
        <v>0</v>
      </c>
      <c r="K53" s="236">
        <f>ROUND(E53*J53,2)</f>
        <v>0</v>
      </c>
      <c r="L53" s="236">
        <v>21</v>
      </c>
      <c r="M53" s="236">
        <f>G53*(1+L53/100)</f>
        <v>0</v>
      </c>
      <c r="N53" s="234">
        <v>1.5499999999999999E-3</v>
      </c>
      <c r="O53" s="234">
        <f>ROUND(E53*N53,2)</f>
        <v>7.0000000000000007E-2</v>
      </c>
      <c r="P53" s="234">
        <v>0</v>
      </c>
      <c r="Q53" s="234">
        <f>ROUND(E53*P53,2)</f>
        <v>0</v>
      </c>
      <c r="R53" s="236"/>
      <c r="S53" s="236" t="s">
        <v>164</v>
      </c>
      <c r="T53" s="237" t="s">
        <v>153</v>
      </c>
      <c r="U53" s="220">
        <v>0</v>
      </c>
      <c r="V53" s="220">
        <f>ROUND(E53*U53,2)</f>
        <v>0</v>
      </c>
      <c r="W53" s="220"/>
      <c r="X53" s="220" t="s">
        <v>198</v>
      </c>
      <c r="Y53" s="220" t="s">
        <v>155</v>
      </c>
      <c r="Z53" s="210"/>
      <c r="AA53" s="210"/>
      <c r="AB53" s="210"/>
      <c r="AC53" s="210"/>
      <c r="AD53" s="210"/>
      <c r="AE53" s="210"/>
      <c r="AF53" s="210"/>
      <c r="AG53" s="210" t="s">
        <v>199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">
      <c r="A54" s="217"/>
      <c r="B54" s="218"/>
      <c r="C54" s="251" t="s">
        <v>378</v>
      </c>
      <c r="D54" s="221"/>
      <c r="E54" s="222"/>
      <c r="F54" s="220"/>
      <c r="G54" s="220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10"/>
      <c r="AA54" s="210"/>
      <c r="AB54" s="210"/>
      <c r="AC54" s="210"/>
      <c r="AD54" s="210"/>
      <c r="AE54" s="210"/>
      <c r="AF54" s="210"/>
      <c r="AG54" s="210" t="s">
        <v>160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">
      <c r="A55" s="217"/>
      <c r="B55" s="218"/>
      <c r="C55" s="251" t="s">
        <v>379</v>
      </c>
      <c r="D55" s="221"/>
      <c r="E55" s="222">
        <v>44.72</v>
      </c>
      <c r="F55" s="220"/>
      <c r="G55" s="220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20"/>
      <c r="Z55" s="210"/>
      <c r="AA55" s="210"/>
      <c r="AB55" s="210"/>
      <c r="AC55" s="210"/>
      <c r="AD55" s="210"/>
      <c r="AE55" s="210"/>
      <c r="AF55" s="210"/>
      <c r="AG55" s="210" t="s">
        <v>160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38">
        <v>16</v>
      </c>
      <c r="B56" s="239" t="s">
        <v>202</v>
      </c>
      <c r="C56" s="249" t="s">
        <v>203</v>
      </c>
      <c r="D56" s="240" t="s">
        <v>191</v>
      </c>
      <c r="E56" s="241">
        <v>32</v>
      </c>
      <c r="F56" s="242"/>
      <c r="G56" s="243">
        <f>ROUND(E56*F56,2)</f>
        <v>0</v>
      </c>
      <c r="H56" s="242">
        <v>0</v>
      </c>
      <c r="I56" s="243">
        <f>ROUND(E56*H56,2)</f>
        <v>0</v>
      </c>
      <c r="J56" s="242">
        <v>17.600000000000001</v>
      </c>
      <c r="K56" s="243">
        <f>ROUND(E56*J56,2)</f>
        <v>563.20000000000005</v>
      </c>
      <c r="L56" s="243">
        <v>21</v>
      </c>
      <c r="M56" s="243">
        <f>G56*(1+L56/100)</f>
        <v>0</v>
      </c>
      <c r="N56" s="241">
        <v>0</v>
      </c>
      <c r="O56" s="241">
        <f>ROUND(E56*N56,2)</f>
        <v>0</v>
      </c>
      <c r="P56" s="241">
        <v>8.0000000000000007E-5</v>
      </c>
      <c r="Q56" s="241">
        <f>ROUND(E56*P56,2)</f>
        <v>0</v>
      </c>
      <c r="R56" s="243"/>
      <c r="S56" s="243" t="s">
        <v>152</v>
      </c>
      <c r="T56" s="244" t="s">
        <v>153</v>
      </c>
      <c r="U56" s="220">
        <v>0</v>
      </c>
      <c r="V56" s="220">
        <f>ROUND(E56*U56,2)</f>
        <v>0</v>
      </c>
      <c r="W56" s="220"/>
      <c r="X56" s="220" t="s">
        <v>154</v>
      </c>
      <c r="Y56" s="220" t="s">
        <v>155</v>
      </c>
      <c r="Z56" s="210"/>
      <c r="AA56" s="210"/>
      <c r="AB56" s="210"/>
      <c r="AC56" s="210"/>
      <c r="AD56" s="210"/>
      <c r="AE56" s="210"/>
      <c r="AF56" s="210"/>
      <c r="AG56" s="210" t="s">
        <v>156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38">
        <v>17</v>
      </c>
      <c r="B57" s="239" t="s">
        <v>204</v>
      </c>
      <c r="C57" s="249" t="s">
        <v>205</v>
      </c>
      <c r="D57" s="240" t="s">
        <v>151</v>
      </c>
      <c r="E57" s="241">
        <v>61</v>
      </c>
      <c r="F57" s="242"/>
      <c r="G57" s="243">
        <f>ROUND(E57*F57,2)</f>
        <v>0</v>
      </c>
      <c r="H57" s="242">
        <v>0</v>
      </c>
      <c r="I57" s="243">
        <f>ROUND(E57*H57,2)</f>
        <v>0</v>
      </c>
      <c r="J57" s="242">
        <v>128</v>
      </c>
      <c r="K57" s="243">
        <f>ROUND(E57*J57,2)</f>
        <v>7808</v>
      </c>
      <c r="L57" s="243">
        <v>21</v>
      </c>
      <c r="M57" s="243">
        <f>G57*(1+L57/100)</f>
        <v>0</v>
      </c>
      <c r="N57" s="241">
        <v>0</v>
      </c>
      <c r="O57" s="241">
        <f>ROUND(E57*N57,2)</f>
        <v>0</v>
      </c>
      <c r="P57" s="241">
        <v>3.5000000000000001E-3</v>
      </c>
      <c r="Q57" s="241">
        <f>ROUND(E57*P57,2)</f>
        <v>0.21</v>
      </c>
      <c r="R57" s="243"/>
      <c r="S57" s="243" t="s">
        <v>152</v>
      </c>
      <c r="T57" s="244" t="s">
        <v>153</v>
      </c>
      <c r="U57" s="220">
        <v>0</v>
      </c>
      <c r="V57" s="220">
        <f>ROUND(E57*U57,2)</f>
        <v>0</v>
      </c>
      <c r="W57" s="220"/>
      <c r="X57" s="220" t="s">
        <v>154</v>
      </c>
      <c r="Y57" s="220" t="s">
        <v>155</v>
      </c>
      <c r="Z57" s="210"/>
      <c r="AA57" s="210"/>
      <c r="AB57" s="210"/>
      <c r="AC57" s="210"/>
      <c r="AD57" s="210"/>
      <c r="AE57" s="210"/>
      <c r="AF57" s="210"/>
      <c r="AG57" s="210" t="s">
        <v>156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38">
        <v>18</v>
      </c>
      <c r="B58" s="239" t="s">
        <v>206</v>
      </c>
      <c r="C58" s="249" t="s">
        <v>207</v>
      </c>
      <c r="D58" s="240" t="s">
        <v>151</v>
      </c>
      <c r="E58" s="241">
        <v>40.65</v>
      </c>
      <c r="F58" s="242"/>
      <c r="G58" s="243">
        <f>ROUND(E58*F58,2)</f>
        <v>0</v>
      </c>
      <c r="H58" s="242">
        <v>0</v>
      </c>
      <c r="I58" s="243">
        <f>ROUND(E58*H58,2)</f>
        <v>0</v>
      </c>
      <c r="J58" s="242">
        <v>337</v>
      </c>
      <c r="K58" s="243">
        <f>ROUND(E58*J58,2)</f>
        <v>13699.05</v>
      </c>
      <c r="L58" s="243">
        <v>21</v>
      </c>
      <c r="M58" s="243">
        <f>G58*(1+L58/100)</f>
        <v>0</v>
      </c>
      <c r="N58" s="241">
        <v>2.3000000000000001E-4</v>
      </c>
      <c r="O58" s="241">
        <f>ROUND(E58*N58,2)</f>
        <v>0.01</v>
      </c>
      <c r="P58" s="241">
        <v>0</v>
      </c>
      <c r="Q58" s="241">
        <f>ROUND(E58*P58,2)</f>
        <v>0</v>
      </c>
      <c r="R58" s="243"/>
      <c r="S58" s="243" t="s">
        <v>152</v>
      </c>
      <c r="T58" s="244" t="s">
        <v>153</v>
      </c>
      <c r="U58" s="220">
        <v>0</v>
      </c>
      <c r="V58" s="220">
        <f>ROUND(E58*U58,2)</f>
        <v>0</v>
      </c>
      <c r="W58" s="220"/>
      <c r="X58" s="220" t="s">
        <v>154</v>
      </c>
      <c r="Y58" s="220" t="s">
        <v>155</v>
      </c>
      <c r="Z58" s="210"/>
      <c r="AA58" s="210"/>
      <c r="AB58" s="210"/>
      <c r="AC58" s="210"/>
      <c r="AD58" s="210"/>
      <c r="AE58" s="210"/>
      <c r="AF58" s="210"/>
      <c r="AG58" s="210" t="s">
        <v>156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38">
        <v>19</v>
      </c>
      <c r="B59" s="239" t="s">
        <v>208</v>
      </c>
      <c r="C59" s="249" t="s">
        <v>209</v>
      </c>
      <c r="D59" s="240" t="s">
        <v>186</v>
      </c>
      <c r="E59" s="241">
        <v>7.8659999999999994E-2</v>
      </c>
      <c r="F59" s="242"/>
      <c r="G59" s="243">
        <f>ROUND(E59*F59,2)</f>
        <v>0</v>
      </c>
      <c r="H59" s="242">
        <v>0</v>
      </c>
      <c r="I59" s="243">
        <f>ROUND(E59*H59,2)</f>
        <v>0</v>
      </c>
      <c r="J59" s="242">
        <v>669</v>
      </c>
      <c r="K59" s="243">
        <f>ROUND(E59*J59,2)</f>
        <v>52.62</v>
      </c>
      <c r="L59" s="243">
        <v>21</v>
      </c>
      <c r="M59" s="243">
        <f>G59*(1+L59/100)</f>
        <v>0</v>
      </c>
      <c r="N59" s="241">
        <v>0</v>
      </c>
      <c r="O59" s="241">
        <f>ROUND(E59*N59,2)</f>
        <v>0</v>
      </c>
      <c r="P59" s="241">
        <v>0</v>
      </c>
      <c r="Q59" s="241">
        <f>ROUND(E59*P59,2)</f>
        <v>0</v>
      </c>
      <c r="R59" s="243"/>
      <c r="S59" s="243" t="s">
        <v>152</v>
      </c>
      <c r="T59" s="244" t="s">
        <v>153</v>
      </c>
      <c r="U59" s="220">
        <v>0</v>
      </c>
      <c r="V59" s="220">
        <f>ROUND(E59*U59,2)</f>
        <v>0</v>
      </c>
      <c r="W59" s="220"/>
      <c r="X59" s="220" t="s">
        <v>154</v>
      </c>
      <c r="Y59" s="220" t="s">
        <v>155</v>
      </c>
      <c r="Z59" s="210"/>
      <c r="AA59" s="210"/>
      <c r="AB59" s="210"/>
      <c r="AC59" s="210"/>
      <c r="AD59" s="210"/>
      <c r="AE59" s="210"/>
      <c r="AF59" s="210"/>
      <c r="AG59" s="210" t="s">
        <v>156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x14ac:dyDescent="0.2">
      <c r="A60" s="224" t="s">
        <v>147</v>
      </c>
      <c r="B60" s="225" t="s">
        <v>106</v>
      </c>
      <c r="C60" s="248" t="s">
        <v>107</v>
      </c>
      <c r="D60" s="226"/>
      <c r="E60" s="227"/>
      <c r="F60" s="228"/>
      <c r="G60" s="228">
        <f>SUMIF(AG61:AG67,"&lt;&gt;NOR",G61:G67)</f>
        <v>0</v>
      </c>
      <c r="H60" s="228"/>
      <c r="I60" s="228">
        <f>SUM(I61:I67)</f>
        <v>0</v>
      </c>
      <c r="J60" s="228"/>
      <c r="K60" s="228">
        <f>SUM(K61:K67)</f>
        <v>4331.8500000000004</v>
      </c>
      <c r="L60" s="228"/>
      <c r="M60" s="228">
        <f>SUM(M61:M67)</f>
        <v>0</v>
      </c>
      <c r="N60" s="227"/>
      <c r="O60" s="227">
        <f>SUM(O61:O67)</f>
        <v>0.02</v>
      </c>
      <c r="P60" s="227"/>
      <c r="Q60" s="227">
        <f>SUM(Q61:Q67)</f>
        <v>0</v>
      </c>
      <c r="R60" s="228"/>
      <c r="S60" s="228"/>
      <c r="T60" s="229"/>
      <c r="U60" s="223"/>
      <c r="V60" s="223">
        <f>SUM(V61:V67)</f>
        <v>0</v>
      </c>
      <c r="W60" s="223"/>
      <c r="X60" s="223"/>
      <c r="Y60" s="223"/>
      <c r="AG60" t="s">
        <v>148</v>
      </c>
    </row>
    <row r="61" spans="1:60" outlineLevel="1" x14ac:dyDescent="0.2">
      <c r="A61" s="231">
        <v>20</v>
      </c>
      <c r="B61" s="232" t="s">
        <v>216</v>
      </c>
      <c r="C61" s="250" t="s">
        <v>217</v>
      </c>
      <c r="D61" s="233" t="s">
        <v>151</v>
      </c>
      <c r="E61" s="234">
        <v>48.4861</v>
      </c>
      <c r="F61" s="235"/>
      <c r="G61" s="236">
        <f>ROUND(E61*F61,2)</f>
        <v>0</v>
      </c>
      <c r="H61" s="235">
        <v>0</v>
      </c>
      <c r="I61" s="236">
        <f>ROUND(E61*H61,2)</f>
        <v>0</v>
      </c>
      <c r="J61" s="235">
        <v>55.5</v>
      </c>
      <c r="K61" s="236">
        <f>ROUND(E61*J61,2)</f>
        <v>2690.98</v>
      </c>
      <c r="L61" s="236">
        <v>21</v>
      </c>
      <c r="M61" s="236">
        <f>G61*(1+L61/100)</f>
        <v>0</v>
      </c>
      <c r="N61" s="234">
        <v>2.5999999999999998E-4</v>
      </c>
      <c r="O61" s="234">
        <f>ROUND(E61*N61,2)</f>
        <v>0.01</v>
      </c>
      <c r="P61" s="234">
        <v>0</v>
      </c>
      <c r="Q61" s="234">
        <f>ROUND(E61*P61,2)</f>
        <v>0</v>
      </c>
      <c r="R61" s="236"/>
      <c r="S61" s="236" t="s">
        <v>152</v>
      </c>
      <c r="T61" s="237" t="s">
        <v>153</v>
      </c>
      <c r="U61" s="220">
        <v>0</v>
      </c>
      <c r="V61" s="220">
        <f>ROUND(E61*U61,2)</f>
        <v>0</v>
      </c>
      <c r="W61" s="220"/>
      <c r="X61" s="220" t="s">
        <v>154</v>
      </c>
      <c r="Y61" s="220" t="s">
        <v>155</v>
      </c>
      <c r="Z61" s="210"/>
      <c r="AA61" s="210"/>
      <c r="AB61" s="210"/>
      <c r="AC61" s="210"/>
      <c r="AD61" s="210"/>
      <c r="AE61" s="210"/>
      <c r="AF61" s="210"/>
      <c r="AG61" s="210" t="s">
        <v>156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">
      <c r="A62" s="217"/>
      <c r="B62" s="218"/>
      <c r="C62" s="251" t="s">
        <v>366</v>
      </c>
      <c r="D62" s="221"/>
      <c r="E62" s="222"/>
      <c r="F62" s="220"/>
      <c r="G62" s="220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20"/>
      <c r="Z62" s="210"/>
      <c r="AA62" s="210"/>
      <c r="AB62" s="210"/>
      <c r="AC62" s="210"/>
      <c r="AD62" s="210"/>
      <c r="AE62" s="210"/>
      <c r="AF62" s="210"/>
      <c r="AG62" s="210" t="s">
        <v>160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">
      <c r="A63" s="217"/>
      <c r="B63" s="218"/>
      <c r="C63" s="251" t="s">
        <v>367</v>
      </c>
      <c r="D63" s="221"/>
      <c r="E63" s="222">
        <v>48.49</v>
      </c>
      <c r="F63" s="220"/>
      <c r="G63" s="220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20"/>
      <c r="Z63" s="210"/>
      <c r="AA63" s="210"/>
      <c r="AB63" s="210"/>
      <c r="AC63" s="210"/>
      <c r="AD63" s="210"/>
      <c r="AE63" s="210"/>
      <c r="AF63" s="210"/>
      <c r="AG63" s="210" t="s">
        <v>160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31">
        <v>21</v>
      </c>
      <c r="B64" s="232" t="s">
        <v>380</v>
      </c>
      <c r="C64" s="250" t="s">
        <v>381</v>
      </c>
      <c r="D64" s="233" t="s">
        <v>151</v>
      </c>
      <c r="E64" s="234">
        <v>19.841249999999999</v>
      </c>
      <c r="F64" s="235"/>
      <c r="G64" s="236">
        <f>ROUND(E64*F64,2)</f>
        <v>0</v>
      </c>
      <c r="H64" s="235">
        <v>0</v>
      </c>
      <c r="I64" s="236">
        <f>ROUND(E64*H64,2)</f>
        <v>0</v>
      </c>
      <c r="J64" s="235">
        <v>82.7</v>
      </c>
      <c r="K64" s="236">
        <f>ROUND(E64*J64,2)</f>
        <v>1640.87</v>
      </c>
      <c r="L64" s="236">
        <v>21</v>
      </c>
      <c r="M64" s="236">
        <f>G64*(1+L64/100)</f>
        <v>0</v>
      </c>
      <c r="N64" s="234">
        <v>3.3E-4</v>
      </c>
      <c r="O64" s="234">
        <f>ROUND(E64*N64,2)</f>
        <v>0.01</v>
      </c>
      <c r="P64" s="234">
        <v>0</v>
      </c>
      <c r="Q64" s="234">
        <f>ROUND(E64*P64,2)</f>
        <v>0</v>
      </c>
      <c r="R64" s="236"/>
      <c r="S64" s="236" t="s">
        <v>152</v>
      </c>
      <c r="T64" s="237" t="s">
        <v>153</v>
      </c>
      <c r="U64" s="220">
        <v>0</v>
      </c>
      <c r="V64" s="220">
        <f>ROUND(E64*U64,2)</f>
        <v>0</v>
      </c>
      <c r="W64" s="220"/>
      <c r="X64" s="220" t="s">
        <v>154</v>
      </c>
      <c r="Y64" s="220" t="s">
        <v>155</v>
      </c>
      <c r="Z64" s="210"/>
      <c r="AA64" s="210"/>
      <c r="AB64" s="210"/>
      <c r="AC64" s="210"/>
      <c r="AD64" s="210"/>
      <c r="AE64" s="210"/>
      <c r="AF64" s="210"/>
      <c r="AG64" s="210" t="s">
        <v>156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2" x14ac:dyDescent="0.2">
      <c r="A65" s="217"/>
      <c r="B65" s="218"/>
      <c r="C65" s="251" t="s">
        <v>373</v>
      </c>
      <c r="D65" s="221"/>
      <c r="E65" s="222"/>
      <c r="F65" s="220"/>
      <c r="G65" s="220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20"/>
      <c r="Z65" s="210"/>
      <c r="AA65" s="210"/>
      <c r="AB65" s="210"/>
      <c r="AC65" s="210"/>
      <c r="AD65" s="210"/>
      <c r="AE65" s="210"/>
      <c r="AF65" s="210"/>
      <c r="AG65" s="210" t="s">
        <v>160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3" x14ac:dyDescent="0.2">
      <c r="A66" s="217"/>
      <c r="B66" s="218"/>
      <c r="C66" s="251" t="s">
        <v>374</v>
      </c>
      <c r="D66" s="221"/>
      <c r="E66" s="222"/>
      <c r="F66" s="220"/>
      <c r="G66" s="220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20"/>
      <c r="Z66" s="210"/>
      <c r="AA66" s="210"/>
      <c r="AB66" s="210"/>
      <c r="AC66" s="210"/>
      <c r="AD66" s="210"/>
      <c r="AE66" s="210"/>
      <c r="AF66" s="210"/>
      <c r="AG66" s="210" t="s">
        <v>160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">
      <c r="A67" s="217"/>
      <c r="B67" s="218"/>
      <c r="C67" s="251" t="s">
        <v>365</v>
      </c>
      <c r="D67" s="221"/>
      <c r="E67" s="222">
        <v>19.84</v>
      </c>
      <c r="F67" s="220"/>
      <c r="G67" s="220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20"/>
      <c r="Z67" s="210"/>
      <c r="AA67" s="210"/>
      <c r="AB67" s="210"/>
      <c r="AC67" s="210"/>
      <c r="AD67" s="210"/>
      <c r="AE67" s="210"/>
      <c r="AF67" s="210"/>
      <c r="AG67" s="210" t="s">
        <v>160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x14ac:dyDescent="0.2">
      <c r="A68" s="224" t="s">
        <v>147</v>
      </c>
      <c r="B68" s="225" t="s">
        <v>108</v>
      </c>
      <c r="C68" s="248" t="s">
        <v>109</v>
      </c>
      <c r="D68" s="226"/>
      <c r="E68" s="227"/>
      <c r="F68" s="228"/>
      <c r="G68" s="228">
        <f>SUMIF(AG69:AG74,"&lt;&gt;NOR",G69:G74)</f>
        <v>0</v>
      </c>
      <c r="H68" s="228"/>
      <c r="I68" s="228">
        <f>SUM(I69:I74)</f>
        <v>0</v>
      </c>
      <c r="J68" s="228"/>
      <c r="K68" s="228">
        <f>SUM(K69:K74)</f>
        <v>8157.29</v>
      </c>
      <c r="L68" s="228"/>
      <c r="M68" s="228">
        <f>SUM(M69:M74)</f>
        <v>0</v>
      </c>
      <c r="N68" s="227"/>
      <c r="O68" s="227">
        <f>SUM(O69:O74)</f>
        <v>0.05</v>
      </c>
      <c r="P68" s="227"/>
      <c r="Q68" s="227">
        <f>SUM(Q69:Q74)</f>
        <v>0</v>
      </c>
      <c r="R68" s="228"/>
      <c r="S68" s="228"/>
      <c r="T68" s="229"/>
      <c r="U68" s="223"/>
      <c r="V68" s="223">
        <f>SUM(V69:V74)</f>
        <v>0</v>
      </c>
      <c r="W68" s="223"/>
      <c r="X68" s="223"/>
      <c r="Y68" s="223"/>
      <c r="AG68" t="s">
        <v>148</v>
      </c>
    </row>
    <row r="69" spans="1:60" outlineLevel="1" x14ac:dyDescent="0.2">
      <c r="A69" s="231">
        <v>22</v>
      </c>
      <c r="B69" s="232" t="s">
        <v>272</v>
      </c>
      <c r="C69" s="250" t="s">
        <v>273</v>
      </c>
      <c r="D69" s="233" t="s">
        <v>151</v>
      </c>
      <c r="E69" s="234">
        <v>12.9954</v>
      </c>
      <c r="F69" s="235"/>
      <c r="G69" s="236">
        <f>ROUND(E69*F69,2)</f>
        <v>0</v>
      </c>
      <c r="H69" s="235">
        <v>0</v>
      </c>
      <c r="I69" s="236">
        <f>ROUND(E69*H69,2)</f>
        <v>0</v>
      </c>
      <c r="J69" s="235">
        <v>623</v>
      </c>
      <c r="K69" s="236">
        <f>ROUND(E69*J69,2)</f>
        <v>8096.13</v>
      </c>
      <c r="L69" s="236">
        <v>21</v>
      </c>
      <c r="M69" s="236">
        <f>G69*(1+L69/100)</f>
        <v>0</v>
      </c>
      <c r="N69" s="234">
        <v>3.82E-3</v>
      </c>
      <c r="O69" s="234">
        <f>ROUND(E69*N69,2)</f>
        <v>0.05</v>
      </c>
      <c r="P69" s="234">
        <v>0</v>
      </c>
      <c r="Q69" s="234">
        <f>ROUND(E69*P69,2)</f>
        <v>0</v>
      </c>
      <c r="R69" s="236"/>
      <c r="S69" s="236" t="s">
        <v>152</v>
      </c>
      <c r="T69" s="237" t="s">
        <v>153</v>
      </c>
      <c r="U69" s="220">
        <v>0</v>
      </c>
      <c r="V69" s="220">
        <f>ROUND(E69*U69,2)</f>
        <v>0</v>
      </c>
      <c r="W69" s="220"/>
      <c r="X69" s="220" t="s">
        <v>154</v>
      </c>
      <c r="Y69" s="220" t="s">
        <v>155</v>
      </c>
      <c r="Z69" s="210"/>
      <c r="AA69" s="210"/>
      <c r="AB69" s="210"/>
      <c r="AC69" s="210"/>
      <c r="AD69" s="210"/>
      <c r="AE69" s="210"/>
      <c r="AF69" s="210"/>
      <c r="AG69" s="210" t="s">
        <v>156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2" x14ac:dyDescent="0.2">
      <c r="A70" s="217"/>
      <c r="B70" s="218"/>
      <c r="C70" s="251" t="s">
        <v>382</v>
      </c>
      <c r="D70" s="221"/>
      <c r="E70" s="222"/>
      <c r="F70" s="220"/>
      <c r="G70" s="220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20"/>
      <c r="Z70" s="210"/>
      <c r="AA70" s="210"/>
      <c r="AB70" s="210"/>
      <c r="AC70" s="210"/>
      <c r="AD70" s="210"/>
      <c r="AE70" s="210"/>
      <c r="AF70" s="210"/>
      <c r="AG70" s="210" t="s">
        <v>160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">
      <c r="A71" s="217"/>
      <c r="B71" s="218"/>
      <c r="C71" s="251" t="s">
        <v>383</v>
      </c>
      <c r="D71" s="221"/>
      <c r="E71" s="222"/>
      <c r="F71" s="220"/>
      <c r="G71" s="220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20"/>
      <c r="Z71" s="210"/>
      <c r="AA71" s="210"/>
      <c r="AB71" s="210"/>
      <c r="AC71" s="210"/>
      <c r="AD71" s="210"/>
      <c r="AE71" s="210"/>
      <c r="AF71" s="210"/>
      <c r="AG71" s="210" t="s">
        <v>160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">
      <c r="A72" s="217"/>
      <c r="B72" s="218"/>
      <c r="C72" s="251" t="s">
        <v>384</v>
      </c>
      <c r="D72" s="221"/>
      <c r="E72" s="222"/>
      <c r="F72" s="220"/>
      <c r="G72" s="220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20"/>
      <c r="Z72" s="210"/>
      <c r="AA72" s="210"/>
      <c r="AB72" s="210"/>
      <c r="AC72" s="210"/>
      <c r="AD72" s="210"/>
      <c r="AE72" s="210"/>
      <c r="AF72" s="210"/>
      <c r="AG72" s="210" t="s">
        <v>160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">
      <c r="A73" s="217"/>
      <c r="B73" s="218"/>
      <c r="C73" s="251" t="s">
        <v>385</v>
      </c>
      <c r="D73" s="221"/>
      <c r="E73" s="222">
        <v>13</v>
      </c>
      <c r="F73" s="220"/>
      <c r="G73" s="220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20"/>
      <c r="Z73" s="210"/>
      <c r="AA73" s="210"/>
      <c r="AB73" s="210"/>
      <c r="AC73" s="210"/>
      <c r="AD73" s="210"/>
      <c r="AE73" s="210"/>
      <c r="AF73" s="210"/>
      <c r="AG73" s="210" t="s">
        <v>160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38">
        <v>23</v>
      </c>
      <c r="B74" s="239" t="s">
        <v>276</v>
      </c>
      <c r="C74" s="249" t="s">
        <v>277</v>
      </c>
      <c r="D74" s="240" t="s">
        <v>186</v>
      </c>
      <c r="E74" s="241">
        <v>4.9639999999999997E-2</v>
      </c>
      <c r="F74" s="242"/>
      <c r="G74" s="243">
        <f>ROUND(E74*F74,2)</f>
        <v>0</v>
      </c>
      <c r="H74" s="242">
        <v>0</v>
      </c>
      <c r="I74" s="243">
        <f>ROUND(E74*H74,2)</f>
        <v>0</v>
      </c>
      <c r="J74" s="242">
        <v>1232</v>
      </c>
      <c r="K74" s="243">
        <f>ROUND(E74*J74,2)</f>
        <v>61.16</v>
      </c>
      <c r="L74" s="243">
        <v>21</v>
      </c>
      <c r="M74" s="243">
        <f>G74*(1+L74/100)</f>
        <v>0</v>
      </c>
      <c r="N74" s="241">
        <v>0</v>
      </c>
      <c r="O74" s="241">
        <f>ROUND(E74*N74,2)</f>
        <v>0</v>
      </c>
      <c r="P74" s="241">
        <v>0</v>
      </c>
      <c r="Q74" s="241">
        <f>ROUND(E74*P74,2)</f>
        <v>0</v>
      </c>
      <c r="R74" s="243"/>
      <c r="S74" s="243" t="s">
        <v>152</v>
      </c>
      <c r="T74" s="244" t="s">
        <v>153</v>
      </c>
      <c r="U74" s="220">
        <v>0</v>
      </c>
      <c r="V74" s="220">
        <f>ROUND(E74*U74,2)</f>
        <v>0</v>
      </c>
      <c r="W74" s="220"/>
      <c r="X74" s="220" t="s">
        <v>154</v>
      </c>
      <c r="Y74" s="220" t="s">
        <v>155</v>
      </c>
      <c r="Z74" s="210"/>
      <c r="AA74" s="210"/>
      <c r="AB74" s="210"/>
      <c r="AC74" s="210"/>
      <c r="AD74" s="210"/>
      <c r="AE74" s="210"/>
      <c r="AF74" s="210"/>
      <c r="AG74" s="210" t="s">
        <v>156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x14ac:dyDescent="0.2">
      <c r="A75" s="224" t="s">
        <v>147</v>
      </c>
      <c r="B75" s="225" t="s">
        <v>110</v>
      </c>
      <c r="C75" s="248" t="s">
        <v>111</v>
      </c>
      <c r="D75" s="226"/>
      <c r="E75" s="227"/>
      <c r="F75" s="228"/>
      <c r="G75" s="228">
        <f>SUMIF(AG76:AG78,"&lt;&gt;NOR",G76:G78)</f>
        <v>0</v>
      </c>
      <c r="H75" s="228"/>
      <c r="I75" s="228">
        <f>SUM(I76:I78)</f>
        <v>0</v>
      </c>
      <c r="J75" s="228"/>
      <c r="K75" s="228">
        <f>SUM(K76:K78)</f>
        <v>502.74</v>
      </c>
      <c r="L75" s="228"/>
      <c r="M75" s="228">
        <f>SUM(M76:M78)</f>
        <v>0</v>
      </c>
      <c r="N75" s="227"/>
      <c r="O75" s="227">
        <f>SUM(O76:O78)</f>
        <v>0</v>
      </c>
      <c r="P75" s="227"/>
      <c r="Q75" s="227">
        <f>SUM(Q76:Q78)</f>
        <v>0.14000000000000001</v>
      </c>
      <c r="R75" s="228"/>
      <c r="S75" s="228"/>
      <c r="T75" s="229"/>
      <c r="U75" s="223"/>
      <c r="V75" s="223">
        <f>SUM(V76:V78)</f>
        <v>0</v>
      </c>
      <c r="W75" s="223"/>
      <c r="X75" s="223"/>
      <c r="Y75" s="223"/>
      <c r="AG75" t="s">
        <v>148</v>
      </c>
    </row>
    <row r="76" spans="1:60" outlineLevel="1" x14ac:dyDescent="0.2">
      <c r="A76" s="231">
        <v>24</v>
      </c>
      <c r="B76" s="232" t="s">
        <v>218</v>
      </c>
      <c r="C76" s="250" t="s">
        <v>219</v>
      </c>
      <c r="D76" s="233" t="s">
        <v>151</v>
      </c>
      <c r="E76" s="234">
        <v>1.5760000000000001</v>
      </c>
      <c r="F76" s="235"/>
      <c r="G76" s="236">
        <f>ROUND(E76*F76,2)</f>
        <v>0</v>
      </c>
      <c r="H76" s="235">
        <v>0</v>
      </c>
      <c r="I76" s="236">
        <f>ROUND(E76*H76,2)</f>
        <v>0</v>
      </c>
      <c r="J76" s="235">
        <v>319</v>
      </c>
      <c r="K76" s="236">
        <f>ROUND(E76*J76,2)</f>
        <v>502.74</v>
      </c>
      <c r="L76" s="236">
        <v>21</v>
      </c>
      <c r="M76" s="236">
        <f>G76*(1+L76/100)</f>
        <v>0</v>
      </c>
      <c r="N76" s="234">
        <v>1.17E-3</v>
      </c>
      <c r="O76" s="234">
        <f>ROUND(E76*N76,2)</f>
        <v>0</v>
      </c>
      <c r="P76" s="234">
        <v>8.7999999999999995E-2</v>
      </c>
      <c r="Q76" s="234">
        <f>ROUND(E76*P76,2)</f>
        <v>0.14000000000000001</v>
      </c>
      <c r="R76" s="236"/>
      <c r="S76" s="236" t="s">
        <v>164</v>
      </c>
      <c r="T76" s="237" t="s">
        <v>153</v>
      </c>
      <c r="U76" s="220">
        <v>0</v>
      </c>
      <c r="V76" s="220">
        <f>ROUND(E76*U76,2)</f>
        <v>0</v>
      </c>
      <c r="W76" s="220"/>
      <c r="X76" s="220" t="s">
        <v>154</v>
      </c>
      <c r="Y76" s="220" t="s">
        <v>155</v>
      </c>
      <c r="Z76" s="210"/>
      <c r="AA76" s="210"/>
      <c r="AB76" s="210"/>
      <c r="AC76" s="210"/>
      <c r="AD76" s="210"/>
      <c r="AE76" s="210"/>
      <c r="AF76" s="210"/>
      <c r="AG76" s="210" t="s">
        <v>156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2" x14ac:dyDescent="0.2">
      <c r="A77" s="217"/>
      <c r="B77" s="218"/>
      <c r="C77" s="251" t="s">
        <v>278</v>
      </c>
      <c r="D77" s="221"/>
      <c r="E77" s="222"/>
      <c r="F77" s="220"/>
      <c r="G77" s="220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20"/>
      <c r="Z77" s="210"/>
      <c r="AA77" s="210"/>
      <c r="AB77" s="210"/>
      <c r="AC77" s="210"/>
      <c r="AD77" s="210"/>
      <c r="AE77" s="210"/>
      <c r="AF77" s="210"/>
      <c r="AG77" s="210" t="s">
        <v>160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">
      <c r="A78" s="217"/>
      <c r="B78" s="218"/>
      <c r="C78" s="251" t="s">
        <v>279</v>
      </c>
      <c r="D78" s="221"/>
      <c r="E78" s="222">
        <v>1.58</v>
      </c>
      <c r="F78" s="220"/>
      <c r="G78" s="220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20"/>
      <c r="Z78" s="210"/>
      <c r="AA78" s="210"/>
      <c r="AB78" s="210"/>
      <c r="AC78" s="210"/>
      <c r="AD78" s="210"/>
      <c r="AE78" s="210"/>
      <c r="AF78" s="210"/>
      <c r="AG78" s="210" t="s">
        <v>160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x14ac:dyDescent="0.2">
      <c r="A79" s="224" t="s">
        <v>147</v>
      </c>
      <c r="B79" s="225" t="s">
        <v>112</v>
      </c>
      <c r="C79" s="248" t="s">
        <v>113</v>
      </c>
      <c r="D79" s="226"/>
      <c r="E79" s="227"/>
      <c r="F79" s="228"/>
      <c r="G79" s="228">
        <f>SUMIF(AG80:AG92,"&lt;&gt;NOR",G80:G92)</f>
        <v>0</v>
      </c>
      <c r="H79" s="228"/>
      <c r="I79" s="228">
        <f>SUM(I80:I92)</f>
        <v>0</v>
      </c>
      <c r="J79" s="228"/>
      <c r="K79" s="228">
        <f>SUM(K80:K92)</f>
        <v>2393.98</v>
      </c>
      <c r="L79" s="228"/>
      <c r="M79" s="228">
        <f>SUM(M80:M92)</f>
        <v>0</v>
      </c>
      <c r="N79" s="227"/>
      <c r="O79" s="227">
        <f>SUM(O80:O92)</f>
        <v>0</v>
      </c>
      <c r="P79" s="227"/>
      <c r="Q79" s="227">
        <f>SUM(Q80:Q92)</f>
        <v>0</v>
      </c>
      <c r="R79" s="228"/>
      <c r="S79" s="228"/>
      <c r="T79" s="229"/>
      <c r="U79" s="223"/>
      <c r="V79" s="223">
        <f>SUM(V80:V92)</f>
        <v>0</v>
      </c>
      <c r="W79" s="223"/>
      <c r="X79" s="223"/>
      <c r="Y79" s="223"/>
      <c r="AG79" t="s">
        <v>148</v>
      </c>
    </row>
    <row r="80" spans="1:60" outlineLevel="1" x14ac:dyDescent="0.2">
      <c r="A80" s="231">
        <v>25</v>
      </c>
      <c r="B80" s="232" t="s">
        <v>226</v>
      </c>
      <c r="C80" s="250" t="s">
        <v>227</v>
      </c>
      <c r="D80" s="233" t="s">
        <v>186</v>
      </c>
      <c r="E80" s="234">
        <v>0.35475000000000001</v>
      </c>
      <c r="F80" s="235"/>
      <c r="G80" s="236">
        <f>ROUND(E80*F80,2)</f>
        <v>0</v>
      </c>
      <c r="H80" s="235">
        <v>0</v>
      </c>
      <c r="I80" s="236">
        <f>ROUND(E80*H80,2)</f>
        <v>0</v>
      </c>
      <c r="J80" s="235">
        <v>301</v>
      </c>
      <c r="K80" s="236">
        <f>ROUND(E80*J80,2)</f>
        <v>106.78</v>
      </c>
      <c r="L80" s="236">
        <v>21</v>
      </c>
      <c r="M80" s="236">
        <f>G80*(1+L80/100)</f>
        <v>0</v>
      </c>
      <c r="N80" s="234">
        <v>0</v>
      </c>
      <c r="O80" s="234">
        <f>ROUND(E80*N80,2)</f>
        <v>0</v>
      </c>
      <c r="P80" s="234">
        <v>0</v>
      </c>
      <c r="Q80" s="234">
        <f>ROUND(E80*P80,2)</f>
        <v>0</v>
      </c>
      <c r="R80" s="236"/>
      <c r="S80" s="236" t="s">
        <v>152</v>
      </c>
      <c r="T80" s="237" t="s">
        <v>153</v>
      </c>
      <c r="U80" s="220">
        <v>0</v>
      </c>
      <c r="V80" s="220">
        <f>ROUND(E80*U80,2)</f>
        <v>0</v>
      </c>
      <c r="W80" s="220"/>
      <c r="X80" s="220" t="s">
        <v>154</v>
      </c>
      <c r="Y80" s="220" t="s">
        <v>155</v>
      </c>
      <c r="Z80" s="210"/>
      <c r="AA80" s="210"/>
      <c r="AB80" s="210"/>
      <c r="AC80" s="210"/>
      <c r="AD80" s="210"/>
      <c r="AE80" s="210"/>
      <c r="AF80" s="210"/>
      <c r="AG80" s="210" t="s">
        <v>156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2" x14ac:dyDescent="0.2">
      <c r="A81" s="217"/>
      <c r="B81" s="218"/>
      <c r="C81" s="252" t="s">
        <v>228</v>
      </c>
      <c r="D81" s="246"/>
      <c r="E81" s="246"/>
      <c r="F81" s="246"/>
      <c r="G81" s="246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20"/>
      <c r="Z81" s="210"/>
      <c r="AA81" s="210"/>
      <c r="AB81" s="210"/>
      <c r="AC81" s="210"/>
      <c r="AD81" s="210"/>
      <c r="AE81" s="210"/>
      <c r="AF81" s="210"/>
      <c r="AG81" s="210" t="s">
        <v>166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38">
        <v>26</v>
      </c>
      <c r="B82" s="239" t="s">
        <v>229</v>
      </c>
      <c r="C82" s="249" t="s">
        <v>230</v>
      </c>
      <c r="D82" s="240" t="s">
        <v>186</v>
      </c>
      <c r="E82" s="241">
        <v>0.35475000000000001</v>
      </c>
      <c r="F82" s="242"/>
      <c r="G82" s="243">
        <f>ROUND(E82*F82,2)</f>
        <v>0</v>
      </c>
      <c r="H82" s="242">
        <v>0</v>
      </c>
      <c r="I82" s="243">
        <f>ROUND(E82*H82,2)</f>
        <v>0</v>
      </c>
      <c r="J82" s="242">
        <v>432.5</v>
      </c>
      <c r="K82" s="243">
        <f>ROUND(E82*J82,2)</f>
        <v>153.43</v>
      </c>
      <c r="L82" s="243">
        <v>21</v>
      </c>
      <c r="M82" s="243">
        <f>G82*(1+L82/100)</f>
        <v>0</v>
      </c>
      <c r="N82" s="241">
        <v>0</v>
      </c>
      <c r="O82" s="241">
        <f>ROUND(E82*N82,2)</f>
        <v>0</v>
      </c>
      <c r="P82" s="241">
        <v>0</v>
      </c>
      <c r="Q82" s="241">
        <f>ROUND(E82*P82,2)</f>
        <v>0</v>
      </c>
      <c r="R82" s="243"/>
      <c r="S82" s="243" t="s">
        <v>152</v>
      </c>
      <c r="T82" s="244" t="s">
        <v>153</v>
      </c>
      <c r="U82" s="220">
        <v>0</v>
      </c>
      <c r="V82" s="220">
        <f>ROUND(E82*U82,2)</f>
        <v>0</v>
      </c>
      <c r="W82" s="220"/>
      <c r="X82" s="220" t="s">
        <v>154</v>
      </c>
      <c r="Y82" s="220" t="s">
        <v>155</v>
      </c>
      <c r="Z82" s="210"/>
      <c r="AA82" s="210"/>
      <c r="AB82" s="210"/>
      <c r="AC82" s="210"/>
      <c r="AD82" s="210"/>
      <c r="AE82" s="210"/>
      <c r="AF82" s="210"/>
      <c r="AG82" s="210" t="s">
        <v>156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38">
        <v>27</v>
      </c>
      <c r="B83" s="239" t="s">
        <v>231</v>
      </c>
      <c r="C83" s="249" t="s">
        <v>232</v>
      </c>
      <c r="D83" s="240" t="s">
        <v>186</v>
      </c>
      <c r="E83" s="241">
        <v>4.9664700000000002</v>
      </c>
      <c r="F83" s="242"/>
      <c r="G83" s="243">
        <f>ROUND(E83*F83,2)</f>
        <v>0</v>
      </c>
      <c r="H83" s="242">
        <v>0</v>
      </c>
      <c r="I83" s="243">
        <f>ROUND(E83*H83,2)</f>
        <v>0</v>
      </c>
      <c r="J83" s="242">
        <v>27.7</v>
      </c>
      <c r="K83" s="243">
        <f>ROUND(E83*J83,2)</f>
        <v>137.57</v>
      </c>
      <c r="L83" s="243">
        <v>21</v>
      </c>
      <c r="M83" s="243">
        <f>G83*(1+L83/100)</f>
        <v>0</v>
      </c>
      <c r="N83" s="241">
        <v>0</v>
      </c>
      <c r="O83" s="241">
        <f>ROUND(E83*N83,2)</f>
        <v>0</v>
      </c>
      <c r="P83" s="241">
        <v>0</v>
      </c>
      <c r="Q83" s="241">
        <f>ROUND(E83*P83,2)</f>
        <v>0</v>
      </c>
      <c r="R83" s="243"/>
      <c r="S83" s="243" t="s">
        <v>152</v>
      </c>
      <c r="T83" s="244" t="s">
        <v>153</v>
      </c>
      <c r="U83" s="220">
        <v>0</v>
      </c>
      <c r="V83" s="220">
        <f>ROUND(E83*U83,2)</f>
        <v>0</v>
      </c>
      <c r="W83" s="220"/>
      <c r="X83" s="220" t="s">
        <v>154</v>
      </c>
      <c r="Y83" s="220" t="s">
        <v>155</v>
      </c>
      <c r="Z83" s="210"/>
      <c r="AA83" s="210"/>
      <c r="AB83" s="210"/>
      <c r="AC83" s="210"/>
      <c r="AD83" s="210"/>
      <c r="AE83" s="210"/>
      <c r="AF83" s="210"/>
      <c r="AG83" s="210" t="s">
        <v>156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38">
        <v>28</v>
      </c>
      <c r="B84" s="239" t="s">
        <v>233</v>
      </c>
      <c r="C84" s="249" t="s">
        <v>234</v>
      </c>
      <c r="D84" s="240" t="s">
        <v>186</v>
      </c>
      <c r="E84" s="241">
        <v>1.7737400000000001</v>
      </c>
      <c r="F84" s="242"/>
      <c r="G84" s="243">
        <f>ROUND(E84*F84,2)</f>
        <v>0</v>
      </c>
      <c r="H84" s="242">
        <v>0</v>
      </c>
      <c r="I84" s="243">
        <f>ROUND(E84*H84,2)</f>
        <v>0</v>
      </c>
      <c r="J84" s="242">
        <v>48.2</v>
      </c>
      <c r="K84" s="243">
        <f>ROUND(E84*J84,2)</f>
        <v>85.49</v>
      </c>
      <c r="L84" s="243">
        <v>21</v>
      </c>
      <c r="M84" s="243">
        <f>G84*(1+L84/100)</f>
        <v>0</v>
      </c>
      <c r="N84" s="241">
        <v>0</v>
      </c>
      <c r="O84" s="241">
        <f>ROUND(E84*N84,2)</f>
        <v>0</v>
      </c>
      <c r="P84" s="241">
        <v>0</v>
      </c>
      <c r="Q84" s="241">
        <f>ROUND(E84*P84,2)</f>
        <v>0</v>
      </c>
      <c r="R84" s="243"/>
      <c r="S84" s="243" t="s">
        <v>152</v>
      </c>
      <c r="T84" s="244" t="s">
        <v>153</v>
      </c>
      <c r="U84" s="220">
        <v>0</v>
      </c>
      <c r="V84" s="220">
        <f>ROUND(E84*U84,2)</f>
        <v>0</v>
      </c>
      <c r="W84" s="220"/>
      <c r="X84" s="220" t="s">
        <v>154</v>
      </c>
      <c r="Y84" s="220" t="s">
        <v>155</v>
      </c>
      <c r="Z84" s="210"/>
      <c r="AA84" s="210"/>
      <c r="AB84" s="210"/>
      <c r="AC84" s="210"/>
      <c r="AD84" s="210"/>
      <c r="AE84" s="210"/>
      <c r="AF84" s="210"/>
      <c r="AG84" s="210" t="s">
        <v>156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31">
        <v>29</v>
      </c>
      <c r="B85" s="232" t="s">
        <v>235</v>
      </c>
      <c r="C85" s="250" t="s">
        <v>236</v>
      </c>
      <c r="D85" s="233" t="s">
        <v>186</v>
      </c>
      <c r="E85" s="234">
        <v>0.35475000000000001</v>
      </c>
      <c r="F85" s="235"/>
      <c r="G85" s="236">
        <f>ROUND(E85*F85,2)</f>
        <v>0</v>
      </c>
      <c r="H85" s="235">
        <v>0</v>
      </c>
      <c r="I85" s="236">
        <f>ROUND(E85*H85,2)</f>
        <v>0</v>
      </c>
      <c r="J85" s="235">
        <v>222.5</v>
      </c>
      <c r="K85" s="236">
        <f>ROUND(E85*J85,2)</f>
        <v>78.930000000000007</v>
      </c>
      <c r="L85" s="236">
        <v>21</v>
      </c>
      <c r="M85" s="236">
        <f>G85*(1+L85/100)</f>
        <v>0</v>
      </c>
      <c r="N85" s="234">
        <v>0</v>
      </c>
      <c r="O85" s="234">
        <f>ROUND(E85*N85,2)</f>
        <v>0</v>
      </c>
      <c r="P85" s="234">
        <v>0</v>
      </c>
      <c r="Q85" s="234">
        <f>ROUND(E85*P85,2)</f>
        <v>0</v>
      </c>
      <c r="R85" s="236"/>
      <c r="S85" s="236" t="s">
        <v>152</v>
      </c>
      <c r="T85" s="237" t="s">
        <v>153</v>
      </c>
      <c r="U85" s="220">
        <v>0</v>
      </c>
      <c r="V85" s="220">
        <f>ROUND(E85*U85,2)</f>
        <v>0</v>
      </c>
      <c r="W85" s="220"/>
      <c r="X85" s="220" t="s">
        <v>154</v>
      </c>
      <c r="Y85" s="220" t="s">
        <v>155</v>
      </c>
      <c r="Z85" s="210"/>
      <c r="AA85" s="210"/>
      <c r="AB85" s="210"/>
      <c r="AC85" s="210"/>
      <c r="AD85" s="210"/>
      <c r="AE85" s="210"/>
      <c r="AF85" s="210"/>
      <c r="AG85" s="210" t="s">
        <v>156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2" x14ac:dyDescent="0.2">
      <c r="A86" s="217"/>
      <c r="B86" s="218"/>
      <c r="C86" s="252" t="s">
        <v>237</v>
      </c>
      <c r="D86" s="246"/>
      <c r="E86" s="246"/>
      <c r="F86" s="246"/>
      <c r="G86" s="246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20"/>
      <c r="Z86" s="210"/>
      <c r="AA86" s="210"/>
      <c r="AB86" s="210"/>
      <c r="AC86" s="210"/>
      <c r="AD86" s="210"/>
      <c r="AE86" s="210"/>
      <c r="AF86" s="210"/>
      <c r="AG86" s="210" t="s">
        <v>166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">
      <c r="A87" s="217"/>
      <c r="B87" s="218"/>
      <c r="C87" s="253" t="s">
        <v>238</v>
      </c>
      <c r="D87" s="247"/>
      <c r="E87" s="247"/>
      <c r="F87" s="247"/>
      <c r="G87" s="247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20"/>
      <c r="Z87" s="210"/>
      <c r="AA87" s="210"/>
      <c r="AB87" s="210"/>
      <c r="AC87" s="210"/>
      <c r="AD87" s="210"/>
      <c r="AE87" s="210"/>
      <c r="AF87" s="210"/>
      <c r="AG87" s="210" t="s">
        <v>166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22.5" outlineLevel="3" x14ac:dyDescent="0.2">
      <c r="A88" s="217"/>
      <c r="B88" s="218"/>
      <c r="C88" s="253" t="s">
        <v>239</v>
      </c>
      <c r="D88" s="247"/>
      <c r="E88" s="247"/>
      <c r="F88" s="247"/>
      <c r="G88" s="247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20"/>
      <c r="Z88" s="210"/>
      <c r="AA88" s="210"/>
      <c r="AB88" s="210"/>
      <c r="AC88" s="210"/>
      <c r="AD88" s="210"/>
      <c r="AE88" s="210"/>
      <c r="AF88" s="210"/>
      <c r="AG88" s="210" t="s">
        <v>166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45" t="str">
        <f>C88</f>
        <v>- při vodorovné dopravě po vodě : vyložení na hromady na suchu nebo na přeložení na dopravní prostředek na suchu do 15 m vodorovně a současně do 4 m svisle,</v>
      </c>
      <c r="BB88" s="210"/>
      <c r="BC88" s="210"/>
      <c r="BD88" s="210"/>
      <c r="BE88" s="210"/>
      <c r="BF88" s="210"/>
      <c r="BG88" s="210"/>
      <c r="BH88" s="210"/>
    </row>
    <row r="89" spans="1:60" outlineLevel="3" x14ac:dyDescent="0.2">
      <c r="A89" s="217"/>
      <c r="B89" s="218"/>
      <c r="C89" s="253" t="s">
        <v>240</v>
      </c>
      <c r="D89" s="247"/>
      <c r="E89" s="247"/>
      <c r="F89" s="247"/>
      <c r="G89" s="247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20"/>
      <c r="Z89" s="210"/>
      <c r="AA89" s="210"/>
      <c r="AB89" s="210"/>
      <c r="AC89" s="210"/>
      <c r="AD89" s="210"/>
      <c r="AE89" s="210"/>
      <c r="AF89" s="210"/>
      <c r="AG89" s="210" t="s">
        <v>166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38">
        <v>30</v>
      </c>
      <c r="B90" s="239" t="s">
        <v>241</v>
      </c>
      <c r="C90" s="249" t="s">
        <v>242</v>
      </c>
      <c r="D90" s="240" t="s">
        <v>186</v>
      </c>
      <c r="E90" s="241">
        <v>0.35475000000000001</v>
      </c>
      <c r="F90" s="242"/>
      <c r="G90" s="243">
        <f>ROUND(E90*F90,2)</f>
        <v>0</v>
      </c>
      <c r="H90" s="242">
        <v>0</v>
      </c>
      <c r="I90" s="243">
        <f>ROUND(E90*H90,2)</f>
        <v>0</v>
      </c>
      <c r="J90" s="242">
        <v>13.6</v>
      </c>
      <c r="K90" s="243">
        <f>ROUND(E90*J90,2)</f>
        <v>4.82</v>
      </c>
      <c r="L90" s="243">
        <v>21</v>
      </c>
      <c r="M90" s="243">
        <f>G90*(1+L90/100)</f>
        <v>0</v>
      </c>
      <c r="N90" s="241">
        <v>0</v>
      </c>
      <c r="O90" s="241">
        <f>ROUND(E90*N90,2)</f>
        <v>0</v>
      </c>
      <c r="P90" s="241">
        <v>0</v>
      </c>
      <c r="Q90" s="241">
        <f>ROUND(E90*P90,2)</f>
        <v>0</v>
      </c>
      <c r="R90" s="243"/>
      <c r="S90" s="243" t="s">
        <v>152</v>
      </c>
      <c r="T90" s="244" t="s">
        <v>153</v>
      </c>
      <c r="U90" s="220">
        <v>0</v>
      </c>
      <c r="V90" s="220">
        <f>ROUND(E90*U90,2)</f>
        <v>0</v>
      </c>
      <c r="W90" s="220"/>
      <c r="X90" s="220" t="s">
        <v>154</v>
      </c>
      <c r="Y90" s="220" t="s">
        <v>155</v>
      </c>
      <c r="Z90" s="210"/>
      <c r="AA90" s="210"/>
      <c r="AB90" s="210"/>
      <c r="AC90" s="210"/>
      <c r="AD90" s="210"/>
      <c r="AE90" s="210"/>
      <c r="AF90" s="210"/>
      <c r="AG90" s="210" t="s">
        <v>156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31">
        <v>31</v>
      </c>
      <c r="B91" s="232" t="s">
        <v>243</v>
      </c>
      <c r="C91" s="250" t="s">
        <v>244</v>
      </c>
      <c r="D91" s="233" t="s">
        <v>186</v>
      </c>
      <c r="E91" s="234">
        <v>0.35475000000000001</v>
      </c>
      <c r="F91" s="235"/>
      <c r="G91" s="236">
        <f>ROUND(E91*F91,2)</f>
        <v>0</v>
      </c>
      <c r="H91" s="235">
        <v>0</v>
      </c>
      <c r="I91" s="236">
        <f>ROUND(E91*H91,2)</f>
        <v>0</v>
      </c>
      <c r="J91" s="235">
        <v>5150</v>
      </c>
      <c r="K91" s="236">
        <f>ROUND(E91*J91,2)</f>
        <v>1826.96</v>
      </c>
      <c r="L91" s="236">
        <v>21</v>
      </c>
      <c r="M91" s="236">
        <f>G91*(1+L91/100)</f>
        <v>0</v>
      </c>
      <c r="N91" s="234">
        <v>0</v>
      </c>
      <c r="O91" s="234">
        <f>ROUND(E91*N91,2)</f>
        <v>0</v>
      </c>
      <c r="P91" s="234">
        <v>0</v>
      </c>
      <c r="Q91" s="234">
        <f>ROUND(E91*P91,2)</f>
        <v>0</v>
      </c>
      <c r="R91" s="236"/>
      <c r="S91" s="236" t="s">
        <v>152</v>
      </c>
      <c r="T91" s="237" t="s">
        <v>153</v>
      </c>
      <c r="U91" s="220">
        <v>0</v>
      </c>
      <c r="V91" s="220">
        <f>ROUND(E91*U91,2)</f>
        <v>0</v>
      </c>
      <c r="W91" s="220"/>
      <c r="X91" s="220" t="s">
        <v>154</v>
      </c>
      <c r="Y91" s="220" t="s">
        <v>155</v>
      </c>
      <c r="Z91" s="210"/>
      <c r="AA91" s="210"/>
      <c r="AB91" s="210"/>
      <c r="AC91" s="210"/>
      <c r="AD91" s="210"/>
      <c r="AE91" s="210"/>
      <c r="AF91" s="210"/>
      <c r="AG91" s="210" t="s">
        <v>156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2" x14ac:dyDescent="0.2">
      <c r="A92" s="217"/>
      <c r="B92" s="218"/>
      <c r="C92" s="252" t="s">
        <v>245</v>
      </c>
      <c r="D92" s="246"/>
      <c r="E92" s="246"/>
      <c r="F92" s="246"/>
      <c r="G92" s="246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20"/>
      <c r="Z92" s="210"/>
      <c r="AA92" s="210"/>
      <c r="AB92" s="210"/>
      <c r="AC92" s="210"/>
      <c r="AD92" s="210"/>
      <c r="AE92" s="210"/>
      <c r="AF92" s="210"/>
      <c r="AG92" s="210" t="s">
        <v>166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x14ac:dyDescent="0.2">
      <c r="A93" s="224" t="s">
        <v>147</v>
      </c>
      <c r="B93" s="225" t="s">
        <v>114</v>
      </c>
      <c r="C93" s="248" t="s">
        <v>115</v>
      </c>
      <c r="D93" s="226"/>
      <c r="E93" s="227"/>
      <c r="F93" s="228"/>
      <c r="G93" s="228">
        <f>SUMIF(AG94:AG94,"&lt;&gt;NOR",G94:G94)</f>
        <v>0</v>
      </c>
      <c r="H93" s="228"/>
      <c r="I93" s="228">
        <f>SUM(I94:I94)</f>
        <v>0</v>
      </c>
      <c r="J93" s="228"/>
      <c r="K93" s="228">
        <f>SUM(K94:K94)</f>
        <v>4750</v>
      </c>
      <c r="L93" s="228"/>
      <c r="M93" s="228">
        <f>SUM(M94:M94)</f>
        <v>0</v>
      </c>
      <c r="N93" s="227"/>
      <c r="O93" s="227">
        <f>SUM(O94:O94)</f>
        <v>0</v>
      </c>
      <c r="P93" s="227"/>
      <c r="Q93" s="227">
        <f>SUM(Q94:Q94)</f>
        <v>0</v>
      </c>
      <c r="R93" s="228"/>
      <c r="S93" s="228"/>
      <c r="T93" s="229"/>
      <c r="U93" s="223"/>
      <c r="V93" s="223">
        <f>SUM(V94:V94)</f>
        <v>0</v>
      </c>
      <c r="W93" s="223"/>
      <c r="X93" s="223"/>
      <c r="Y93" s="223"/>
      <c r="AG93" t="s">
        <v>148</v>
      </c>
    </row>
    <row r="94" spans="1:60" outlineLevel="1" x14ac:dyDescent="0.2">
      <c r="A94" s="238">
        <v>32</v>
      </c>
      <c r="B94" s="239" t="s">
        <v>386</v>
      </c>
      <c r="C94" s="249" t="s">
        <v>387</v>
      </c>
      <c r="D94" s="240" t="s">
        <v>169</v>
      </c>
      <c r="E94" s="241">
        <v>10</v>
      </c>
      <c r="F94" s="242"/>
      <c r="G94" s="243">
        <f>ROUND(E94*F94,2)</f>
        <v>0</v>
      </c>
      <c r="H94" s="242">
        <v>0</v>
      </c>
      <c r="I94" s="243">
        <f>ROUND(E94*H94,2)</f>
        <v>0</v>
      </c>
      <c r="J94" s="242">
        <v>475</v>
      </c>
      <c r="K94" s="243">
        <f>ROUND(E94*J94,2)</f>
        <v>4750</v>
      </c>
      <c r="L94" s="243">
        <v>21</v>
      </c>
      <c r="M94" s="243">
        <f>G94*(1+L94/100)</f>
        <v>0</v>
      </c>
      <c r="N94" s="241">
        <v>0</v>
      </c>
      <c r="O94" s="241">
        <f>ROUND(E94*N94,2)</f>
        <v>0</v>
      </c>
      <c r="P94" s="241">
        <v>0</v>
      </c>
      <c r="Q94" s="241">
        <f>ROUND(E94*P94,2)</f>
        <v>0</v>
      </c>
      <c r="R94" s="243"/>
      <c r="S94" s="243" t="s">
        <v>164</v>
      </c>
      <c r="T94" s="244" t="s">
        <v>153</v>
      </c>
      <c r="U94" s="220">
        <v>0</v>
      </c>
      <c r="V94" s="220">
        <f>ROUND(E94*U94,2)</f>
        <v>0</v>
      </c>
      <c r="W94" s="220"/>
      <c r="X94" s="220" t="s">
        <v>154</v>
      </c>
      <c r="Y94" s="220" t="s">
        <v>155</v>
      </c>
      <c r="Z94" s="210"/>
      <c r="AA94" s="210"/>
      <c r="AB94" s="210"/>
      <c r="AC94" s="210"/>
      <c r="AD94" s="210"/>
      <c r="AE94" s="210"/>
      <c r="AF94" s="210"/>
      <c r="AG94" s="210" t="s">
        <v>156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x14ac:dyDescent="0.2">
      <c r="A95" s="224" t="s">
        <v>147</v>
      </c>
      <c r="B95" s="225" t="s">
        <v>116</v>
      </c>
      <c r="C95" s="248" t="s">
        <v>117</v>
      </c>
      <c r="D95" s="226"/>
      <c r="E95" s="227"/>
      <c r="F95" s="228"/>
      <c r="G95" s="228">
        <f>SUMIF(AG96:AG99,"&lt;&gt;NOR",G96:G99)</f>
        <v>0</v>
      </c>
      <c r="H95" s="228"/>
      <c r="I95" s="228">
        <f>SUM(I96:I99)</f>
        <v>0</v>
      </c>
      <c r="J95" s="228"/>
      <c r="K95" s="228">
        <f>SUM(K96:K99)</f>
        <v>11500</v>
      </c>
      <c r="L95" s="228"/>
      <c r="M95" s="228">
        <f>SUM(M96:M99)</f>
        <v>0</v>
      </c>
      <c r="N95" s="227"/>
      <c r="O95" s="227">
        <f>SUM(O96:O99)</f>
        <v>0</v>
      </c>
      <c r="P95" s="227"/>
      <c r="Q95" s="227">
        <f>SUM(Q96:Q99)</f>
        <v>0</v>
      </c>
      <c r="R95" s="228"/>
      <c r="S95" s="228"/>
      <c r="T95" s="229"/>
      <c r="U95" s="223"/>
      <c r="V95" s="223">
        <f>SUM(V96:V99)</f>
        <v>0</v>
      </c>
      <c r="W95" s="223"/>
      <c r="X95" s="223"/>
      <c r="Y95" s="223"/>
      <c r="AG95" t="s">
        <v>148</v>
      </c>
    </row>
    <row r="96" spans="1:60" ht="22.5" outlineLevel="1" x14ac:dyDescent="0.2">
      <c r="A96" s="231">
        <v>33</v>
      </c>
      <c r="B96" s="232" t="s">
        <v>246</v>
      </c>
      <c r="C96" s="250" t="s">
        <v>247</v>
      </c>
      <c r="D96" s="233" t="s">
        <v>248</v>
      </c>
      <c r="E96" s="234">
        <v>1</v>
      </c>
      <c r="F96" s="235"/>
      <c r="G96" s="236">
        <f>ROUND(E96*F96,2)</f>
        <v>0</v>
      </c>
      <c r="H96" s="235">
        <v>0</v>
      </c>
      <c r="I96" s="236">
        <f>ROUND(E96*H96,2)</f>
        <v>0</v>
      </c>
      <c r="J96" s="235">
        <v>5000</v>
      </c>
      <c r="K96" s="236">
        <f>ROUND(E96*J96,2)</f>
        <v>5000</v>
      </c>
      <c r="L96" s="236">
        <v>21</v>
      </c>
      <c r="M96" s="236">
        <f>G96*(1+L96/100)</f>
        <v>0</v>
      </c>
      <c r="N96" s="234">
        <v>0</v>
      </c>
      <c r="O96" s="234">
        <f>ROUND(E96*N96,2)</f>
        <v>0</v>
      </c>
      <c r="P96" s="234">
        <v>0</v>
      </c>
      <c r="Q96" s="234">
        <f>ROUND(E96*P96,2)</f>
        <v>0</v>
      </c>
      <c r="R96" s="236"/>
      <c r="S96" s="236" t="s">
        <v>164</v>
      </c>
      <c r="T96" s="237" t="s">
        <v>153</v>
      </c>
      <c r="U96" s="220">
        <v>0</v>
      </c>
      <c r="V96" s="220">
        <f>ROUND(E96*U96,2)</f>
        <v>0</v>
      </c>
      <c r="W96" s="220"/>
      <c r="X96" s="220" t="s">
        <v>154</v>
      </c>
      <c r="Y96" s="220" t="s">
        <v>155</v>
      </c>
      <c r="Z96" s="210"/>
      <c r="AA96" s="210"/>
      <c r="AB96" s="210"/>
      <c r="AC96" s="210"/>
      <c r="AD96" s="210"/>
      <c r="AE96" s="210"/>
      <c r="AF96" s="210"/>
      <c r="AG96" s="210" t="s">
        <v>156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2" x14ac:dyDescent="0.2">
      <c r="A97" s="217"/>
      <c r="B97" s="218"/>
      <c r="C97" s="252" t="s">
        <v>249</v>
      </c>
      <c r="D97" s="246"/>
      <c r="E97" s="246"/>
      <c r="F97" s="246"/>
      <c r="G97" s="246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20"/>
      <c r="Z97" s="210"/>
      <c r="AA97" s="210"/>
      <c r="AB97" s="210"/>
      <c r="AC97" s="210"/>
      <c r="AD97" s="210"/>
      <c r="AE97" s="210"/>
      <c r="AF97" s="210"/>
      <c r="AG97" s="210" t="s">
        <v>166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31">
        <v>34</v>
      </c>
      <c r="B98" s="232" t="s">
        <v>280</v>
      </c>
      <c r="C98" s="250" t="s">
        <v>281</v>
      </c>
      <c r="D98" s="233" t="s">
        <v>248</v>
      </c>
      <c r="E98" s="234">
        <v>1</v>
      </c>
      <c r="F98" s="235"/>
      <c r="G98" s="236">
        <f>ROUND(E98*F98,2)</f>
        <v>0</v>
      </c>
      <c r="H98" s="235">
        <v>0</v>
      </c>
      <c r="I98" s="236">
        <f>ROUND(E98*H98,2)</f>
        <v>0</v>
      </c>
      <c r="J98" s="235">
        <v>6500</v>
      </c>
      <c r="K98" s="236">
        <f>ROUND(E98*J98,2)</f>
        <v>6500</v>
      </c>
      <c r="L98" s="236">
        <v>21</v>
      </c>
      <c r="M98" s="236">
        <f>G98*(1+L98/100)</f>
        <v>0</v>
      </c>
      <c r="N98" s="234">
        <v>1.41E-3</v>
      </c>
      <c r="O98" s="234">
        <f>ROUND(E98*N98,2)</f>
        <v>0</v>
      </c>
      <c r="P98" s="234">
        <v>0</v>
      </c>
      <c r="Q98" s="234">
        <f>ROUND(E98*P98,2)</f>
        <v>0</v>
      </c>
      <c r="R98" s="236"/>
      <c r="S98" s="236" t="s">
        <v>164</v>
      </c>
      <c r="T98" s="237" t="s">
        <v>153</v>
      </c>
      <c r="U98" s="220">
        <v>0</v>
      </c>
      <c r="V98" s="220">
        <f>ROUND(E98*U98,2)</f>
        <v>0</v>
      </c>
      <c r="W98" s="220"/>
      <c r="X98" s="220" t="s">
        <v>154</v>
      </c>
      <c r="Y98" s="220" t="s">
        <v>155</v>
      </c>
      <c r="Z98" s="210"/>
      <c r="AA98" s="210"/>
      <c r="AB98" s="210"/>
      <c r="AC98" s="210"/>
      <c r="AD98" s="210"/>
      <c r="AE98" s="210"/>
      <c r="AF98" s="210"/>
      <c r="AG98" s="210" t="s">
        <v>156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2" x14ac:dyDescent="0.2">
      <c r="A99" s="217"/>
      <c r="B99" s="218"/>
      <c r="C99" s="252" t="s">
        <v>282</v>
      </c>
      <c r="D99" s="246"/>
      <c r="E99" s="246"/>
      <c r="F99" s="246"/>
      <c r="G99" s="246"/>
      <c r="H99" s="220"/>
      <c r="I99" s="220"/>
      <c r="J99" s="220"/>
      <c r="K99" s="220"/>
      <c r="L99" s="220"/>
      <c r="M99" s="220"/>
      <c r="N99" s="219"/>
      <c r="O99" s="219"/>
      <c r="P99" s="219"/>
      <c r="Q99" s="219"/>
      <c r="R99" s="220"/>
      <c r="S99" s="220"/>
      <c r="T99" s="220"/>
      <c r="U99" s="220"/>
      <c r="V99" s="220"/>
      <c r="W99" s="220"/>
      <c r="X99" s="220"/>
      <c r="Y99" s="220"/>
      <c r="Z99" s="210"/>
      <c r="AA99" s="210"/>
      <c r="AB99" s="210"/>
      <c r="AC99" s="210"/>
      <c r="AD99" s="210"/>
      <c r="AE99" s="210"/>
      <c r="AF99" s="210"/>
      <c r="AG99" s="210" t="s">
        <v>166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x14ac:dyDescent="0.2">
      <c r="A100" s="3"/>
      <c r="B100" s="4"/>
      <c r="C100" s="254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AE100">
        <v>12</v>
      </c>
      <c r="AF100">
        <v>21</v>
      </c>
      <c r="AG100" t="s">
        <v>133</v>
      </c>
    </row>
    <row r="101" spans="1:60" x14ac:dyDescent="0.2">
      <c r="A101" s="213"/>
      <c r="B101" s="214" t="s">
        <v>29</v>
      </c>
      <c r="C101" s="255"/>
      <c r="D101" s="215"/>
      <c r="E101" s="216"/>
      <c r="F101" s="216"/>
      <c r="G101" s="230">
        <f>G8+G14+G26+G29+G42+G49+G52+G60+G68+G75+G79+G93+G95</f>
        <v>0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AE101">
        <f>SUMIF(L7:L99,AE100,G7:G99)</f>
        <v>0</v>
      </c>
      <c r="AF101">
        <f>SUMIF(L7:L99,AF100,G7:G99)</f>
        <v>0</v>
      </c>
      <c r="AG101" t="s">
        <v>250</v>
      </c>
    </row>
    <row r="102" spans="1:60" x14ac:dyDescent="0.2">
      <c r="C102" s="256"/>
      <c r="D102" s="10"/>
      <c r="AG102" t="s">
        <v>251</v>
      </c>
    </row>
    <row r="103" spans="1:60" x14ac:dyDescent="0.2">
      <c r="D103" s="10"/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IR2ug8Lq40ZcSJSGS8UhSRs/+4QVaeUMlQRVX8UbBZlDOjTB15lqx8QSapQEvNW6hIFLn554kFqnLZUN+GYPA==" saltValue="5wa+R3sdhEKXSpPCZv+AjQ==" spinCount="100000" sheet="1" formatRows="0"/>
  <mergeCells count="26">
    <mergeCell ref="C97:G97"/>
    <mergeCell ref="C99:G99"/>
    <mergeCell ref="C81:G81"/>
    <mergeCell ref="C86:G86"/>
    <mergeCell ref="C87:G87"/>
    <mergeCell ref="C88:G88"/>
    <mergeCell ref="C89:G89"/>
    <mergeCell ref="C92:G92"/>
    <mergeCell ref="C34:G34"/>
    <mergeCell ref="C35:G35"/>
    <mergeCell ref="C36:G36"/>
    <mergeCell ref="C37:G37"/>
    <mergeCell ref="C38:G38"/>
    <mergeCell ref="C39:G39"/>
    <mergeCell ref="C21:G21"/>
    <mergeCell ref="C22:G22"/>
    <mergeCell ref="C28:G28"/>
    <mergeCell ref="C31:G31"/>
    <mergeCell ref="C32:G32"/>
    <mergeCell ref="C33:G33"/>
    <mergeCell ref="A1:G1"/>
    <mergeCell ref="C2:G2"/>
    <mergeCell ref="C3:G3"/>
    <mergeCell ref="C4:G4"/>
    <mergeCell ref="C10:G10"/>
    <mergeCell ref="C20:G20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594A0-537B-4063-A459-E2CA3A23164F}">
  <sheetPr>
    <outlinePr summaryBelow="0"/>
  </sheetPr>
  <dimension ref="A1:BH5000"/>
  <sheetViews>
    <sheetView workbookViewId="0">
      <pane ySplit="7" topLeftCell="A9" activePane="bottomLeft" state="frozen"/>
      <selection pane="bottomLeft" activeCell="F15" sqref="F15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120</v>
      </c>
      <c r="B1" s="195"/>
      <c r="C1" s="195"/>
      <c r="D1" s="195"/>
      <c r="E1" s="195"/>
      <c r="F1" s="195"/>
      <c r="G1" s="195"/>
      <c r="AG1" t="s">
        <v>121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122</v>
      </c>
    </row>
    <row r="3" spans="1:60" ht="24.95" customHeight="1" x14ac:dyDescent="0.2">
      <c r="A3" s="196" t="s">
        <v>8</v>
      </c>
      <c r="B3" s="49" t="s">
        <v>48</v>
      </c>
      <c r="C3" s="199" t="s">
        <v>49</v>
      </c>
      <c r="D3" s="197"/>
      <c r="E3" s="197"/>
      <c r="F3" s="197"/>
      <c r="G3" s="198"/>
      <c r="AC3" s="174" t="s">
        <v>122</v>
      </c>
      <c r="AG3" t="s">
        <v>123</v>
      </c>
    </row>
    <row r="4" spans="1:60" ht="24.95" customHeight="1" x14ac:dyDescent="0.2">
      <c r="A4" s="200" t="s">
        <v>9</v>
      </c>
      <c r="B4" s="201" t="s">
        <v>63</v>
      </c>
      <c r="C4" s="202" t="s">
        <v>53</v>
      </c>
      <c r="D4" s="203"/>
      <c r="E4" s="203"/>
      <c r="F4" s="203"/>
      <c r="G4" s="204"/>
      <c r="AG4" t="s">
        <v>124</v>
      </c>
    </row>
    <row r="5" spans="1:60" x14ac:dyDescent="0.2">
      <c r="D5" s="10"/>
    </row>
    <row r="6" spans="1:60" ht="38.25" x14ac:dyDescent="0.2">
      <c r="A6" s="206" t="s">
        <v>125</v>
      </c>
      <c r="B6" s="208" t="s">
        <v>126</v>
      </c>
      <c r="C6" s="208" t="s">
        <v>127</v>
      </c>
      <c r="D6" s="207" t="s">
        <v>128</v>
      </c>
      <c r="E6" s="206" t="s">
        <v>129</v>
      </c>
      <c r="F6" s="205" t="s">
        <v>130</v>
      </c>
      <c r="G6" s="206" t="s">
        <v>29</v>
      </c>
      <c r="H6" s="209" t="s">
        <v>30</v>
      </c>
      <c r="I6" s="209" t="s">
        <v>131</v>
      </c>
      <c r="J6" s="209" t="s">
        <v>31</v>
      </c>
      <c r="K6" s="209" t="s">
        <v>132</v>
      </c>
      <c r="L6" s="209" t="s">
        <v>133</v>
      </c>
      <c r="M6" s="209" t="s">
        <v>134</v>
      </c>
      <c r="N6" s="209" t="s">
        <v>135</v>
      </c>
      <c r="O6" s="209" t="s">
        <v>136</v>
      </c>
      <c r="P6" s="209" t="s">
        <v>137</v>
      </c>
      <c r="Q6" s="209" t="s">
        <v>138</v>
      </c>
      <c r="R6" s="209" t="s">
        <v>139</v>
      </c>
      <c r="S6" s="209" t="s">
        <v>140</v>
      </c>
      <c r="T6" s="209" t="s">
        <v>141</v>
      </c>
      <c r="U6" s="209" t="s">
        <v>142</v>
      </c>
      <c r="V6" s="209" t="s">
        <v>143</v>
      </c>
      <c r="W6" s="209" t="s">
        <v>144</v>
      </c>
      <c r="X6" s="209" t="s">
        <v>145</v>
      </c>
      <c r="Y6" s="209" t="s">
        <v>146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4" t="s">
        <v>147</v>
      </c>
      <c r="B8" s="225" t="s">
        <v>88</v>
      </c>
      <c r="C8" s="248" t="s">
        <v>89</v>
      </c>
      <c r="D8" s="226"/>
      <c r="E8" s="227"/>
      <c r="F8" s="228"/>
      <c r="G8" s="228">
        <f>SUMIF(AG9:AG21,"&lt;&gt;NOR",G9:G21)</f>
        <v>0</v>
      </c>
      <c r="H8" s="228"/>
      <c r="I8" s="228">
        <f>SUM(I9:I21)</f>
        <v>0</v>
      </c>
      <c r="J8" s="228"/>
      <c r="K8" s="228">
        <f>SUM(K9:K21)</f>
        <v>26442.030000000002</v>
      </c>
      <c r="L8" s="228"/>
      <c r="M8" s="228">
        <f>SUM(M9:M21)</f>
        <v>0</v>
      </c>
      <c r="N8" s="227"/>
      <c r="O8" s="227">
        <f>SUM(O9:O21)</f>
        <v>0.80999999999999994</v>
      </c>
      <c r="P8" s="227"/>
      <c r="Q8" s="227">
        <f>SUM(Q9:Q21)</f>
        <v>0.44</v>
      </c>
      <c r="R8" s="228"/>
      <c r="S8" s="228"/>
      <c r="T8" s="229"/>
      <c r="U8" s="223"/>
      <c r="V8" s="223">
        <f>SUM(V9:V21)</f>
        <v>0</v>
      </c>
      <c r="W8" s="223"/>
      <c r="X8" s="223"/>
      <c r="Y8" s="223"/>
      <c r="AG8" t="s">
        <v>148</v>
      </c>
    </row>
    <row r="9" spans="1:60" outlineLevel="1" x14ac:dyDescent="0.2">
      <c r="A9" s="231">
        <v>1</v>
      </c>
      <c r="B9" s="232" t="s">
        <v>149</v>
      </c>
      <c r="C9" s="250" t="s">
        <v>150</v>
      </c>
      <c r="D9" s="233" t="s">
        <v>151</v>
      </c>
      <c r="E9" s="234">
        <v>19.29</v>
      </c>
      <c r="F9" s="235"/>
      <c r="G9" s="236">
        <f>ROUND(E9*F9,2)</f>
        <v>0</v>
      </c>
      <c r="H9" s="235">
        <v>0</v>
      </c>
      <c r="I9" s="236">
        <f>ROUND(E9*H9,2)</f>
        <v>0</v>
      </c>
      <c r="J9" s="235">
        <v>239</v>
      </c>
      <c r="K9" s="236">
        <f>ROUND(E9*J9,2)</f>
        <v>4610.3100000000004</v>
      </c>
      <c r="L9" s="236">
        <v>21</v>
      </c>
      <c r="M9" s="236">
        <f>G9*(1+L9/100)</f>
        <v>0</v>
      </c>
      <c r="N9" s="234">
        <v>6.4799999999999996E-3</v>
      </c>
      <c r="O9" s="234">
        <f>ROUND(E9*N9,2)</f>
        <v>0.12</v>
      </c>
      <c r="P9" s="234">
        <v>4.0000000000000001E-3</v>
      </c>
      <c r="Q9" s="234">
        <f>ROUND(E9*P9,2)</f>
        <v>0.08</v>
      </c>
      <c r="R9" s="236"/>
      <c r="S9" s="236" t="s">
        <v>152</v>
      </c>
      <c r="T9" s="237" t="s">
        <v>153</v>
      </c>
      <c r="U9" s="220">
        <v>0</v>
      </c>
      <c r="V9" s="220">
        <f>ROUND(E9*U9,2)</f>
        <v>0</v>
      </c>
      <c r="W9" s="220"/>
      <c r="X9" s="220" t="s">
        <v>154</v>
      </c>
      <c r="Y9" s="220" t="s">
        <v>155</v>
      </c>
      <c r="Z9" s="210"/>
      <c r="AA9" s="210"/>
      <c r="AB9" s="210"/>
      <c r="AC9" s="210"/>
      <c r="AD9" s="210"/>
      <c r="AE9" s="210"/>
      <c r="AF9" s="210"/>
      <c r="AG9" s="210" t="s">
        <v>156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51" t="s">
        <v>388</v>
      </c>
      <c r="D10" s="221"/>
      <c r="E10" s="222"/>
      <c r="F10" s="220"/>
      <c r="G10" s="220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160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3" x14ac:dyDescent="0.2">
      <c r="A11" s="217"/>
      <c r="B11" s="218"/>
      <c r="C11" s="251" t="s">
        <v>389</v>
      </c>
      <c r="D11" s="221"/>
      <c r="E11" s="222">
        <v>19.29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160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31">
        <v>2</v>
      </c>
      <c r="B12" s="232" t="s">
        <v>157</v>
      </c>
      <c r="C12" s="250" t="s">
        <v>158</v>
      </c>
      <c r="D12" s="233" t="s">
        <v>151</v>
      </c>
      <c r="E12" s="234">
        <v>36.293399999999998</v>
      </c>
      <c r="F12" s="235"/>
      <c r="G12" s="236">
        <f>ROUND(E12*F12,2)</f>
        <v>0</v>
      </c>
      <c r="H12" s="235">
        <v>0</v>
      </c>
      <c r="I12" s="236">
        <f>ROUND(E12*H12,2)</f>
        <v>0</v>
      </c>
      <c r="J12" s="235">
        <v>425.5</v>
      </c>
      <c r="K12" s="236">
        <f>ROUND(E12*J12,2)</f>
        <v>15442.84</v>
      </c>
      <c r="L12" s="236">
        <v>21</v>
      </c>
      <c r="M12" s="236">
        <f>G12*(1+L12/100)</f>
        <v>0</v>
      </c>
      <c r="N12" s="234">
        <v>1.5959999999999998E-2</v>
      </c>
      <c r="O12" s="234">
        <f>ROUND(E12*N12,2)</f>
        <v>0.57999999999999996</v>
      </c>
      <c r="P12" s="234">
        <v>0.01</v>
      </c>
      <c r="Q12" s="234">
        <f>ROUND(E12*P12,2)</f>
        <v>0.36</v>
      </c>
      <c r="R12" s="236"/>
      <c r="S12" s="236" t="s">
        <v>152</v>
      </c>
      <c r="T12" s="237" t="s">
        <v>153</v>
      </c>
      <c r="U12" s="220">
        <v>0</v>
      </c>
      <c r="V12" s="220">
        <f>ROUND(E12*U12,2)</f>
        <v>0</v>
      </c>
      <c r="W12" s="220"/>
      <c r="X12" s="220" t="s">
        <v>154</v>
      </c>
      <c r="Y12" s="220" t="s">
        <v>155</v>
      </c>
      <c r="Z12" s="210"/>
      <c r="AA12" s="210"/>
      <c r="AB12" s="210"/>
      <c r="AC12" s="210"/>
      <c r="AD12" s="210"/>
      <c r="AE12" s="210"/>
      <c r="AF12" s="210"/>
      <c r="AG12" s="210" t="s">
        <v>156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">
      <c r="A13" s="217"/>
      <c r="B13" s="218"/>
      <c r="C13" s="251" t="s">
        <v>390</v>
      </c>
      <c r="D13" s="221"/>
      <c r="E13" s="222"/>
      <c r="F13" s="220"/>
      <c r="G13" s="220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160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">
      <c r="A14" s="217"/>
      <c r="B14" s="218"/>
      <c r="C14" s="251" t="s">
        <v>391</v>
      </c>
      <c r="D14" s="221"/>
      <c r="E14" s="222">
        <v>36.29</v>
      </c>
      <c r="F14" s="220"/>
      <c r="G14" s="220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160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1">
        <v>3</v>
      </c>
      <c r="B15" s="232" t="s">
        <v>368</v>
      </c>
      <c r="C15" s="250" t="s">
        <v>369</v>
      </c>
      <c r="D15" s="233" t="s">
        <v>151</v>
      </c>
      <c r="E15" s="234">
        <v>19.841249999999999</v>
      </c>
      <c r="F15" s="235"/>
      <c r="G15" s="236">
        <f>ROUND(E15*F15,2)</f>
        <v>0</v>
      </c>
      <c r="H15" s="235">
        <v>0</v>
      </c>
      <c r="I15" s="236">
        <f>ROUND(E15*H15,2)</f>
        <v>0</v>
      </c>
      <c r="J15" s="235">
        <v>322</v>
      </c>
      <c r="K15" s="236">
        <f>ROUND(E15*J15,2)</f>
        <v>6388.88</v>
      </c>
      <c r="L15" s="236">
        <v>21</v>
      </c>
      <c r="M15" s="236">
        <f>G15*(1+L15/100)</f>
        <v>0</v>
      </c>
      <c r="N15" s="234">
        <v>5.3099999999999996E-3</v>
      </c>
      <c r="O15" s="234">
        <f>ROUND(E15*N15,2)</f>
        <v>0.11</v>
      </c>
      <c r="P15" s="234">
        <v>0</v>
      </c>
      <c r="Q15" s="234">
        <f>ROUND(E15*P15,2)</f>
        <v>0</v>
      </c>
      <c r="R15" s="236"/>
      <c r="S15" s="236" t="s">
        <v>152</v>
      </c>
      <c r="T15" s="237" t="s">
        <v>153</v>
      </c>
      <c r="U15" s="220">
        <v>0</v>
      </c>
      <c r="V15" s="220">
        <f>ROUND(E15*U15,2)</f>
        <v>0</v>
      </c>
      <c r="W15" s="220"/>
      <c r="X15" s="220" t="s">
        <v>154</v>
      </c>
      <c r="Y15" s="220" t="s">
        <v>155</v>
      </c>
      <c r="Z15" s="210"/>
      <c r="AA15" s="210"/>
      <c r="AB15" s="210"/>
      <c r="AC15" s="210"/>
      <c r="AD15" s="210"/>
      <c r="AE15" s="210"/>
      <c r="AF15" s="210"/>
      <c r="AG15" s="210" t="s">
        <v>156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17"/>
      <c r="B16" s="218"/>
      <c r="C16" s="252" t="s">
        <v>370</v>
      </c>
      <c r="D16" s="246"/>
      <c r="E16" s="246"/>
      <c r="F16" s="246"/>
      <c r="G16" s="246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166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">
      <c r="A17" s="217"/>
      <c r="B17" s="218"/>
      <c r="C17" s="253" t="s">
        <v>371</v>
      </c>
      <c r="D17" s="247"/>
      <c r="E17" s="247"/>
      <c r="F17" s="247"/>
      <c r="G17" s="247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10"/>
      <c r="AA17" s="210"/>
      <c r="AB17" s="210"/>
      <c r="AC17" s="210"/>
      <c r="AD17" s="210"/>
      <c r="AE17" s="210"/>
      <c r="AF17" s="210"/>
      <c r="AG17" s="210" t="s">
        <v>166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">
      <c r="A18" s="217"/>
      <c r="B18" s="218"/>
      <c r="C18" s="253" t="s">
        <v>372</v>
      </c>
      <c r="D18" s="247"/>
      <c r="E18" s="247"/>
      <c r="F18" s="247"/>
      <c r="G18" s="247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166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45" t="str">
        <f>C18</f>
        <v>V položce jsou zakalkulovány náklady na provedení penetračního základního nátěru stěn a provedení vlastní povrchové úpravy omítkou.</v>
      </c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17"/>
      <c r="B19" s="218"/>
      <c r="C19" s="251" t="s">
        <v>373</v>
      </c>
      <c r="D19" s="221"/>
      <c r="E19" s="222"/>
      <c r="F19" s="220"/>
      <c r="G19" s="220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10"/>
      <c r="AA19" s="210"/>
      <c r="AB19" s="210"/>
      <c r="AC19" s="210"/>
      <c r="AD19" s="210"/>
      <c r="AE19" s="210"/>
      <c r="AF19" s="210"/>
      <c r="AG19" s="210" t="s">
        <v>160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">
      <c r="A20" s="217"/>
      <c r="B20" s="218"/>
      <c r="C20" s="251" t="s">
        <v>374</v>
      </c>
      <c r="D20" s="221"/>
      <c r="E20" s="222"/>
      <c r="F20" s="220"/>
      <c r="G20" s="220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160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">
      <c r="A21" s="217"/>
      <c r="B21" s="218"/>
      <c r="C21" s="251" t="s">
        <v>365</v>
      </c>
      <c r="D21" s="221"/>
      <c r="E21" s="222">
        <v>19.84</v>
      </c>
      <c r="F21" s="220"/>
      <c r="G21" s="22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160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x14ac:dyDescent="0.2">
      <c r="A22" s="224" t="s">
        <v>147</v>
      </c>
      <c r="B22" s="225" t="s">
        <v>90</v>
      </c>
      <c r="C22" s="248" t="s">
        <v>91</v>
      </c>
      <c r="D22" s="226"/>
      <c r="E22" s="227"/>
      <c r="F22" s="228"/>
      <c r="G22" s="228">
        <f>SUMIF(AG23:AG24,"&lt;&gt;NOR",G23:G24)</f>
        <v>0</v>
      </c>
      <c r="H22" s="228"/>
      <c r="I22" s="228">
        <f>SUM(I23:I24)</f>
        <v>0</v>
      </c>
      <c r="J22" s="228"/>
      <c r="K22" s="228">
        <f>SUM(K23:K24)</f>
        <v>4899.66</v>
      </c>
      <c r="L22" s="228"/>
      <c r="M22" s="228">
        <f>SUM(M23:M24)</f>
        <v>0</v>
      </c>
      <c r="N22" s="227"/>
      <c r="O22" s="227">
        <f>SUM(O23:O24)</f>
        <v>7.0000000000000007E-2</v>
      </c>
      <c r="P22" s="227"/>
      <c r="Q22" s="227">
        <f>SUM(Q23:Q24)</f>
        <v>0</v>
      </c>
      <c r="R22" s="228"/>
      <c r="S22" s="228"/>
      <c r="T22" s="229"/>
      <c r="U22" s="223"/>
      <c r="V22" s="223">
        <f>SUM(V23:V24)</f>
        <v>0</v>
      </c>
      <c r="W22" s="223"/>
      <c r="X22" s="223"/>
      <c r="Y22" s="223"/>
      <c r="AG22" t="s">
        <v>148</v>
      </c>
    </row>
    <row r="23" spans="1:60" outlineLevel="1" x14ac:dyDescent="0.2">
      <c r="A23" s="231">
        <v>4</v>
      </c>
      <c r="B23" s="232" t="s">
        <v>162</v>
      </c>
      <c r="C23" s="250" t="s">
        <v>163</v>
      </c>
      <c r="D23" s="233" t="s">
        <v>151</v>
      </c>
      <c r="E23" s="234">
        <v>19.29</v>
      </c>
      <c r="F23" s="235"/>
      <c r="G23" s="236">
        <f>ROUND(E23*F23,2)</f>
        <v>0</v>
      </c>
      <c r="H23" s="235">
        <v>0</v>
      </c>
      <c r="I23" s="236">
        <f>ROUND(E23*H23,2)</f>
        <v>0</v>
      </c>
      <c r="J23" s="235">
        <v>254</v>
      </c>
      <c r="K23" s="236">
        <f>ROUND(E23*J23,2)</f>
        <v>4899.66</v>
      </c>
      <c r="L23" s="236">
        <v>21</v>
      </c>
      <c r="M23" s="236">
        <f>G23*(1+L23/100)</f>
        <v>0</v>
      </c>
      <c r="N23" s="234">
        <v>3.5699999999999998E-3</v>
      </c>
      <c r="O23" s="234">
        <f>ROUND(E23*N23,2)</f>
        <v>7.0000000000000007E-2</v>
      </c>
      <c r="P23" s="234">
        <v>0</v>
      </c>
      <c r="Q23" s="234">
        <f>ROUND(E23*P23,2)</f>
        <v>0</v>
      </c>
      <c r="R23" s="236"/>
      <c r="S23" s="236" t="s">
        <v>164</v>
      </c>
      <c r="T23" s="237" t="s">
        <v>153</v>
      </c>
      <c r="U23" s="220">
        <v>0</v>
      </c>
      <c r="V23" s="220">
        <f>ROUND(E23*U23,2)</f>
        <v>0</v>
      </c>
      <c r="W23" s="220"/>
      <c r="X23" s="220" t="s">
        <v>154</v>
      </c>
      <c r="Y23" s="220" t="s">
        <v>155</v>
      </c>
      <c r="Z23" s="210"/>
      <c r="AA23" s="210"/>
      <c r="AB23" s="210"/>
      <c r="AC23" s="210"/>
      <c r="AD23" s="210"/>
      <c r="AE23" s="210"/>
      <c r="AF23" s="210"/>
      <c r="AG23" s="210" t="s">
        <v>156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2" x14ac:dyDescent="0.2">
      <c r="A24" s="217"/>
      <c r="B24" s="218"/>
      <c r="C24" s="252" t="s">
        <v>165</v>
      </c>
      <c r="D24" s="246"/>
      <c r="E24" s="246"/>
      <c r="F24" s="246"/>
      <c r="G24" s="246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166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45" t="str">
        <f>C24</f>
        <v>Cementová samonivelační podlahová stěrka pro tloušťky 2-10 mm. Pouze pro vnitřní použití, vhodná pro podlahová vytápění, pro jemné vyrovnání nerovných podlah.</v>
      </c>
      <c r="BB24" s="210"/>
      <c r="BC24" s="210"/>
      <c r="BD24" s="210"/>
      <c r="BE24" s="210"/>
      <c r="BF24" s="210"/>
      <c r="BG24" s="210"/>
      <c r="BH24" s="210"/>
    </row>
    <row r="25" spans="1:60" x14ac:dyDescent="0.2">
      <c r="A25" s="224" t="s">
        <v>147</v>
      </c>
      <c r="B25" s="225" t="s">
        <v>92</v>
      </c>
      <c r="C25" s="248" t="s">
        <v>93</v>
      </c>
      <c r="D25" s="226"/>
      <c r="E25" s="227"/>
      <c r="F25" s="228"/>
      <c r="G25" s="228">
        <f>SUMIF(AG26:AG38,"&lt;&gt;NOR",G26:G38)</f>
        <v>0</v>
      </c>
      <c r="H25" s="228"/>
      <c r="I25" s="228">
        <f>SUM(I26:I38)</f>
        <v>0</v>
      </c>
      <c r="J25" s="228"/>
      <c r="K25" s="228">
        <f>SUM(K26:K38)</f>
        <v>17979.879999999997</v>
      </c>
      <c r="L25" s="228"/>
      <c r="M25" s="228">
        <f>SUM(M26:M38)</f>
        <v>0</v>
      </c>
      <c r="N25" s="227"/>
      <c r="O25" s="227">
        <f>SUM(O26:O38)</f>
        <v>0.14000000000000001</v>
      </c>
      <c r="P25" s="227"/>
      <c r="Q25" s="227">
        <f>SUM(Q26:Q38)</f>
        <v>0</v>
      </c>
      <c r="R25" s="228"/>
      <c r="S25" s="228"/>
      <c r="T25" s="229"/>
      <c r="U25" s="223"/>
      <c r="V25" s="223">
        <f>SUM(V26:V38)</f>
        <v>0</v>
      </c>
      <c r="W25" s="223"/>
      <c r="X25" s="223"/>
      <c r="Y25" s="223"/>
      <c r="AG25" t="s">
        <v>148</v>
      </c>
    </row>
    <row r="26" spans="1:60" outlineLevel="1" x14ac:dyDescent="0.2">
      <c r="A26" s="238">
        <v>5</v>
      </c>
      <c r="B26" s="239" t="s">
        <v>256</v>
      </c>
      <c r="C26" s="249" t="s">
        <v>257</v>
      </c>
      <c r="D26" s="240" t="s">
        <v>169</v>
      </c>
      <c r="E26" s="241">
        <v>1</v>
      </c>
      <c r="F26" s="242"/>
      <c r="G26" s="243">
        <f>ROUND(E26*F26,2)</f>
        <v>0</v>
      </c>
      <c r="H26" s="242">
        <v>0</v>
      </c>
      <c r="I26" s="243">
        <f>ROUND(E26*H26,2)</f>
        <v>0</v>
      </c>
      <c r="J26" s="242">
        <v>7345</v>
      </c>
      <c r="K26" s="243">
        <f>ROUND(E26*J26,2)</f>
        <v>7345</v>
      </c>
      <c r="L26" s="243">
        <v>21</v>
      </c>
      <c r="M26" s="243">
        <f>G26*(1+L26/100)</f>
        <v>0</v>
      </c>
      <c r="N26" s="241">
        <v>0.14496999999999999</v>
      </c>
      <c r="O26" s="241">
        <f>ROUND(E26*N26,2)</f>
        <v>0.14000000000000001</v>
      </c>
      <c r="P26" s="241">
        <v>0</v>
      </c>
      <c r="Q26" s="241">
        <f>ROUND(E26*P26,2)</f>
        <v>0</v>
      </c>
      <c r="R26" s="243"/>
      <c r="S26" s="243" t="s">
        <v>152</v>
      </c>
      <c r="T26" s="244" t="s">
        <v>153</v>
      </c>
      <c r="U26" s="220">
        <v>0</v>
      </c>
      <c r="V26" s="220">
        <f>ROUND(E26*U26,2)</f>
        <v>0</v>
      </c>
      <c r="W26" s="220"/>
      <c r="X26" s="220" t="s">
        <v>154</v>
      </c>
      <c r="Y26" s="220" t="s">
        <v>155</v>
      </c>
      <c r="Z26" s="210"/>
      <c r="AA26" s="210"/>
      <c r="AB26" s="210"/>
      <c r="AC26" s="210"/>
      <c r="AD26" s="210"/>
      <c r="AE26" s="210"/>
      <c r="AF26" s="210"/>
      <c r="AG26" s="210" t="s">
        <v>156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31">
        <v>6</v>
      </c>
      <c r="B27" s="232" t="s">
        <v>285</v>
      </c>
      <c r="C27" s="250" t="s">
        <v>286</v>
      </c>
      <c r="D27" s="233" t="s">
        <v>151</v>
      </c>
      <c r="E27" s="234">
        <v>4.2539499999999997</v>
      </c>
      <c r="F27" s="235"/>
      <c r="G27" s="236">
        <f>ROUND(E27*F27,2)</f>
        <v>0</v>
      </c>
      <c r="H27" s="235">
        <v>0</v>
      </c>
      <c r="I27" s="236">
        <f>ROUND(E27*H27,2)</f>
        <v>0</v>
      </c>
      <c r="J27" s="235">
        <v>2500</v>
      </c>
      <c r="K27" s="236">
        <f>ROUND(E27*J27,2)</f>
        <v>10634.88</v>
      </c>
      <c r="L27" s="236">
        <v>21</v>
      </c>
      <c r="M27" s="236">
        <f>G27*(1+L27/100)</f>
        <v>0</v>
      </c>
      <c r="N27" s="234">
        <v>0</v>
      </c>
      <c r="O27" s="234">
        <f>ROUND(E27*N27,2)</f>
        <v>0</v>
      </c>
      <c r="P27" s="234">
        <v>0</v>
      </c>
      <c r="Q27" s="234">
        <f>ROUND(E27*P27,2)</f>
        <v>0</v>
      </c>
      <c r="R27" s="236"/>
      <c r="S27" s="236" t="s">
        <v>164</v>
      </c>
      <c r="T27" s="237" t="s">
        <v>153</v>
      </c>
      <c r="U27" s="220">
        <v>0</v>
      </c>
      <c r="V27" s="220">
        <f>ROUND(E27*U27,2)</f>
        <v>0</v>
      </c>
      <c r="W27" s="220"/>
      <c r="X27" s="220" t="s">
        <v>154</v>
      </c>
      <c r="Y27" s="220" t="s">
        <v>155</v>
      </c>
      <c r="Z27" s="210"/>
      <c r="AA27" s="210"/>
      <c r="AB27" s="210"/>
      <c r="AC27" s="210"/>
      <c r="AD27" s="210"/>
      <c r="AE27" s="210"/>
      <c r="AF27" s="210"/>
      <c r="AG27" s="210" t="s">
        <v>156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17"/>
      <c r="B28" s="218"/>
      <c r="C28" s="252" t="s">
        <v>287</v>
      </c>
      <c r="D28" s="246"/>
      <c r="E28" s="246"/>
      <c r="F28" s="246"/>
      <c r="G28" s="246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166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">
      <c r="A29" s="217"/>
      <c r="B29" s="218"/>
      <c r="C29" s="253" t="s">
        <v>288</v>
      </c>
      <c r="D29" s="247"/>
      <c r="E29" s="247"/>
      <c r="F29" s="247"/>
      <c r="G29" s="247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10"/>
      <c r="AA29" s="210"/>
      <c r="AB29" s="210"/>
      <c r="AC29" s="210"/>
      <c r="AD29" s="210"/>
      <c r="AE29" s="210"/>
      <c r="AF29" s="210"/>
      <c r="AG29" s="210" t="s">
        <v>166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17"/>
      <c r="B30" s="218"/>
      <c r="C30" s="253" t="s">
        <v>289</v>
      </c>
      <c r="D30" s="247"/>
      <c r="E30" s="247"/>
      <c r="F30" s="247"/>
      <c r="G30" s="247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166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17"/>
      <c r="B31" s="218"/>
      <c r="C31" s="253" t="s">
        <v>290</v>
      </c>
      <c r="D31" s="247"/>
      <c r="E31" s="247"/>
      <c r="F31" s="247"/>
      <c r="G31" s="247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166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17"/>
      <c r="B32" s="218"/>
      <c r="C32" s="253" t="s">
        <v>291</v>
      </c>
      <c r="D32" s="247"/>
      <c r="E32" s="247"/>
      <c r="F32" s="247"/>
      <c r="G32" s="247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166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">
      <c r="A33" s="217"/>
      <c r="B33" s="218"/>
      <c r="C33" s="253" t="s">
        <v>292</v>
      </c>
      <c r="D33" s="247"/>
      <c r="E33" s="247"/>
      <c r="F33" s="247"/>
      <c r="G33" s="247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10"/>
      <c r="AA33" s="210"/>
      <c r="AB33" s="210"/>
      <c r="AC33" s="210"/>
      <c r="AD33" s="210"/>
      <c r="AE33" s="210"/>
      <c r="AF33" s="210"/>
      <c r="AG33" s="210" t="s">
        <v>166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">
      <c r="A34" s="217"/>
      <c r="B34" s="218"/>
      <c r="C34" s="253" t="s">
        <v>293</v>
      </c>
      <c r="D34" s="247"/>
      <c r="E34" s="247"/>
      <c r="F34" s="247"/>
      <c r="G34" s="247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10"/>
      <c r="AA34" s="210"/>
      <c r="AB34" s="210"/>
      <c r="AC34" s="210"/>
      <c r="AD34" s="210"/>
      <c r="AE34" s="210"/>
      <c r="AF34" s="210"/>
      <c r="AG34" s="210" t="s">
        <v>166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">
      <c r="A35" s="217"/>
      <c r="B35" s="218"/>
      <c r="C35" s="253" t="s">
        <v>294</v>
      </c>
      <c r="D35" s="247"/>
      <c r="E35" s="247"/>
      <c r="F35" s="247"/>
      <c r="G35" s="247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166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">
      <c r="A36" s="217"/>
      <c r="B36" s="218"/>
      <c r="C36" s="253" t="s">
        <v>295</v>
      </c>
      <c r="D36" s="247"/>
      <c r="E36" s="247"/>
      <c r="F36" s="247"/>
      <c r="G36" s="247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10"/>
      <c r="AA36" s="210"/>
      <c r="AB36" s="210"/>
      <c r="AC36" s="210"/>
      <c r="AD36" s="210"/>
      <c r="AE36" s="210"/>
      <c r="AF36" s="210"/>
      <c r="AG36" s="210" t="s">
        <v>166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">
      <c r="A37" s="217"/>
      <c r="B37" s="218"/>
      <c r="C37" s="251" t="s">
        <v>392</v>
      </c>
      <c r="D37" s="221"/>
      <c r="E37" s="222"/>
      <c r="F37" s="220"/>
      <c r="G37" s="220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10"/>
      <c r="AA37" s="210"/>
      <c r="AB37" s="210"/>
      <c r="AC37" s="210"/>
      <c r="AD37" s="210"/>
      <c r="AE37" s="210"/>
      <c r="AF37" s="210"/>
      <c r="AG37" s="210" t="s">
        <v>160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">
      <c r="A38" s="217"/>
      <c r="B38" s="218"/>
      <c r="C38" s="251" t="s">
        <v>393</v>
      </c>
      <c r="D38" s="221"/>
      <c r="E38" s="222">
        <v>4.25</v>
      </c>
      <c r="F38" s="220"/>
      <c r="G38" s="22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10"/>
      <c r="AA38" s="210"/>
      <c r="AB38" s="210"/>
      <c r="AC38" s="210"/>
      <c r="AD38" s="210"/>
      <c r="AE38" s="210"/>
      <c r="AF38" s="210"/>
      <c r="AG38" s="210" t="s">
        <v>160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x14ac:dyDescent="0.2">
      <c r="A39" s="224" t="s">
        <v>147</v>
      </c>
      <c r="B39" s="225" t="s">
        <v>96</v>
      </c>
      <c r="C39" s="248" t="s">
        <v>97</v>
      </c>
      <c r="D39" s="226"/>
      <c r="E39" s="227"/>
      <c r="F39" s="228"/>
      <c r="G39" s="228">
        <f>SUMIF(AG40:AG40,"&lt;&gt;NOR",G40:G40)</f>
        <v>0</v>
      </c>
      <c r="H39" s="228"/>
      <c r="I39" s="228">
        <f>SUM(I40:I40)</f>
        <v>0</v>
      </c>
      <c r="J39" s="228"/>
      <c r="K39" s="228">
        <f>SUM(K40:K40)</f>
        <v>2500</v>
      </c>
      <c r="L39" s="228"/>
      <c r="M39" s="228">
        <f>SUM(M40:M40)</f>
        <v>0</v>
      </c>
      <c r="N39" s="227"/>
      <c r="O39" s="227">
        <f>SUM(O40:O40)</f>
        <v>0</v>
      </c>
      <c r="P39" s="227"/>
      <c r="Q39" s="227">
        <f>SUM(Q40:Q40)</f>
        <v>0</v>
      </c>
      <c r="R39" s="228"/>
      <c r="S39" s="228"/>
      <c r="T39" s="229"/>
      <c r="U39" s="223"/>
      <c r="V39" s="223">
        <f>SUM(V40:V40)</f>
        <v>4.57</v>
      </c>
      <c r="W39" s="223"/>
      <c r="X39" s="223"/>
      <c r="Y39" s="223"/>
      <c r="AG39" t="s">
        <v>148</v>
      </c>
    </row>
    <row r="40" spans="1:60" outlineLevel="1" x14ac:dyDescent="0.2">
      <c r="A40" s="238">
        <v>7</v>
      </c>
      <c r="B40" s="239" t="s">
        <v>258</v>
      </c>
      <c r="C40" s="249" t="s">
        <v>394</v>
      </c>
      <c r="D40" s="240" t="s">
        <v>248</v>
      </c>
      <c r="E40" s="241">
        <v>1</v>
      </c>
      <c r="F40" s="242"/>
      <c r="G40" s="243">
        <f>ROUND(E40*F40,2)</f>
        <v>0</v>
      </c>
      <c r="H40" s="242">
        <v>0</v>
      </c>
      <c r="I40" s="243">
        <f>ROUND(E40*H40,2)</f>
        <v>0</v>
      </c>
      <c r="J40" s="242">
        <v>2500</v>
      </c>
      <c r="K40" s="243">
        <f>ROUND(E40*J40,2)</f>
        <v>2500</v>
      </c>
      <c r="L40" s="243">
        <v>21</v>
      </c>
      <c r="M40" s="243">
        <f>G40*(1+L40/100)</f>
        <v>0</v>
      </c>
      <c r="N40" s="241">
        <v>0</v>
      </c>
      <c r="O40" s="241">
        <f>ROUND(E40*N40,2)</f>
        <v>0</v>
      </c>
      <c r="P40" s="241">
        <v>0</v>
      </c>
      <c r="Q40" s="241">
        <f>ROUND(E40*P40,2)</f>
        <v>0</v>
      </c>
      <c r="R40" s="243"/>
      <c r="S40" s="243" t="s">
        <v>164</v>
      </c>
      <c r="T40" s="244" t="s">
        <v>153</v>
      </c>
      <c r="U40" s="220">
        <v>4.5670000000000002</v>
      </c>
      <c r="V40" s="220">
        <f>ROUND(E40*U40,2)</f>
        <v>4.57</v>
      </c>
      <c r="W40" s="220"/>
      <c r="X40" s="220" t="s">
        <v>154</v>
      </c>
      <c r="Y40" s="220" t="s">
        <v>155</v>
      </c>
      <c r="Z40" s="210"/>
      <c r="AA40" s="210"/>
      <c r="AB40" s="210"/>
      <c r="AC40" s="210"/>
      <c r="AD40" s="210"/>
      <c r="AE40" s="210"/>
      <c r="AF40" s="210"/>
      <c r="AG40" s="210" t="s">
        <v>260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x14ac:dyDescent="0.2">
      <c r="A41" s="224" t="s">
        <v>147</v>
      </c>
      <c r="B41" s="225" t="s">
        <v>100</v>
      </c>
      <c r="C41" s="248" t="s">
        <v>101</v>
      </c>
      <c r="D41" s="226"/>
      <c r="E41" s="227"/>
      <c r="F41" s="228"/>
      <c r="G41" s="228">
        <f>SUMIF(AG42:AG43,"&lt;&gt;NOR",G42:G43)</f>
        <v>0</v>
      </c>
      <c r="H41" s="228"/>
      <c r="I41" s="228">
        <f>SUM(I42:I43)</f>
        <v>0</v>
      </c>
      <c r="J41" s="228"/>
      <c r="K41" s="228">
        <f>SUM(K42:K43)</f>
        <v>4239.0999999999995</v>
      </c>
      <c r="L41" s="228"/>
      <c r="M41" s="228">
        <f>SUM(M42:M43)</f>
        <v>0</v>
      </c>
      <c r="N41" s="227"/>
      <c r="O41" s="227">
        <f>SUM(O42:O43)</f>
        <v>0</v>
      </c>
      <c r="P41" s="227"/>
      <c r="Q41" s="227">
        <f>SUM(Q42:Q43)</f>
        <v>0</v>
      </c>
      <c r="R41" s="228"/>
      <c r="S41" s="228"/>
      <c r="T41" s="229"/>
      <c r="U41" s="223"/>
      <c r="V41" s="223">
        <f>SUM(V42:V43)</f>
        <v>0</v>
      </c>
      <c r="W41" s="223"/>
      <c r="X41" s="223"/>
      <c r="Y41" s="223"/>
      <c r="AG41" t="s">
        <v>148</v>
      </c>
    </row>
    <row r="42" spans="1:60" outlineLevel="1" x14ac:dyDescent="0.2">
      <c r="A42" s="238">
        <v>8</v>
      </c>
      <c r="B42" s="239" t="s">
        <v>189</v>
      </c>
      <c r="C42" s="249" t="s">
        <v>190</v>
      </c>
      <c r="D42" s="240" t="s">
        <v>191</v>
      </c>
      <c r="E42" s="241">
        <v>19.71</v>
      </c>
      <c r="F42" s="242"/>
      <c r="G42" s="243">
        <f>ROUND(E42*F42,2)</f>
        <v>0</v>
      </c>
      <c r="H42" s="242">
        <v>0</v>
      </c>
      <c r="I42" s="243">
        <f>ROUND(E42*H42,2)</f>
        <v>0</v>
      </c>
      <c r="J42" s="242">
        <v>215</v>
      </c>
      <c r="K42" s="243">
        <f>ROUND(E42*J42,2)</f>
        <v>4237.6499999999996</v>
      </c>
      <c r="L42" s="243">
        <v>21</v>
      </c>
      <c r="M42" s="243">
        <f>G42*(1+L42/100)</f>
        <v>0</v>
      </c>
      <c r="N42" s="241">
        <v>5.0000000000000002E-5</v>
      </c>
      <c r="O42" s="241">
        <f>ROUND(E42*N42,2)</f>
        <v>0</v>
      </c>
      <c r="P42" s="241">
        <v>0</v>
      </c>
      <c r="Q42" s="241">
        <f>ROUND(E42*P42,2)</f>
        <v>0</v>
      </c>
      <c r="R42" s="243"/>
      <c r="S42" s="243" t="s">
        <v>164</v>
      </c>
      <c r="T42" s="244" t="s">
        <v>153</v>
      </c>
      <c r="U42" s="220">
        <v>0</v>
      </c>
      <c r="V42" s="220">
        <f>ROUND(E42*U42,2)</f>
        <v>0</v>
      </c>
      <c r="W42" s="220"/>
      <c r="X42" s="220" t="s">
        <v>154</v>
      </c>
      <c r="Y42" s="220" t="s">
        <v>155</v>
      </c>
      <c r="Z42" s="210"/>
      <c r="AA42" s="210"/>
      <c r="AB42" s="210"/>
      <c r="AC42" s="210"/>
      <c r="AD42" s="210"/>
      <c r="AE42" s="210"/>
      <c r="AF42" s="210"/>
      <c r="AG42" s="210" t="s">
        <v>156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38">
        <v>9</v>
      </c>
      <c r="B43" s="239" t="s">
        <v>194</v>
      </c>
      <c r="C43" s="249" t="s">
        <v>195</v>
      </c>
      <c r="D43" s="240" t="s">
        <v>186</v>
      </c>
      <c r="E43" s="241">
        <v>9.8999999999999999E-4</v>
      </c>
      <c r="F43" s="242"/>
      <c r="G43" s="243">
        <f>ROUND(E43*F43,2)</f>
        <v>0</v>
      </c>
      <c r="H43" s="242">
        <v>0</v>
      </c>
      <c r="I43" s="243">
        <f>ROUND(E43*H43,2)</f>
        <v>0</v>
      </c>
      <c r="J43" s="242">
        <v>1465</v>
      </c>
      <c r="K43" s="243">
        <f>ROUND(E43*J43,2)</f>
        <v>1.45</v>
      </c>
      <c r="L43" s="243">
        <v>21</v>
      </c>
      <c r="M43" s="243">
        <f>G43*(1+L43/100)</f>
        <v>0</v>
      </c>
      <c r="N43" s="241">
        <v>0</v>
      </c>
      <c r="O43" s="241">
        <f>ROUND(E43*N43,2)</f>
        <v>0</v>
      </c>
      <c r="P43" s="241">
        <v>0</v>
      </c>
      <c r="Q43" s="241">
        <f>ROUND(E43*P43,2)</f>
        <v>0</v>
      </c>
      <c r="R43" s="243"/>
      <c r="S43" s="243" t="s">
        <v>152</v>
      </c>
      <c r="T43" s="244" t="s">
        <v>153</v>
      </c>
      <c r="U43" s="220">
        <v>0</v>
      </c>
      <c r="V43" s="220">
        <f>ROUND(E43*U43,2)</f>
        <v>0</v>
      </c>
      <c r="W43" s="220"/>
      <c r="X43" s="220" t="s">
        <v>154</v>
      </c>
      <c r="Y43" s="220" t="s">
        <v>155</v>
      </c>
      <c r="Z43" s="210"/>
      <c r="AA43" s="210"/>
      <c r="AB43" s="210"/>
      <c r="AC43" s="210"/>
      <c r="AD43" s="210"/>
      <c r="AE43" s="210"/>
      <c r="AF43" s="210"/>
      <c r="AG43" s="210" t="s">
        <v>156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x14ac:dyDescent="0.2">
      <c r="A44" s="224" t="s">
        <v>147</v>
      </c>
      <c r="B44" s="225" t="s">
        <v>102</v>
      </c>
      <c r="C44" s="248" t="s">
        <v>103</v>
      </c>
      <c r="D44" s="226"/>
      <c r="E44" s="227"/>
      <c r="F44" s="228"/>
      <c r="G44" s="228">
        <f>SUMIF(AG45:AG49,"&lt;&gt;NOR",G45:G49)</f>
        <v>0</v>
      </c>
      <c r="H44" s="228"/>
      <c r="I44" s="228">
        <f>SUM(I45:I49)</f>
        <v>13537.72</v>
      </c>
      <c r="J44" s="228"/>
      <c r="K44" s="228">
        <f>SUM(K45:K49)</f>
        <v>6525.7</v>
      </c>
      <c r="L44" s="228"/>
      <c r="M44" s="228">
        <f>SUM(M45:M49)</f>
        <v>0</v>
      </c>
      <c r="N44" s="227"/>
      <c r="O44" s="227">
        <f>SUM(O45:O49)</f>
        <v>0.03</v>
      </c>
      <c r="P44" s="227"/>
      <c r="Q44" s="227">
        <f>SUM(Q45:Q49)</f>
        <v>0</v>
      </c>
      <c r="R44" s="228"/>
      <c r="S44" s="228"/>
      <c r="T44" s="229"/>
      <c r="U44" s="223"/>
      <c r="V44" s="223">
        <f>SUM(V45:V49)</f>
        <v>0</v>
      </c>
      <c r="W44" s="223"/>
      <c r="X44" s="223"/>
      <c r="Y44" s="223"/>
      <c r="AG44" t="s">
        <v>148</v>
      </c>
    </row>
    <row r="45" spans="1:60" outlineLevel="1" x14ac:dyDescent="0.2">
      <c r="A45" s="231">
        <v>10</v>
      </c>
      <c r="B45" s="232" t="s">
        <v>196</v>
      </c>
      <c r="C45" s="250" t="s">
        <v>197</v>
      </c>
      <c r="D45" s="233" t="s">
        <v>151</v>
      </c>
      <c r="E45" s="234">
        <v>21.219000000000001</v>
      </c>
      <c r="F45" s="235"/>
      <c r="G45" s="236">
        <f>ROUND(E45*F45,2)</f>
        <v>0</v>
      </c>
      <c r="H45" s="235">
        <v>638</v>
      </c>
      <c r="I45" s="236">
        <f>ROUND(E45*H45,2)</f>
        <v>13537.72</v>
      </c>
      <c r="J45" s="235">
        <v>0</v>
      </c>
      <c r="K45" s="236">
        <f>ROUND(E45*J45,2)</f>
        <v>0</v>
      </c>
      <c r="L45" s="236">
        <v>21</v>
      </c>
      <c r="M45" s="236">
        <f>G45*(1+L45/100)</f>
        <v>0</v>
      </c>
      <c r="N45" s="234">
        <v>1.5499999999999999E-3</v>
      </c>
      <c r="O45" s="234">
        <f>ROUND(E45*N45,2)</f>
        <v>0.03</v>
      </c>
      <c r="P45" s="234">
        <v>0</v>
      </c>
      <c r="Q45" s="234">
        <f>ROUND(E45*P45,2)</f>
        <v>0</v>
      </c>
      <c r="R45" s="236"/>
      <c r="S45" s="236" t="s">
        <v>164</v>
      </c>
      <c r="T45" s="237" t="s">
        <v>153</v>
      </c>
      <c r="U45" s="220">
        <v>0</v>
      </c>
      <c r="V45" s="220">
        <f>ROUND(E45*U45,2)</f>
        <v>0</v>
      </c>
      <c r="W45" s="220"/>
      <c r="X45" s="220" t="s">
        <v>198</v>
      </c>
      <c r="Y45" s="220" t="s">
        <v>155</v>
      </c>
      <c r="Z45" s="210"/>
      <c r="AA45" s="210"/>
      <c r="AB45" s="210"/>
      <c r="AC45" s="210"/>
      <c r="AD45" s="210"/>
      <c r="AE45" s="210"/>
      <c r="AF45" s="210"/>
      <c r="AG45" s="210" t="s">
        <v>199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">
      <c r="A46" s="217"/>
      <c r="B46" s="218"/>
      <c r="C46" s="251" t="s">
        <v>395</v>
      </c>
      <c r="D46" s="221"/>
      <c r="E46" s="222"/>
      <c r="F46" s="220"/>
      <c r="G46" s="220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10"/>
      <c r="AA46" s="210"/>
      <c r="AB46" s="210"/>
      <c r="AC46" s="210"/>
      <c r="AD46" s="210"/>
      <c r="AE46" s="210"/>
      <c r="AF46" s="210"/>
      <c r="AG46" s="210" t="s">
        <v>160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">
      <c r="A47" s="217"/>
      <c r="B47" s="218"/>
      <c r="C47" s="251" t="s">
        <v>396</v>
      </c>
      <c r="D47" s="221"/>
      <c r="E47" s="222">
        <v>21.22</v>
      </c>
      <c r="F47" s="220"/>
      <c r="G47" s="220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10"/>
      <c r="AA47" s="210"/>
      <c r="AB47" s="210"/>
      <c r="AC47" s="210"/>
      <c r="AD47" s="210"/>
      <c r="AE47" s="210"/>
      <c r="AF47" s="210"/>
      <c r="AG47" s="210" t="s">
        <v>160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38">
        <v>11</v>
      </c>
      <c r="B48" s="239" t="s">
        <v>206</v>
      </c>
      <c r="C48" s="249" t="s">
        <v>207</v>
      </c>
      <c r="D48" s="240" t="s">
        <v>151</v>
      </c>
      <c r="E48" s="241">
        <v>19.29</v>
      </c>
      <c r="F48" s="242"/>
      <c r="G48" s="243">
        <f>ROUND(E48*F48,2)</f>
        <v>0</v>
      </c>
      <c r="H48" s="242">
        <v>0</v>
      </c>
      <c r="I48" s="243">
        <f>ROUND(E48*H48,2)</f>
        <v>0</v>
      </c>
      <c r="J48" s="242">
        <v>337</v>
      </c>
      <c r="K48" s="243">
        <f>ROUND(E48*J48,2)</f>
        <v>6500.73</v>
      </c>
      <c r="L48" s="243">
        <v>21</v>
      </c>
      <c r="M48" s="243">
        <f>G48*(1+L48/100)</f>
        <v>0</v>
      </c>
      <c r="N48" s="241">
        <v>2.3000000000000001E-4</v>
      </c>
      <c r="O48" s="241">
        <f>ROUND(E48*N48,2)</f>
        <v>0</v>
      </c>
      <c r="P48" s="241">
        <v>0</v>
      </c>
      <c r="Q48" s="241">
        <f>ROUND(E48*P48,2)</f>
        <v>0</v>
      </c>
      <c r="R48" s="243"/>
      <c r="S48" s="243" t="s">
        <v>152</v>
      </c>
      <c r="T48" s="244" t="s">
        <v>153</v>
      </c>
      <c r="U48" s="220">
        <v>0</v>
      </c>
      <c r="V48" s="220">
        <f>ROUND(E48*U48,2)</f>
        <v>0</v>
      </c>
      <c r="W48" s="220"/>
      <c r="X48" s="220" t="s">
        <v>154</v>
      </c>
      <c r="Y48" s="220" t="s">
        <v>155</v>
      </c>
      <c r="Z48" s="210"/>
      <c r="AA48" s="210"/>
      <c r="AB48" s="210"/>
      <c r="AC48" s="210"/>
      <c r="AD48" s="210"/>
      <c r="AE48" s="210"/>
      <c r="AF48" s="210"/>
      <c r="AG48" s="210" t="s">
        <v>156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38">
        <v>12</v>
      </c>
      <c r="B49" s="239" t="s">
        <v>208</v>
      </c>
      <c r="C49" s="249" t="s">
        <v>209</v>
      </c>
      <c r="D49" s="240" t="s">
        <v>186</v>
      </c>
      <c r="E49" s="241">
        <v>3.7330000000000002E-2</v>
      </c>
      <c r="F49" s="242"/>
      <c r="G49" s="243">
        <f>ROUND(E49*F49,2)</f>
        <v>0</v>
      </c>
      <c r="H49" s="242">
        <v>0</v>
      </c>
      <c r="I49" s="243">
        <f>ROUND(E49*H49,2)</f>
        <v>0</v>
      </c>
      <c r="J49" s="242">
        <v>669</v>
      </c>
      <c r="K49" s="243">
        <f>ROUND(E49*J49,2)</f>
        <v>24.97</v>
      </c>
      <c r="L49" s="243">
        <v>21</v>
      </c>
      <c r="M49" s="243">
        <f>G49*(1+L49/100)</f>
        <v>0</v>
      </c>
      <c r="N49" s="241">
        <v>0</v>
      </c>
      <c r="O49" s="241">
        <f>ROUND(E49*N49,2)</f>
        <v>0</v>
      </c>
      <c r="P49" s="241">
        <v>0</v>
      </c>
      <c r="Q49" s="241">
        <f>ROUND(E49*P49,2)</f>
        <v>0</v>
      </c>
      <c r="R49" s="243"/>
      <c r="S49" s="243" t="s">
        <v>152</v>
      </c>
      <c r="T49" s="244" t="s">
        <v>153</v>
      </c>
      <c r="U49" s="220">
        <v>0</v>
      </c>
      <c r="V49" s="220">
        <f>ROUND(E49*U49,2)</f>
        <v>0</v>
      </c>
      <c r="W49" s="220"/>
      <c r="X49" s="220" t="s">
        <v>154</v>
      </c>
      <c r="Y49" s="220" t="s">
        <v>155</v>
      </c>
      <c r="Z49" s="210"/>
      <c r="AA49" s="210"/>
      <c r="AB49" s="210"/>
      <c r="AC49" s="210"/>
      <c r="AD49" s="210"/>
      <c r="AE49" s="210"/>
      <c r="AF49" s="210"/>
      <c r="AG49" s="210" t="s">
        <v>156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x14ac:dyDescent="0.2">
      <c r="A50" s="224" t="s">
        <v>147</v>
      </c>
      <c r="B50" s="225" t="s">
        <v>106</v>
      </c>
      <c r="C50" s="248" t="s">
        <v>107</v>
      </c>
      <c r="D50" s="226"/>
      <c r="E50" s="227"/>
      <c r="F50" s="228"/>
      <c r="G50" s="228">
        <f>SUMIF(AG51:AG57,"&lt;&gt;NOR",G51:G57)</f>
        <v>0</v>
      </c>
      <c r="H50" s="228"/>
      <c r="I50" s="228">
        <f>SUM(I51:I57)</f>
        <v>0</v>
      </c>
      <c r="J50" s="228"/>
      <c r="K50" s="228">
        <f>SUM(K51:K57)</f>
        <v>3655.1499999999996</v>
      </c>
      <c r="L50" s="228"/>
      <c r="M50" s="228">
        <f>SUM(M51:M57)</f>
        <v>0</v>
      </c>
      <c r="N50" s="227"/>
      <c r="O50" s="227">
        <f>SUM(O51:O57)</f>
        <v>0.02</v>
      </c>
      <c r="P50" s="227"/>
      <c r="Q50" s="227">
        <f>SUM(Q51:Q57)</f>
        <v>0</v>
      </c>
      <c r="R50" s="228"/>
      <c r="S50" s="228"/>
      <c r="T50" s="229"/>
      <c r="U50" s="223"/>
      <c r="V50" s="223">
        <f>SUM(V51:V57)</f>
        <v>0</v>
      </c>
      <c r="W50" s="223"/>
      <c r="X50" s="223"/>
      <c r="Y50" s="223"/>
      <c r="AG50" t="s">
        <v>148</v>
      </c>
    </row>
    <row r="51" spans="1:60" outlineLevel="1" x14ac:dyDescent="0.2">
      <c r="A51" s="231">
        <v>13</v>
      </c>
      <c r="B51" s="232" t="s">
        <v>216</v>
      </c>
      <c r="C51" s="250" t="s">
        <v>217</v>
      </c>
      <c r="D51" s="233" t="s">
        <v>151</v>
      </c>
      <c r="E51" s="234">
        <v>36.293399999999998</v>
      </c>
      <c r="F51" s="235"/>
      <c r="G51" s="236">
        <f>ROUND(E51*F51,2)</f>
        <v>0</v>
      </c>
      <c r="H51" s="235">
        <v>0</v>
      </c>
      <c r="I51" s="236">
        <f>ROUND(E51*H51,2)</f>
        <v>0</v>
      </c>
      <c r="J51" s="235">
        <v>55.5</v>
      </c>
      <c r="K51" s="236">
        <f>ROUND(E51*J51,2)</f>
        <v>2014.28</v>
      </c>
      <c r="L51" s="236">
        <v>21</v>
      </c>
      <c r="M51" s="236">
        <f>G51*(1+L51/100)</f>
        <v>0</v>
      </c>
      <c r="N51" s="234">
        <v>2.5999999999999998E-4</v>
      </c>
      <c r="O51" s="234">
        <f>ROUND(E51*N51,2)</f>
        <v>0.01</v>
      </c>
      <c r="P51" s="234">
        <v>0</v>
      </c>
      <c r="Q51" s="234">
        <f>ROUND(E51*P51,2)</f>
        <v>0</v>
      </c>
      <c r="R51" s="236"/>
      <c r="S51" s="236" t="s">
        <v>152</v>
      </c>
      <c r="T51" s="237" t="s">
        <v>153</v>
      </c>
      <c r="U51" s="220">
        <v>0</v>
      </c>
      <c r="V51" s="220">
        <f>ROUND(E51*U51,2)</f>
        <v>0</v>
      </c>
      <c r="W51" s="220"/>
      <c r="X51" s="220" t="s">
        <v>154</v>
      </c>
      <c r="Y51" s="220" t="s">
        <v>155</v>
      </c>
      <c r="Z51" s="210"/>
      <c r="AA51" s="210"/>
      <c r="AB51" s="210"/>
      <c r="AC51" s="210"/>
      <c r="AD51" s="210"/>
      <c r="AE51" s="210"/>
      <c r="AF51" s="210"/>
      <c r="AG51" s="210" t="s">
        <v>156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2" x14ac:dyDescent="0.2">
      <c r="A52" s="217"/>
      <c r="B52" s="218"/>
      <c r="C52" s="251" t="s">
        <v>390</v>
      </c>
      <c r="D52" s="221"/>
      <c r="E52" s="222"/>
      <c r="F52" s="220"/>
      <c r="G52" s="220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20"/>
      <c r="Z52" s="210"/>
      <c r="AA52" s="210"/>
      <c r="AB52" s="210"/>
      <c r="AC52" s="210"/>
      <c r="AD52" s="210"/>
      <c r="AE52" s="210"/>
      <c r="AF52" s="210"/>
      <c r="AG52" s="210" t="s">
        <v>160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">
      <c r="A53" s="217"/>
      <c r="B53" s="218"/>
      <c r="C53" s="251" t="s">
        <v>391</v>
      </c>
      <c r="D53" s="221"/>
      <c r="E53" s="222">
        <v>36.29</v>
      </c>
      <c r="F53" s="220"/>
      <c r="G53" s="220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20"/>
      <c r="Z53" s="210"/>
      <c r="AA53" s="210"/>
      <c r="AB53" s="210"/>
      <c r="AC53" s="210"/>
      <c r="AD53" s="210"/>
      <c r="AE53" s="210"/>
      <c r="AF53" s="210"/>
      <c r="AG53" s="210" t="s">
        <v>160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31">
        <v>14</v>
      </c>
      <c r="B54" s="232" t="s">
        <v>380</v>
      </c>
      <c r="C54" s="250" t="s">
        <v>381</v>
      </c>
      <c r="D54" s="233" t="s">
        <v>151</v>
      </c>
      <c r="E54" s="234">
        <v>19.841249999999999</v>
      </c>
      <c r="F54" s="235"/>
      <c r="G54" s="236">
        <f>ROUND(E54*F54,2)</f>
        <v>0</v>
      </c>
      <c r="H54" s="235">
        <v>0</v>
      </c>
      <c r="I54" s="236">
        <f>ROUND(E54*H54,2)</f>
        <v>0</v>
      </c>
      <c r="J54" s="235">
        <v>82.7</v>
      </c>
      <c r="K54" s="236">
        <f>ROUND(E54*J54,2)</f>
        <v>1640.87</v>
      </c>
      <c r="L54" s="236">
        <v>21</v>
      </c>
      <c r="M54" s="236">
        <f>G54*(1+L54/100)</f>
        <v>0</v>
      </c>
      <c r="N54" s="234">
        <v>3.3E-4</v>
      </c>
      <c r="O54" s="234">
        <f>ROUND(E54*N54,2)</f>
        <v>0.01</v>
      </c>
      <c r="P54" s="234">
        <v>0</v>
      </c>
      <c r="Q54" s="234">
        <f>ROUND(E54*P54,2)</f>
        <v>0</v>
      </c>
      <c r="R54" s="236"/>
      <c r="S54" s="236" t="s">
        <v>152</v>
      </c>
      <c r="T54" s="237" t="s">
        <v>153</v>
      </c>
      <c r="U54" s="220">
        <v>0</v>
      </c>
      <c r="V54" s="220">
        <f>ROUND(E54*U54,2)</f>
        <v>0</v>
      </c>
      <c r="W54" s="220"/>
      <c r="X54" s="220" t="s">
        <v>154</v>
      </c>
      <c r="Y54" s="220" t="s">
        <v>155</v>
      </c>
      <c r="Z54" s="210"/>
      <c r="AA54" s="210"/>
      <c r="AB54" s="210"/>
      <c r="AC54" s="210"/>
      <c r="AD54" s="210"/>
      <c r="AE54" s="210"/>
      <c r="AF54" s="210"/>
      <c r="AG54" s="210" t="s">
        <v>156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2" x14ac:dyDescent="0.2">
      <c r="A55" s="217"/>
      <c r="B55" s="218"/>
      <c r="C55" s="251" t="s">
        <v>373</v>
      </c>
      <c r="D55" s="221"/>
      <c r="E55" s="222"/>
      <c r="F55" s="220"/>
      <c r="G55" s="220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20"/>
      <c r="Z55" s="210"/>
      <c r="AA55" s="210"/>
      <c r="AB55" s="210"/>
      <c r="AC55" s="210"/>
      <c r="AD55" s="210"/>
      <c r="AE55" s="210"/>
      <c r="AF55" s="210"/>
      <c r="AG55" s="210" t="s">
        <v>160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">
      <c r="A56" s="217"/>
      <c r="B56" s="218"/>
      <c r="C56" s="251" t="s">
        <v>374</v>
      </c>
      <c r="D56" s="221"/>
      <c r="E56" s="222"/>
      <c r="F56" s="220"/>
      <c r="G56" s="220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10"/>
      <c r="AA56" s="210"/>
      <c r="AB56" s="210"/>
      <c r="AC56" s="210"/>
      <c r="AD56" s="210"/>
      <c r="AE56" s="210"/>
      <c r="AF56" s="210"/>
      <c r="AG56" s="210" t="s">
        <v>160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">
      <c r="A57" s="217"/>
      <c r="B57" s="218"/>
      <c r="C57" s="251" t="s">
        <v>365</v>
      </c>
      <c r="D57" s="221"/>
      <c r="E57" s="222">
        <v>19.84</v>
      </c>
      <c r="F57" s="220"/>
      <c r="G57" s="220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10"/>
      <c r="AA57" s="210"/>
      <c r="AB57" s="210"/>
      <c r="AC57" s="210"/>
      <c r="AD57" s="210"/>
      <c r="AE57" s="210"/>
      <c r="AF57" s="210"/>
      <c r="AG57" s="210" t="s">
        <v>160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x14ac:dyDescent="0.2">
      <c r="A58" s="224" t="s">
        <v>147</v>
      </c>
      <c r="B58" s="225" t="s">
        <v>108</v>
      </c>
      <c r="C58" s="248" t="s">
        <v>109</v>
      </c>
      <c r="D58" s="226"/>
      <c r="E58" s="227"/>
      <c r="F58" s="228"/>
      <c r="G58" s="228">
        <f>SUMIF(AG59:AG64,"&lt;&gt;NOR",G59:G64)</f>
        <v>0</v>
      </c>
      <c r="H58" s="228"/>
      <c r="I58" s="228">
        <f>SUM(I59:I64)</f>
        <v>0</v>
      </c>
      <c r="J58" s="228"/>
      <c r="K58" s="228">
        <f>SUM(K59:K64)</f>
        <v>3091.26</v>
      </c>
      <c r="L58" s="228"/>
      <c r="M58" s="228">
        <f>SUM(M59:M64)</f>
        <v>0</v>
      </c>
      <c r="N58" s="227"/>
      <c r="O58" s="227">
        <f>SUM(O59:O64)</f>
        <v>0.02</v>
      </c>
      <c r="P58" s="227"/>
      <c r="Q58" s="227">
        <f>SUM(Q59:Q64)</f>
        <v>0</v>
      </c>
      <c r="R58" s="228"/>
      <c r="S58" s="228"/>
      <c r="T58" s="229"/>
      <c r="U58" s="223"/>
      <c r="V58" s="223">
        <f>SUM(V59:V64)</f>
        <v>0</v>
      </c>
      <c r="W58" s="223"/>
      <c r="X58" s="223"/>
      <c r="Y58" s="223"/>
      <c r="AG58" t="s">
        <v>148</v>
      </c>
    </row>
    <row r="59" spans="1:60" outlineLevel="1" x14ac:dyDescent="0.2">
      <c r="A59" s="231">
        <v>15</v>
      </c>
      <c r="B59" s="232" t="s">
        <v>272</v>
      </c>
      <c r="C59" s="250" t="s">
        <v>273</v>
      </c>
      <c r="D59" s="233" t="s">
        <v>151</v>
      </c>
      <c r="E59" s="234">
        <v>4.9246999999999996</v>
      </c>
      <c r="F59" s="235"/>
      <c r="G59" s="236">
        <f>ROUND(E59*F59,2)</f>
        <v>0</v>
      </c>
      <c r="H59" s="235">
        <v>0</v>
      </c>
      <c r="I59" s="236">
        <f>ROUND(E59*H59,2)</f>
        <v>0</v>
      </c>
      <c r="J59" s="235">
        <v>623</v>
      </c>
      <c r="K59" s="236">
        <f>ROUND(E59*J59,2)</f>
        <v>3068.09</v>
      </c>
      <c r="L59" s="236">
        <v>21</v>
      </c>
      <c r="M59" s="236">
        <f>G59*(1+L59/100)</f>
        <v>0</v>
      </c>
      <c r="N59" s="234">
        <v>3.82E-3</v>
      </c>
      <c r="O59" s="234">
        <f>ROUND(E59*N59,2)</f>
        <v>0.02</v>
      </c>
      <c r="P59" s="234">
        <v>0</v>
      </c>
      <c r="Q59" s="234">
        <f>ROUND(E59*P59,2)</f>
        <v>0</v>
      </c>
      <c r="R59" s="236"/>
      <c r="S59" s="236" t="s">
        <v>152</v>
      </c>
      <c r="T59" s="237" t="s">
        <v>153</v>
      </c>
      <c r="U59" s="220">
        <v>0</v>
      </c>
      <c r="V59" s="220">
        <f>ROUND(E59*U59,2)</f>
        <v>0</v>
      </c>
      <c r="W59" s="220"/>
      <c r="X59" s="220" t="s">
        <v>154</v>
      </c>
      <c r="Y59" s="220" t="s">
        <v>155</v>
      </c>
      <c r="Z59" s="210"/>
      <c r="AA59" s="210"/>
      <c r="AB59" s="210"/>
      <c r="AC59" s="210"/>
      <c r="AD59" s="210"/>
      <c r="AE59" s="210"/>
      <c r="AF59" s="210"/>
      <c r="AG59" s="210" t="s">
        <v>156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2" x14ac:dyDescent="0.2">
      <c r="A60" s="217"/>
      <c r="B60" s="218"/>
      <c r="C60" s="251" t="s">
        <v>397</v>
      </c>
      <c r="D60" s="221"/>
      <c r="E60" s="222"/>
      <c r="F60" s="220"/>
      <c r="G60" s="220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10"/>
      <c r="AA60" s="210"/>
      <c r="AB60" s="210"/>
      <c r="AC60" s="210"/>
      <c r="AD60" s="210"/>
      <c r="AE60" s="210"/>
      <c r="AF60" s="210"/>
      <c r="AG60" s="210" t="s">
        <v>160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">
      <c r="A61" s="217"/>
      <c r="B61" s="218"/>
      <c r="C61" s="251" t="s">
        <v>398</v>
      </c>
      <c r="D61" s="221"/>
      <c r="E61" s="222"/>
      <c r="F61" s="220"/>
      <c r="G61" s="220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10"/>
      <c r="AA61" s="210"/>
      <c r="AB61" s="210"/>
      <c r="AC61" s="210"/>
      <c r="AD61" s="210"/>
      <c r="AE61" s="210"/>
      <c r="AF61" s="210"/>
      <c r="AG61" s="210" t="s">
        <v>160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3" x14ac:dyDescent="0.2">
      <c r="A62" s="217"/>
      <c r="B62" s="218"/>
      <c r="C62" s="251" t="s">
        <v>399</v>
      </c>
      <c r="D62" s="221"/>
      <c r="E62" s="222"/>
      <c r="F62" s="220"/>
      <c r="G62" s="220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20"/>
      <c r="Z62" s="210"/>
      <c r="AA62" s="210"/>
      <c r="AB62" s="210"/>
      <c r="AC62" s="210"/>
      <c r="AD62" s="210"/>
      <c r="AE62" s="210"/>
      <c r="AF62" s="210"/>
      <c r="AG62" s="210" t="s">
        <v>160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">
      <c r="A63" s="217"/>
      <c r="B63" s="218"/>
      <c r="C63" s="251" t="s">
        <v>400</v>
      </c>
      <c r="D63" s="221"/>
      <c r="E63" s="222">
        <v>4.92</v>
      </c>
      <c r="F63" s="220"/>
      <c r="G63" s="220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20"/>
      <c r="Z63" s="210"/>
      <c r="AA63" s="210"/>
      <c r="AB63" s="210"/>
      <c r="AC63" s="210"/>
      <c r="AD63" s="210"/>
      <c r="AE63" s="210"/>
      <c r="AF63" s="210"/>
      <c r="AG63" s="210" t="s">
        <v>160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38">
        <v>16</v>
      </c>
      <c r="B64" s="239" t="s">
        <v>276</v>
      </c>
      <c r="C64" s="249" t="s">
        <v>277</v>
      </c>
      <c r="D64" s="240" t="s">
        <v>186</v>
      </c>
      <c r="E64" s="241">
        <v>1.881E-2</v>
      </c>
      <c r="F64" s="242"/>
      <c r="G64" s="243">
        <f>ROUND(E64*F64,2)</f>
        <v>0</v>
      </c>
      <c r="H64" s="242">
        <v>0</v>
      </c>
      <c r="I64" s="243">
        <f>ROUND(E64*H64,2)</f>
        <v>0</v>
      </c>
      <c r="J64" s="242">
        <v>1232</v>
      </c>
      <c r="K64" s="243">
        <f>ROUND(E64*J64,2)</f>
        <v>23.17</v>
      </c>
      <c r="L64" s="243">
        <v>21</v>
      </c>
      <c r="M64" s="243">
        <f>G64*(1+L64/100)</f>
        <v>0</v>
      </c>
      <c r="N64" s="241">
        <v>0</v>
      </c>
      <c r="O64" s="241">
        <f>ROUND(E64*N64,2)</f>
        <v>0</v>
      </c>
      <c r="P64" s="241">
        <v>0</v>
      </c>
      <c r="Q64" s="241">
        <f>ROUND(E64*P64,2)</f>
        <v>0</v>
      </c>
      <c r="R64" s="243"/>
      <c r="S64" s="243" t="s">
        <v>152</v>
      </c>
      <c r="T64" s="244" t="s">
        <v>153</v>
      </c>
      <c r="U64" s="220">
        <v>0</v>
      </c>
      <c r="V64" s="220">
        <f>ROUND(E64*U64,2)</f>
        <v>0</v>
      </c>
      <c r="W64" s="220"/>
      <c r="X64" s="220" t="s">
        <v>154</v>
      </c>
      <c r="Y64" s="220" t="s">
        <v>155</v>
      </c>
      <c r="Z64" s="210"/>
      <c r="AA64" s="210"/>
      <c r="AB64" s="210"/>
      <c r="AC64" s="210"/>
      <c r="AD64" s="210"/>
      <c r="AE64" s="210"/>
      <c r="AF64" s="210"/>
      <c r="AG64" s="210" t="s">
        <v>156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x14ac:dyDescent="0.2">
      <c r="A65" s="224" t="s">
        <v>147</v>
      </c>
      <c r="B65" s="225" t="s">
        <v>114</v>
      </c>
      <c r="C65" s="248" t="s">
        <v>115</v>
      </c>
      <c r="D65" s="226"/>
      <c r="E65" s="227"/>
      <c r="F65" s="228"/>
      <c r="G65" s="228">
        <f>SUMIF(AG66:AG69,"&lt;&gt;NOR",G66:G69)</f>
        <v>0</v>
      </c>
      <c r="H65" s="228"/>
      <c r="I65" s="228">
        <f>SUM(I66:I69)</f>
        <v>0</v>
      </c>
      <c r="J65" s="228"/>
      <c r="K65" s="228">
        <f>SUM(K66:K69)</f>
        <v>8658</v>
      </c>
      <c r="L65" s="228"/>
      <c r="M65" s="228">
        <f>SUM(M66:M69)</f>
        <v>0</v>
      </c>
      <c r="N65" s="227"/>
      <c r="O65" s="227">
        <f>SUM(O66:O69)</f>
        <v>0</v>
      </c>
      <c r="P65" s="227"/>
      <c r="Q65" s="227">
        <f>SUM(Q66:Q69)</f>
        <v>0</v>
      </c>
      <c r="R65" s="228"/>
      <c r="S65" s="228"/>
      <c r="T65" s="229"/>
      <c r="U65" s="223"/>
      <c r="V65" s="223">
        <f>SUM(V66:V69)</f>
        <v>0</v>
      </c>
      <c r="W65" s="223"/>
      <c r="X65" s="223"/>
      <c r="Y65" s="223"/>
      <c r="AG65" t="s">
        <v>148</v>
      </c>
    </row>
    <row r="66" spans="1:60" outlineLevel="1" x14ac:dyDescent="0.2">
      <c r="A66" s="231">
        <v>17</v>
      </c>
      <c r="B66" s="232" t="s">
        <v>386</v>
      </c>
      <c r="C66" s="250" t="s">
        <v>387</v>
      </c>
      <c r="D66" s="233" t="s">
        <v>169</v>
      </c>
      <c r="E66" s="234">
        <v>6</v>
      </c>
      <c r="F66" s="235"/>
      <c r="G66" s="236">
        <f>ROUND(E66*F66,2)</f>
        <v>0</v>
      </c>
      <c r="H66" s="235">
        <v>0</v>
      </c>
      <c r="I66" s="236">
        <f>ROUND(E66*H66,2)</f>
        <v>0</v>
      </c>
      <c r="J66" s="235">
        <v>785</v>
      </c>
      <c r="K66" s="236">
        <f>ROUND(E66*J66,2)</f>
        <v>4710</v>
      </c>
      <c r="L66" s="236">
        <v>21</v>
      </c>
      <c r="M66" s="236">
        <f>G66*(1+L66/100)</f>
        <v>0</v>
      </c>
      <c r="N66" s="234">
        <v>0</v>
      </c>
      <c r="O66" s="234">
        <f>ROUND(E66*N66,2)</f>
        <v>0</v>
      </c>
      <c r="P66" s="234">
        <v>0</v>
      </c>
      <c r="Q66" s="234">
        <f>ROUND(E66*P66,2)</f>
        <v>0</v>
      </c>
      <c r="R66" s="236"/>
      <c r="S66" s="236" t="s">
        <v>164</v>
      </c>
      <c r="T66" s="237" t="s">
        <v>153</v>
      </c>
      <c r="U66" s="220">
        <v>0</v>
      </c>
      <c r="V66" s="220">
        <f>ROUND(E66*U66,2)</f>
        <v>0</v>
      </c>
      <c r="W66" s="220"/>
      <c r="X66" s="220" t="s">
        <v>154</v>
      </c>
      <c r="Y66" s="220" t="s">
        <v>155</v>
      </c>
      <c r="Z66" s="210"/>
      <c r="AA66" s="210"/>
      <c r="AB66" s="210"/>
      <c r="AC66" s="210"/>
      <c r="AD66" s="210"/>
      <c r="AE66" s="210"/>
      <c r="AF66" s="210"/>
      <c r="AG66" s="210" t="s">
        <v>156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2" x14ac:dyDescent="0.2">
      <c r="A67" s="217"/>
      <c r="B67" s="218"/>
      <c r="C67" s="252" t="s">
        <v>339</v>
      </c>
      <c r="D67" s="246"/>
      <c r="E67" s="246"/>
      <c r="F67" s="246"/>
      <c r="G67" s="246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20"/>
      <c r="Z67" s="210"/>
      <c r="AA67" s="210"/>
      <c r="AB67" s="210"/>
      <c r="AC67" s="210"/>
      <c r="AD67" s="210"/>
      <c r="AE67" s="210"/>
      <c r="AF67" s="210"/>
      <c r="AG67" s="210" t="s">
        <v>166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31">
        <v>18</v>
      </c>
      <c r="B68" s="232" t="s">
        <v>401</v>
      </c>
      <c r="C68" s="250" t="s">
        <v>402</v>
      </c>
      <c r="D68" s="233" t="s">
        <v>169</v>
      </c>
      <c r="E68" s="234">
        <v>4</v>
      </c>
      <c r="F68" s="235"/>
      <c r="G68" s="236">
        <f>ROUND(E68*F68,2)</f>
        <v>0</v>
      </c>
      <c r="H68" s="235">
        <v>0</v>
      </c>
      <c r="I68" s="236">
        <f>ROUND(E68*H68,2)</f>
        <v>0</v>
      </c>
      <c r="J68" s="235">
        <v>987</v>
      </c>
      <c r="K68" s="236">
        <f>ROUND(E68*J68,2)</f>
        <v>3948</v>
      </c>
      <c r="L68" s="236">
        <v>21</v>
      </c>
      <c r="M68" s="236">
        <f>G68*(1+L68/100)</f>
        <v>0</v>
      </c>
      <c r="N68" s="234">
        <v>0</v>
      </c>
      <c r="O68" s="234">
        <f>ROUND(E68*N68,2)</f>
        <v>0</v>
      </c>
      <c r="P68" s="234">
        <v>0</v>
      </c>
      <c r="Q68" s="234">
        <f>ROUND(E68*P68,2)</f>
        <v>0</v>
      </c>
      <c r="R68" s="236"/>
      <c r="S68" s="236" t="s">
        <v>164</v>
      </c>
      <c r="T68" s="237" t="s">
        <v>153</v>
      </c>
      <c r="U68" s="220">
        <v>0</v>
      </c>
      <c r="V68" s="220">
        <f>ROUND(E68*U68,2)</f>
        <v>0</v>
      </c>
      <c r="W68" s="220"/>
      <c r="X68" s="220" t="s">
        <v>154</v>
      </c>
      <c r="Y68" s="220" t="s">
        <v>155</v>
      </c>
      <c r="Z68" s="210"/>
      <c r="AA68" s="210"/>
      <c r="AB68" s="210"/>
      <c r="AC68" s="210"/>
      <c r="AD68" s="210"/>
      <c r="AE68" s="210"/>
      <c r="AF68" s="210"/>
      <c r="AG68" s="210" t="s">
        <v>156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2" x14ac:dyDescent="0.2">
      <c r="A69" s="217"/>
      <c r="B69" s="218"/>
      <c r="C69" s="252" t="s">
        <v>339</v>
      </c>
      <c r="D69" s="246"/>
      <c r="E69" s="246"/>
      <c r="F69" s="246"/>
      <c r="G69" s="246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20"/>
      <c r="Z69" s="210"/>
      <c r="AA69" s="210"/>
      <c r="AB69" s="210"/>
      <c r="AC69" s="210"/>
      <c r="AD69" s="210"/>
      <c r="AE69" s="210"/>
      <c r="AF69" s="210"/>
      <c r="AG69" s="210" t="s">
        <v>166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x14ac:dyDescent="0.2">
      <c r="A70" s="224" t="s">
        <v>147</v>
      </c>
      <c r="B70" s="225" t="s">
        <v>116</v>
      </c>
      <c r="C70" s="248" t="s">
        <v>117</v>
      </c>
      <c r="D70" s="226"/>
      <c r="E70" s="227"/>
      <c r="F70" s="228"/>
      <c r="G70" s="228">
        <f>SUMIF(AG71:AG72,"&lt;&gt;NOR",G71:G72)</f>
        <v>0</v>
      </c>
      <c r="H70" s="228"/>
      <c r="I70" s="228">
        <f>SUM(I71:I72)</f>
        <v>0</v>
      </c>
      <c r="J70" s="228"/>
      <c r="K70" s="228">
        <f>SUM(K71:K72)</f>
        <v>3250</v>
      </c>
      <c r="L70" s="228"/>
      <c r="M70" s="228">
        <f>SUM(M71:M72)</f>
        <v>0</v>
      </c>
      <c r="N70" s="227"/>
      <c r="O70" s="227">
        <f>SUM(O71:O72)</f>
        <v>0</v>
      </c>
      <c r="P70" s="227"/>
      <c r="Q70" s="227">
        <f>SUM(Q71:Q72)</f>
        <v>0</v>
      </c>
      <c r="R70" s="228"/>
      <c r="S70" s="228"/>
      <c r="T70" s="229"/>
      <c r="U70" s="223"/>
      <c r="V70" s="223">
        <f>SUM(V71:V72)</f>
        <v>0</v>
      </c>
      <c r="W70" s="223"/>
      <c r="X70" s="223"/>
      <c r="Y70" s="223"/>
      <c r="AG70" t="s">
        <v>148</v>
      </c>
    </row>
    <row r="71" spans="1:60" outlineLevel="1" x14ac:dyDescent="0.2">
      <c r="A71" s="231">
        <v>19</v>
      </c>
      <c r="B71" s="232" t="s">
        <v>280</v>
      </c>
      <c r="C71" s="250" t="s">
        <v>403</v>
      </c>
      <c r="D71" s="233" t="s">
        <v>248</v>
      </c>
      <c r="E71" s="234">
        <v>1</v>
      </c>
      <c r="F71" s="235"/>
      <c r="G71" s="236">
        <f>ROUND(E71*F71,2)</f>
        <v>0</v>
      </c>
      <c r="H71" s="235">
        <v>0</v>
      </c>
      <c r="I71" s="236">
        <f>ROUND(E71*H71,2)</f>
        <v>0</v>
      </c>
      <c r="J71" s="235">
        <v>3250</v>
      </c>
      <c r="K71" s="236">
        <f>ROUND(E71*J71,2)</f>
        <v>3250</v>
      </c>
      <c r="L71" s="236">
        <v>21</v>
      </c>
      <c r="M71" s="236">
        <f>G71*(1+L71/100)</f>
        <v>0</v>
      </c>
      <c r="N71" s="234">
        <v>1.41E-3</v>
      </c>
      <c r="O71" s="234">
        <f>ROUND(E71*N71,2)</f>
        <v>0</v>
      </c>
      <c r="P71" s="234">
        <v>0</v>
      </c>
      <c r="Q71" s="234">
        <f>ROUND(E71*P71,2)</f>
        <v>0</v>
      </c>
      <c r="R71" s="236"/>
      <c r="S71" s="236" t="s">
        <v>164</v>
      </c>
      <c r="T71" s="237" t="s">
        <v>153</v>
      </c>
      <c r="U71" s="220">
        <v>0</v>
      </c>
      <c r="V71" s="220">
        <f>ROUND(E71*U71,2)</f>
        <v>0</v>
      </c>
      <c r="W71" s="220"/>
      <c r="X71" s="220" t="s">
        <v>154</v>
      </c>
      <c r="Y71" s="220" t="s">
        <v>155</v>
      </c>
      <c r="Z71" s="210"/>
      <c r="AA71" s="210"/>
      <c r="AB71" s="210"/>
      <c r="AC71" s="210"/>
      <c r="AD71" s="210"/>
      <c r="AE71" s="210"/>
      <c r="AF71" s="210"/>
      <c r="AG71" s="210" t="s">
        <v>156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2" x14ac:dyDescent="0.2">
      <c r="A72" s="217"/>
      <c r="B72" s="218"/>
      <c r="C72" s="252" t="s">
        <v>282</v>
      </c>
      <c r="D72" s="246"/>
      <c r="E72" s="246"/>
      <c r="F72" s="246"/>
      <c r="G72" s="246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20"/>
      <c r="Z72" s="210"/>
      <c r="AA72" s="210"/>
      <c r="AB72" s="210"/>
      <c r="AC72" s="210"/>
      <c r="AD72" s="210"/>
      <c r="AE72" s="210"/>
      <c r="AF72" s="210"/>
      <c r="AG72" s="210" t="s">
        <v>166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x14ac:dyDescent="0.2">
      <c r="A73" s="3"/>
      <c r="B73" s="4"/>
      <c r="C73" s="254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AE73">
        <v>12</v>
      </c>
      <c r="AF73">
        <v>21</v>
      </c>
      <c r="AG73" t="s">
        <v>133</v>
      </c>
    </row>
    <row r="74" spans="1:60" x14ac:dyDescent="0.2">
      <c r="A74" s="213"/>
      <c r="B74" s="214" t="s">
        <v>29</v>
      </c>
      <c r="C74" s="255"/>
      <c r="D74" s="215"/>
      <c r="E74" s="216"/>
      <c r="F74" s="216"/>
      <c r="G74" s="230">
        <f>G8+G22+G25+G39+G41+G44+G50+G58+G65+G70</f>
        <v>0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AE74">
        <f>SUMIF(L7:L72,AE73,G7:G72)</f>
        <v>0</v>
      </c>
      <c r="AF74">
        <f>SUMIF(L7:L72,AF73,G7:G72)</f>
        <v>0</v>
      </c>
      <c r="AG74" t="s">
        <v>250</v>
      </c>
    </row>
    <row r="75" spans="1:60" x14ac:dyDescent="0.2">
      <c r="C75" s="256"/>
      <c r="D75" s="10"/>
      <c r="AG75" t="s">
        <v>251</v>
      </c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FiRH/lqbtb2116w/5G+wy4TVkKUxp+a3v1JiyZNrNArHFfWpuga5FhobaCnlIbrW5/Um2it2zx3PVXlzuX62A==" saltValue="eI+9vRC5H88xVb6mzQjyog==" spinCount="100000" sheet="1" formatRows="0"/>
  <mergeCells count="20">
    <mergeCell ref="C69:G69"/>
    <mergeCell ref="C72:G72"/>
    <mergeCell ref="C32:G32"/>
    <mergeCell ref="C33:G33"/>
    <mergeCell ref="C34:G34"/>
    <mergeCell ref="C35:G35"/>
    <mergeCell ref="C36:G36"/>
    <mergeCell ref="C67:G67"/>
    <mergeCell ref="C18:G18"/>
    <mergeCell ref="C24:G24"/>
    <mergeCell ref="C28:G28"/>
    <mergeCell ref="C29:G29"/>
    <mergeCell ref="C30:G30"/>
    <mergeCell ref="C31:G31"/>
    <mergeCell ref="A1:G1"/>
    <mergeCell ref="C2:G2"/>
    <mergeCell ref="C3:G3"/>
    <mergeCell ref="C4:G4"/>
    <mergeCell ref="C16:G16"/>
    <mergeCell ref="C17:G17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C1461-ADB6-4427-BD77-9BEF7B4EF311}">
  <sheetPr>
    <outlinePr summaryBelow="0"/>
  </sheetPr>
  <dimension ref="A1:BH5000"/>
  <sheetViews>
    <sheetView workbookViewId="0">
      <pane ySplit="7" topLeftCell="A8" activePane="bottomLeft" state="frozen"/>
      <selection pane="bottomLeft" activeCell="F10" sqref="F10"/>
    </sheetView>
  </sheetViews>
  <sheetFormatPr defaultRowHeight="12.75" outlineLevelRow="2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120</v>
      </c>
      <c r="B1" s="195"/>
      <c r="C1" s="195"/>
      <c r="D1" s="195"/>
      <c r="E1" s="195"/>
      <c r="F1" s="195"/>
      <c r="G1" s="195"/>
      <c r="AG1" t="s">
        <v>121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122</v>
      </c>
    </row>
    <row r="3" spans="1:60" ht="24.95" customHeight="1" x14ac:dyDescent="0.2">
      <c r="A3" s="196" t="s">
        <v>8</v>
      </c>
      <c r="B3" s="49" t="s">
        <v>64</v>
      </c>
      <c r="C3" s="199" t="s">
        <v>65</v>
      </c>
      <c r="D3" s="197"/>
      <c r="E3" s="197"/>
      <c r="F3" s="197"/>
      <c r="G3" s="198"/>
      <c r="AC3" s="174" t="s">
        <v>122</v>
      </c>
      <c r="AG3" t="s">
        <v>123</v>
      </c>
    </row>
    <row r="4" spans="1:60" ht="24.95" customHeight="1" x14ac:dyDescent="0.2">
      <c r="A4" s="200" t="s">
        <v>9</v>
      </c>
      <c r="B4" s="201" t="s">
        <v>66</v>
      </c>
      <c r="C4" s="202" t="s">
        <v>64</v>
      </c>
      <c r="D4" s="203"/>
      <c r="E4" s="203"/>
      <c r="F4" s="203"/>
      <c r="G4" s="204"/>
      <c r="AG4" t="s">
        <v>124</v>
      </c>
    </row>
    <row r="5" spans="1:60" x14ac:dyDescent="0.2">
      <c r="D5" s="10"/>
    </row>
    <row r="6" spans="1:60" ht="38.25" x14ac:dyDescent="0.2">
      <c r="A6" s="206" t="s">
        <v>125</v>
      </c>
      <c r="B6" s="208" t="s">
        <v>126</v>
      </c>
      <c r="C6" s="208" t="s">
        <v>127</v>
      </c>
      <c r="D6" s="207" t="s">
        <v>128</v>
      </c>
      <c r="E6" s="206" t="s">
        <v>129</v>
      </c>
      <c r="F6" s="205" t="s">
        <v>130</v>
      </c>
      <c r="G6" s="206" t="s">
        <v>29</v>
      </c>
      <c r="H6" s="209" t="s">
        <v>30</v>
      </c>
      <c r="I6" s="209" t="s">
        <v>131</v>
      </c>
      <c r="J6" s="209" t="s">
        <v>31</v>
      </c>
      <c r="K6" s="209" t="s">
        <v>132</v>
      </c>
      <c r="L6" s="209" t="s">
        <v>133</v>
      </c>
      <c r="M6" s="209" t="s">
        <v>134</v>
      </c>
      <c r="N6" s="209" t="s">
        <v>135</v>
      </c>
      <c r="O6" s="209" t="s">
        <v>136</v>
      </c>
      <c r="P6" s="209" t="s">
        <v>137</v>
      </c>
      <c r="Q6" s="209" t="s">
        <v>138</v>
      </c>
      <c r="R6" s="209" t="s">
        <v>139</v>
      </c>
      <c r="S6" s="209" t="s">
        <v>140</v>
      </c>
      <c r="T6" s="209" t="s">
        <v>141</v>
      </c>
      <c r="U6" s="209" t="s">
        <v>142</v>
      </c>
      <c r="V6" s="209" t="s">
        <v>143</v>
      </c>
      <c r="W6" s="209" t="s">
        <v>144</v>
      </c>
      <c r="X6" s="209" t="s">
        <v>145</v>
      </c>
      <c r="Y6" s="209" t="s">
        <v>146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4" t="s">
        <v>147</v>
      </c>
      <c r="B8" s="225" t="s">
        <v>118</v>
      </c>
      <c r="C8" s="248" t="s">
        <v>28</v>
      </c>
      <c r="D8" s="226"/>
      <c r="E8" s="227"/>
      <c r="F8" s="228"/>
      <c r="G8" s="228">
        <f>SUMIF(AG9:AG13,"&lt;&gt;NOR",G9:G13)</f>
        <v>0</v>
      </c>
      <c r="H8" s="228"/>
      <c r="I8" s="228">
        <f>SUM(I9:I13)</f>
        <v>10000</v>
      </c>
      <c r="J8" s="228"/>
      <c r="K8" s="228">
        <f>SUM(K9:K13)</f>
        <v>62200</v>
      </c>
      <c r="L8" s="228"/>
      <c r="M8" s="228">
        <f>SUM(M9:M13)</f>
        <v>0</v>
      </c>
      <c r="N8" s="227"/>
      <c r="O8" s="227">
        <f>SUM(O9:O13)</f>
        <v>0</v>
      </c>
      <c r="P8" s="227"/>
      <c r="Q8" s="227">
        <f>SUM(Q9:Q13)</f>
        <v>0</v>
      </c>
      <c r="R8" s="228"/>
      <c r="S8" s="228"/>
      <c r="T8" s="229"/>
      <c r="U8" s="223"/>
      <c r="V8" s="223">
        <f>SUM(V9:V13)</f>
        <v>0</v>
      </c>
      <c r="W8" s="223"/>
      <c r="X8" s="223"/>
      <c r="Y8" s="223"/>
      <c r="AG8" t="s">
        <v>148</v>
      </c>
    </row>
    <row r="9" spans="1:60" outlineLevel="1" x14ac:dyDescent="0.2">
      <c r="A9" s="238">
        <v>1</v>
      </c>
      <c r="B9" s="239" t="s">
        <v>404</v>
      </c>
      <c r="C9" s="249" t="s">
        <v>405</v>
      </c>
      <c r="D9" s="240" t="s">
        <v>181</v>
      </c>
      <c r="E9" s="241">
        <v>1</v>
      </c>
      <c r="F9" s="242"/>
      <c r="G9" s="243">
        <f>ROUND(E9*F9,2)</f>
        <v>0</v>
      </c>
      <c r="H9" s="242">
        <v>0</v>
      </c>
      <c r="I9" s="243">
        <f>ROUND(E9*H9,2)</f>
        <v>0</v>
      </c>
      <c r="J9" s="242">
        <v>25200</v>
      </c>
      <c r="K9" s="243">
        <f>ROUND(E9*J9,2)</f>
        <v>25200</v>
      </c>
      <c r="L9" s="243">
        <v>21</v>
      </c>
      <c r="M9" s="243">
        <f>G9*(1+L9/100)</f>
        <v>0</v>
      </c>
      <c r="N9" s="241">
        <v>0</v>
      </c>
      <c r="O9" s="241">
        <f>ROUND(E9*N9,2)</f>
        <v>0</v>
      </c>
      <c r="P9" s="241">
        <v>0</v>
      </c>
      <c r="Q9" s="241">
        <f>ROUND(E9*P9,2)</f>
        <v>0</v>
      </c>
      <c r="R9" s="243"/>
      <c r="S9" s="243" t="s">
        <v>152</v>
      </c>
      <c r="T9" s="244" t="s">
        <v>153</v>
      </c>
      <c r="U9" s="220">
        <v>0</v>
      </c>
      <c r="V9" s="220">
        <f>ROUND(E9*U9,2)</f>
        <v>0</v>
      </c>
      <c r="W9" s="220"/>
      <c r="X9" s="220" t="s">
        <v>154</v>
      </c>
      <c r="Y9" s="220" t="s">
        <v>155</v>
      </c>
      <c r="Z9" s="210"/>
      <c r="AA9" s="210"/>
      <c r="AB9" s="210"/>
      <c r="AC9" s="210"/>
      <c r="AD9" s="210"/>
      <c r="AE9" s="210"/>
      <c r="AF9" s="210"/>
      <c r="AG9" s="210" t="s">
        <v>156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31">
        <v>2</v>
      </c>
      <c r="B10" s="232" t="s">
        <v>406</v>
      </c>
      <c r="C10" s="250" t="s">
        <v>407</v>
      </c>
      <c r="D10" s="233" t="s">
        <v>181</v>
      </c>
      <c r="E10" s="234">
        <v>1</v>
      </c>
      <c r="F10" s="235"/>
      <c r="G10" s="236">
        <f>ROUND(E10*F10,2)</f>
        <v>0</v>
      </c>
      <c r="H10" s="235">
        <v>10000</v>
      </c>
      <c r="I10" s="236">
        <f>ROUND(E10*H10,2)</f>
        <v>10000</v>
      </c>
      <c r="J10" s="235">
        <v>0</v>
      </c>
      <c r="K10" s="236">
        <f>ROUND(E10*J10,2)</f>
        <v>0</v>
      </c>
      <c r="L10" s="236">
        <v>21</v>
      </c>
      <c r="M10" s="236">
        <f>G10*(1+L10/100)</f>
        <v>0</v>
      </c>
      <c r="N10" s="234">
        <v>0</v>
      </c>
      <c r="O10" s="234">
        <f>ROUND(E10*N10,2)</f>
        <v>0</v>
      </c>
      <c r="P10" s="234">
        <v>0</v>
      </c>
      <c r="Q10" s="234">
        <f>ROUND(E10*P10,2)</f>
        <v>0</v>
      </c>
      <c r="R10" s="236" t="s">
        <v>408</v>
      </c>
      <c r="S10" s="236" t="s">
        <v>152</v>
      </c>
      <c r="T10" s="237" t="s">
        <v>153</v>
      </c>
      <c r="U10" s="220">
        <v>0</v>
      </c>
      <c r="V10" s="220">
        <f>ROUND(E10*U10,2)</f>
        <v>0</v>
      </c>
      <c r="W10" s="220"/>
      <c r="X10" s="220" t="s">
        <v>198</v>
      </c>
      <c r="Y10" s="220" t="s">
        <v>155</v>
      </c>
      <c r="Z10" s="210"/>
      <c r="AA10" s="210"/>
      <c r="AB10" s="210"/>
      <c r="AC10" s="210"/>
      <c r="AD10" s="210"/>
      <c r="AE10" s="210"/>
      <c r="AF10" s="210"/>
      <c r="AG10" s="210" t="s">
        <v>199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33.75" outlineLevel="2" x14ac:dyDescent="0.2">
      <c r="A11" s="217"/>
      <c r="B11" s="218"/>
      <c r="C11" s="252" t="s">
        <v>409</v>
      </c>
      <c r="D11" s="246"/>
      <c r="E11" s="246"/>
      <c r="F11" s="246"/>
      <c r="G11" s="246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166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45" t="str">
        <f>C11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31">
        <v>3</v>
      </c>
      <c r="B12" s="232" t="s">
        <v>410</v>
      </c>
      <c r="C12" s="250" t="s">
        <v>411</v>
      </c>
      <c r="D12" s="233" t="s">
        <v>181</v>
      </c>
      <c r="E12" s="234">
        <v>1</v>
      </c>
      <c r="F12" s="235"/>
      <c r="G12" s="236">
        <f>ROUND(E12*F12,2)</f>
        <v>0</v>
      </c>
      <c r="H12" s="235">
        <v>0</v>
      </c>
      <c r="I12" s="236">
        <f>ROUND(E12*H12,2)</f>
        <v>0</v>
      </c>
      <c r="J12" s="235">
        <v>37000</v>
      </c>
      <c r="K12" s="236">
        <f>ROUND(E12*J12,2)</f>
        <v>37000</v>
      </c>
      <c r="L12" s="236">
        <v>21</v>
      </c>
      <c r="M12" s="236">
        <f>G12*(1+L12/100)</f>
        <v>0</v>
      </c>
      <c r="N12" s="234">
        <v>0</v>
      </c>
      <c r="O12" s="234">
        <f>ROUND(E12*N12,2)</f>
        <v>0</v>
      </c>
      <c r="P12" s="234">
        <v>0</v>
      </c>
      <c r="Q12" s="234">
        <f>ROUND(E12*P12,2)</f>
        <v>0</v>
      </c>
      <c r="R12" s="236"/>
      <c r="S12" s="236" t="s">
        <v>152</v>
      </c>
      <c r="T12" s="237" t="s">
        <v>153</v>
      </c>
      <c r="U12" s="220">
        <v>0</v>
      </c>
      <c r="V12" s="220">
        <f>ROUND(E12*U12,2)</f>
        <v>0</v>
      </c>
      <c r="W12" s="220"/>
      <c r="X12" s="220" t="s">
        <v>412</v>
      </c>
      <c r="Y12" s="220" t="s">
        <v>155</v>
      </c>
      <c r="Z12" s="210"/>
      <c r="AA12" s="210"/>
      <c r="AB12" s="210"/>
      <c r="AC12" s="210"/>
      <c r="AD12" s="210"/>
      <c r="AE12" s="210"/>
      <c r="AF12" s="210"/>
      <c r="AG12" s="210" t="s">
        <v>413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">
      <c r="A13" s="217"/>
      <c r="B13" s="218"/>
      <c r="C13" s="252" t="s">
        <v>414</v>
      </c>
      <c r="D13" s="246"/>
      <c r="E13" s="246"/>
      <c r="F13" s="246"/>
      <c r="G13" s="246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166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45" t="str">
        <f>C13</f>
        <v>Náklady na vyhotovení dokumentace skutečného provedení stavby a její předání objednateli v požadované formě a požadovaném počtu.</v>
      </c>
      <c r="BB13" s="210"/>
      <c r="BC13" s="210"/>
      <c r="BD13" s="210"/>
      <c r="BE13" s="210"/>
      <c r="BF13" s="210"/>
      <c r="BG13" s="210"/>
      <c r="BH13" s="210"/>
    </row>
    <row r="14" spans="1:60" x14ac:dyDescent="0.2">
      <c r="A14" s="224" t="s">
        <v>147</v>
      </c>
      <c r="B14" s="225" t="s">
        <v>119</v>
      </c>
      <c r="C14" s="248" t="s">
        <v>27</v>
      </c>
      <c r="D14" s="226"/>
      <c r="E14" s="227"/>
      <c r="F14" s="228"/>
      <c r="G14" s="228">
        <f>SUMIF(AG15:AG15,"&lt;&gt;NOR",G15:G15)</f>
        <v>0</v>
      </c>
      <c r="H14" s="228"/>
      <c r="I14" s="228">
        <f>SUM(I15:I15)</f>
        <v>0</v>
      </c>
      <c r="J14" s="228"/>
      <c r="K14" s="228">
        <f>SUM(K15:K15)</f>
        <v>4200</v>
      </c>
      <c r="L14" s="228"/>
      <c r="M14" s="228">
        <f>SUM(M15:M15)</f>
        <v>0</v>
      </c>
      <c r="N14" s="227"/>
      <c r="O14" s="227">
        <f>SUM(O15:O15)</f>
        <v>0</v>
      </c>
      <c r="P14" s="227"/>
      <c r="Q14" s="227">
        <f>SUM(Q15:Q15)</f>
        <v>0</v>
      </c>
      <c r="R14" s="228"/>
      <c r="S14" s="228"/>
      <c r="T14" s="229"/>
      <c r="U14" s="223"/>
      <c r="V14" s="223">
        <f>SUM(V15:V15)</f>
        <v>0</v>
      </c>
      <c r="W14" s="223"/>
      <c r="X14" s="223"/>
      <c r="Y14" s="223"/>
      <c r="AG14" t="s">
        <v>148</v>
      </c>
    </row>
    <row r="15" spans="1:60" outlineLevel="1" x14ac:dyDescent="0.2">
      <c r="A15" s="231">
        <v>4</v>
      </c>
      <c r="B15" s="232" t="s">
        <v>415</v>
      </c>
      <c r="C15" s="250" t="s">
        <v>416</v>
      </c>
      <c r="D15" s="233" t="s">
        <v>181</v>
      </c>
      <c r="E15" s="234">
        <v>1</v>
      </c>
      <c r="F15" s="235"/>
      <c r="G15" s="236">
        <f>ROUND(E15*F15,2)</f>
        <v>0</v>
      </c>
      <c r="H15" s="235">
        <v>0</v>
      </c>
      <c r="I15" s="236">
        <f>ROUND(E15*H15,2)</f>
        <v>0</v>
      </c>
      <c r="J15" s="235">
        <v>4200</v>
      </c>
      <c r="K15" s="236">
        <f>ROUND(E15*J15,2)</f>
        <v>4200</v>
      </c>
      <c r="L15" s="236">
        <v>21</v>
      </c>
      <c r="M15" s="236">
        <f>G15*(1+L15/100)</f>
        <v>0</v>
      </c>
      <c r="N15" s="234">
        <v>0</v>
      </c>
      <c r="O15" s="234">
        <f>ROUND(E15*N15,2)</f>
        <v>0</v>
      </c>
      <c r="P15" s="234">
        <v>0</v>
      </c>
      <c r="Q15" s="234">
        <f>ROUND(E15*P15,2)</f>
        <v>0</v>
      </c>
      <c r="R15" s="236"/>
      <c r="S15" s="236" t="s">
        <v>152</v>
      </c>
      <c r="T15" s="237" t="s">
        <v>153</v>
      </c>
      <c r="U15" s="220">
        <v>0</v>
      </c>
      <c r="V15" s="220">
        <f>ROUND(E15*U15,2)</f>
        <v>0</v>
      </c>
      <c r="W15" s="220"/>
      <c r="X15" s="220" t="s">
        <v>154</v>
      </c>
      <c r="Y15" s="220" t="s">
        <v>155</v>
      </c>
      <c r="Z15" s="210"/>
      <c r="AA15" s="210"/>
      <c r="AB15" s="210"/>
      <c r="AC15" s="210"/>
      <c r="AD15" s="210"/>
      <c r="AE15" s="210"/>
      <c r="AF15" s="210"/>
      <c r="AG15" s="210" t="s">
        <v>156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x14ac:dyDescent="0.2">
      <c r="A16" s="3"/>
      <c r="B16" s="4"/>
      <c r="C16" s="254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AE16">
        <v>12</v>
      </c>
      <c r="AF16">
        <v>21</v>
      </c>
      <c r="AG16" t="s">
        <v>133</v>
      </c>
    </row>
    <row r="17" spans="1:33" x14ac:dyDescent="0.2">
      <c r="A17" s="213"/>
      <c r="B17" s="214" t="s">
        <v>29</v>
      </c>
      <c r="C17" s="255"/>
      <c r="D17" s="215"/>
      <c r="E17" s="216"/>
      <c r="F17" s="216"/>
      <c r="G17" s="230">
        <f>G8+G14</f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AE17">
        <f>SUMIF(L7:L15,AE16,G7:G15)</f>
        <v>0</v>
      </c>
      <c r="AF17">
        <f>SUMIF(L7:L15,AF16,G7:G15)</f>
        <v>0</v>
      </c>
      <c r="AG17" t="s">
        <v>250</v>
      </c>
    </row>
    <row r="18" spans="1:33" x14ac:dyDescent="0.2">
      <c r="C18" s="256"/>
      <c r="D18" s="10"/>
      <c r="AG18" t="s">
        <v>251</v>
      </c>
    </row>
    <row r="19" spans="1:33" x14ac:dyDescent="0.2">
      <c r="D19" s="10"/>
    </row>
    <row r="20" spans="1:33" x14ac:dyDescent="0.2">
      <c r="D20" s="10"/>
    </row>
    <row r="21" spans="1:33" x14ac:dyDescent="0.2">
      <c r="D21" s="10"/>
    </row>
    <row r="22" spans="1:33" x14ac:dyDescent="0.2">
      <c r="D22" s="10"/>
    </row>
    <row r="23" spans="1:33" x14ac:dyDescent="0.2">
      <c r="D23" s="10"/>
    </row>
    <row r="24" spans="1:33" x14ac:dyDescent="0.2">
      <c r="D24" s="10"/>
    </row>
    <row r="25" spans="1:33" x14ac:dyDescent="0.2">
      <c r="D25" s="10"/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1JuGaT3KiU5Q1lt8M6UtNFEPC+/K3e2fDAqlrjX7ovZwCznwIqOHVVFJT6P8R3Exz0jsTB3po/LGj0JHmn6lg==" saltValue="dvtwQDQi+obcCukNBpnIXQ==" spinCount="100000" sheet="1" formatRows="0"/>
  <mergeCells count="6">
    <mergeCell ref="A1:G1"/>
    <mergeCell ref="C2:G2"/>
    <mergeCell ref="C3:G3"/>
    <mergeCell ref="C4:G4"/>
    <mergeCell ref="C11:G11"/>
    <mergeCell ref="C13:G13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64</vt:i4>
      </vt:variant>
    </vt:vector>
  </HeadingPairs>
  <TitlesOfParts>
    <vt:vector size="76" baseType="lpstr">
      <vt:lpstr>Pokyny pro vyplnění</vt:lpstr>
      <vt:lpstr>Stavba</vt:lpstr>
      <vt:lpstr>VzorPolozky</vt:lpstr>
      <vt:lpstr>SO 01 1.01 Pol</vt:lpstr>
      <vt:lpstr>SO 01 1.08 Pol</vt:lpstr>
      <vt:lpstr>SO 01 1.09 Pol</vt:lpstr>
      <vt:lpstr>SO 01 1.10 Pol</vt:lpstr>
      <vt:lpstr>SO 01 1.11 Pol</vt:lpstr>
      <vt:lpstr>SO 01 1.12 Pol</vt:lpstr>
      <vt:lpstr>SO 01 1.13 Pol</vt:lpstr>
      <vt:lpstr>SO 01 1.14 Pol</vt:lpstr>
      <vt:lpstr>VRN VRN 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1.01 Pol'!Názvy_tisku</vt:lpstr>
      <vt:lpstr>'SO 01 1.08 Pol'!Názvy_tisku</vt:lpstr>
      <vt:lpstr>'SO 01 1.09 Pol'!Názvy_tisku</vt:lpstr>
      <vt:lpstr>'SO 01 1.10 Pol'!Názvy_tisku</vt:lpstr>
      <vt:lpstr>'SO 01 1.11 Pol'!Názvy_tisku</vt:lpstr>
      <vt:lpstr>'SO 01 1.12 Pol'!Názvy_tisku</vt:lpstr>
      <vt:lpstr>'SO 01 1.13 Pol'!Názvy_tisku</vt:lpstr>
      <vt:lpstr>'SO 01 1.14 Pol'!Názvy_tisku</vt:lpstr>
      <vt:lpstr>'VRN VRN  Pol'!Názvy_tisku</vt:lpstr>
      <vt:lpstr>oadresa</vt:lpstr>
      <vt:lpstr>Stavba!Objednatel</vt:lpstr>
      <vt:lpstr>Stavba!Objekt</vt:lpstr>
      <vt:lpstr>'SO 01 1.01 Pol'!Oblast_tisku</vt:lpstr>
      <vt:lpstr>'SO 01 1.08 Pol'!Oblast_tisku</vt:lpstr>
      <vt:lpstr>'SO 01 1.09 Pol'!Oblast_tisku</vt:lpstr>
      <vt:lpstr>'SO 01 1.10 Pol'!Oblast_tisku</vt:lpstr>
      <vt:lpstr>'SO 01 1.11 Pol'!Oblast_tisku</vt:lpstr>
      <vt:lpstr>'SO 01 1.12 Pol'!Oblast_tisku</vt:lpstr>
      <vt:lpstr>'SO 01 1.13 Pol'!Oblast_tisku</vt:lpstr>
      <vt:lpstr>'SO 01 1.14 Pol'!Oblast_tisku</vt:lpstr>
      <vt:lpstr>Stavba!Oblast_tisku</vt:lpstr>
      <vt:lpstr>'VRN VRN  Pol'!Oblast_tisku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Vavřík</dc:creator>
  <cp:lastModifiedBy>Jan Vavřík</cp:lastModifiedBy>
  <cp:lastPrinted>2019-03-19T12:27:02Z</cp:lastPrinted>
  <dcterms:created xsi:type="dcterms:W3CDTF">2009-04-08T07:15:50Z</dcterms:created>
  <dcterms:modified xsi:type="dcterms:W3CDTF">2024-12-09T11:33:32Z</dcterms:modified>
</cp:coreProperties>
</file>