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9 OSBN\05 zakázky malého rozsahu\2025\PK 07 -výměna střešního pláště Hrnčířská 1029\PD_Hrnčířská 1029_výměna střešního pláště\"/>
    </mc:Choice>
  </mc:AlternateContent>
  <bookViews>
    <workbookView xWindow="0" yWindow="0" windowWidth="28800" windowHeight="12300"/>
  </bookViews>
  <sheets>
    <sheet name="Rekapitulace stavby" sheetId="1" r:id="rId1"/>
    <sheet name="1 - Kolín, Hrnčířská 1029..." sheetId="2" r:id="rId2"/>
    <sheet name="VRN - Ostatní a vedlejší ..." sheetId="3" r:id="rId3"/>
    <sheet name="Pokyny pro vyplnění" sheetId="4" r:id="rId4"/>
  </sheets>
  <definedNames>
    <definedName name="_xlnm._FilterDatabase" localSheetId="1" hidden="1">'1 - Kolín, Hrnčířská 1029...'!$C$94:$K$422</definedName>
    <definedName name="_xlnm._FilterDatabase" localSheetId="2" hidden="1">'VRN - Ostatní a vedlejší ...'!$C$79:$K$84</definedName>
    <definedName name="_xlnm.Print_Titles" localSheetId="1">'1 - Kolín, Hrnčířská 1029...'!$94:$94</definedName>
    <definedName name="_xlnm.Print_Titles" localSheetId="0">'Rekapitulace stavby'!$52:$52</definedName>
    <definedName name="_xlnm.Print_Titles" localSheetId="2">'VRN - Ostatní a vedlejší ...'!$79:$79</definedName>
    <definedName name="_xlnm.Print_Area" localSheetId="1">'1 - Kolín, Hrnčířská 1029...'!$C$4:$J$39,'1 - Kolín, Hrnčířská 1029...'!$C$45:$J$76,'1 - Kolín, Hrnčířská 1029...'!$C$82:$K$422</definedName>
    <definedName name="_xlnm.Print_Area" localSheetId="3">'Pokyny pro vyplnění'!$B$2:$K$71,'Pokyny pro vyplnění'!$B$74:$K$118,'Pokyny pro vyplnění'!$B$121:$K$161,'Pokyny pro vyplnění'!$B$164:$K$218</definedName>
    <definedName name="_xlnm.Print_Area" localSheetId="0">'Rekapitulace stavby'!$D$4:$AO$36,'Rekapitulace stavby'!$C$42:$AQ$57</definedName>
    <definedName name="_xlnm.Print_Area" localSheetId="2">'VRN - Ostatní a vedlejší ...'!$C$4:$J$39,'VRN - Ostatní a vedlejší ...'!$C$45:$J$61,'VRN - Ostatní a vedlejší ...'!$C$67:$K$84</definedName>
  </definedNames>
  <calcPr calcId="162913"/>
</workbook>
</file>

<file path=xl/calcChain.xml><?xml version="1.0" encoding="utf-8"?>
<calcChain xmlns="http://schemas.openxmlformats.org/spreadsheetml/2006/main">
  <c r="J37" i="3" l="1"/>
  <c r="J36" i="3"/>
  <c r="AY56" i="1"/>
  <c r="J35" i="3"/>
  <c r="AX56" i="1" s="1"/>
  <c r="BI84" i="3"/>
  <c r="BH84" i="3"/>
  <c r="BG84" i="3"/>
  <c r="BE84" i="3"/>
  <c r="T84" i="3"/>
  <c r="R84" i="3"/>
  <c r="P84" i="3"/>
  <c r="BI83" i="3"/>
  <c r="BH83" i="3"/>
  <c r="BG83" i="3"/>
  <c r="BE83" i="3"/>
  <c r="T83" i="3"/>
  <c r="R83" i="3"/>
  <c r="P83" i="3"/>
  <c r="BI82" i="3"/>
  <c r="BH82" i="3"/>
  <c r="BG82" i="3"/>
  <c r="BE82" i="3"/>
  <c r="T82" i="3"/>
  <c r="R82" i="3"/>
  <c r="P82" i="3"/>
  <c r="J76" i="3"/>
  <c r="F76" i="3"/>
  <c r="F74" i="3"/>
  <c r="E72" i="3"/>
  <c r="J54" i="3"/>
  <c r="F54" i="3"/>
  <c r="F52" i="3"/>
  <c r="E50" i="3"/>
  <c r="J24" i="3"/>
  <c r="E24" i="3"/>
  <c r="J55" i="3" s="1"/>
  <c r="J23" i="3"/>
  <c r="J18" i="3"/>
  <c r="E18" i="3"/>
  <c r="F55" i="3" s="1"/>
  <c r="J17" i="3"/>
  <c r="J12" i="3"/>
  <c r="J52" i="3"/>
  <c r="E7" i="3"/>
  <c r="E48" i="3"/>
  <c r="J37" i="2"/>
  <c r="J36" i="2"/>
  <c r="AY55" i="1" s="1"/>
  <c r="J35" i="2"/>
  <c r="AX55" i="1"/>
  <c r="BI421" i="2"/>
  <c r="BH421" i="2"/>
  <c r="BG421" i="2"/>
  <c r="BE421" i="2"/>
  <c r="T421" i="2"/>
  <c r="R421" i="2"/>
  <c r="P421" i="2"/>
  <c r="BI418" i="2"/>
  <c r="BH418" i="2"/>
  <c r="BG418" i="2"/>
  <c r="BE418" i="2"/>
  <c r="T418" i="2"/>
  <c r="R418" i="2"/>
  <c r="P418" i="2"/>
  <c r="BI417" i="2"/>
  <c r="BH417" i="2"/>
  <c r="BG417" i="2"/>
  <c r="BE417" i="2"/>
  <c r="T417" i="2"/>
  <c r="R417" i="2"/>
  <c r="P417" i="2"/>
  <c r="BI414" i="2"/>
  <c r="BH414" i="2"/>
  <c r="BG414" i="2"/>
  <c r="BE414" i="2"/>
  <c r="T414" i="2"/>
  <c r="R414" i="2"/>
  <c r="P414" i="2"/>
  <c r="BI412" i="2"/>
  <c r="BH412" i="2"/>
  <c r="BG412" i="2"/>
  <c r="BE412" i="2"/>
  <c r="T412" i="2"/>
  <c r="R412" i="2"/>
  <c r="P412" i="2"/>
  <c r="BI411" i="2"/>
  <c r="BH411" i="2"/>
  <c r="BG411" i="2"/>
  <c r="BE411" i="2"/>
  <c r="T411" i="2"/>
  <c r="R411" i="2"/>
  <c r="P411" i="2"/>
  <c r="BI410" i="2"/>
  <c r="BH410" i="2"/>
  <c r="BG410" i="2"/>
  <c r="BE410" i="2"/>
  <c r="T410" i="2"/>
  <c r="R410" i="2"/>
  <c r="P410" i="2"/>
  <c r="BI409" i="2"/>
  <c r="BH409" i="2"/>
  <c r="BG409" i="2"/>
  <c r="BE409" i="2"/>
  <c r="T409" i="2"/>
  <c r="R409" i="2"/>
  <c r="P409" i="2"/>
  <c r="BI408" i="2"/>
  <c r="BH408" i="2"/>
  <c r="BG408" i="2"/>
  <c r="BE408" i="2"/>
  <c r="T408" i="2"/>
  <c r="R408" i="2"/>
  <c r="P408" i="2"/>
  <c r="BI407" i="2"/>
  <c r="BH407" i="2"/>
  <c r="BG407" i="2"/>
  <c r="BE407" i="2"/>
  <c r="T407" i="2"/>
  <c r="R407" i="2"/>
  <c r="P407" i="2"/>
  <c r="BI406" i="2"/>
  <c r="BH406" i="2"/>
  <c r="BG406" i="2"/>
  <c r="BE406" i="2"/>
  <c r="T406" i="2"/>
  <c r="R406" i="2"/>
  <c r="P406" i="2"/>
  <c r="BI405" i="2"/>
  <c r="BH405" i="2"/>
  <c r="BG405" i="2"/>
  <c r="BE405" i="2"/>
  <c r="T405" i="2"/>
  <c r="R405" i="2"/>
  <c r="P405" i="2"/>
  <c r="BI404" i="2"/>
  <c r="BH404" i="2"/>
  <c r="BG404" i="2"/>
  <c r="BE404" i="2"/>
  <c r="T404" i="2"/>
  <c r="R404" i="2"/>
  <c r="P404" i="2"/>
  <c r="BI403" i="2"/>
  <c r="BH403" i="2"/>
  <c r="BG403" i="2"/>
  <c r="BE403" i="2"/>
  <c r="T403" i="2"/>
  <c r="R403" i="2"/>
  <c r="P403" i="2"/>
  <c r="BI402" i="2"/>
  <c r="BH402" i="2"/>
  <c r="BG402" i="2"/>
  <c r="BE402" i="2"/>
  <c r="T402" i="2"/>
  <c r="R402" i="2"/>
  <c r="P402" i="2"/>
  <c r="BI401" i="2"/>
  <c r="BH401" i="2"/>
  <c r="BG401" i="2"/>
  <c r="BE401" i="2"/>
  <c r="T401" i="2"/>
  <c r="R401" i="2"/>
  <c r="P401" i="2"/>
  <c r="BI397" i="2"/>
  <c r="BH397" i="2"/>
  <c r="BG397" i="2"/>
  <c r="BE397" i="2"/>
  <c r="T397" i="2"/>
  <c r="R397" i="2"/>
  <c r="P397" i="2"/>
  <c r="BI393" i="2"/>
  <c r="BH393" i="2"/>
  <c r="BG393" i="2"/>
  <c r="BE393" i="2"/>
  <c r="T393" i="2"/>
  <c r="R393" i="2"/>
  <c r="P393" i="2"/>
  <c r="BI389" i="2"/>
  <c r="BH389" i="2"/>
  <c r="BG389" i="2"/>
  <c r="BE389" i="2"/>
  <c r="T389" i="2"/>
  <c r="R389" i="2"/>
  <c r="P389" i="2"/>
  <c r="BI386" i="2"/>
  <c r="BH386" i="2"/>
  <c r="BG386" i="2"/>
  <c r="BE386" i="2"/>
  <c r="T386" i="2"/>
  <c r="R386" i="2"/>
  <c r="P386" i="2"/>
  <c r="BI384" i="2"/>
  <c r="BH384" i="2"/>
  <c r="BG384" i="2"/>
  <c r="BE384" i="2"/>
  <c r="T384" i="2"/>
  <c r="R384" i="2"/>
  <c r="P384" i="2"/>
  <c r="BI381" i="2"/>
  <c r="BH381" i="2"/>
  <c r="BG381" i="2"/>
  <c r="BE381" i="2"/>
  <c r="T381" i="2"/>
  <c r="R381" i="2"/>
  <c r="P381" i="2"/>
  <c r="BI374" i="2"/>
  <c r="BH374" i="2"/>
  <c r="BG374" i="2"/>
  <c r="BE374" i="2"/>
  <c r="T374" i="2"/>
  <c r="R374" i="2"/>
  <c r="P374" i="2"/>
  <c r="BI373" i="2"/>
  <c r="BH373" i="2"/>
  <c r="BG373" i="2"/>
  <c r="BE373" i="2"/>
  <c r="T373" i="2"/>
  <c r="R373" i="2"/>
  <c r="P373" i="2"/>
  <c r="BI370" i="2"/>
  <c r="BH370" i="2"/>
  <c r="BG370" i="2"/>
  <c r="BE370" i="2"/>
  <c r="T370" i="2"/>
  <c r="R370" i="2"/>
  <c r="P370" i="2"/>
  <c r="BI366" i="2"/>
  <c r="BH366" i="2"/>
  <c r="BG366" i="2"/>
  <c r="BE366" i="2"/>
  <c r="T366" i="2"/>
  <c r="R366" i="2"/>
  <c r="P366" i="2"/>
  <c r="BI363" i="2"/>
  <c r="BH363" i="2"/>
  <c r="BG363" i="2"/>
  <c r="BE363" i="2"/>
  <c r="T363" i="2"/>
  <c r="R363" i="2"/>
  <c r="P363" i="2"/>
  <c r="BI359" i="2"/>
  <c r="BH359" i="2"/>
  <c r="BG359" i="2"/>
  <c r="BE359" i="2"/>
  <c r="T359" i="2"/>
  <c r="R359" i="2"/>
  <c r="P359" i="2"/>
  <c r="BI356" i="2"/>
  <c r="BH356" i="2"/>
  <c r="BG356" i="2"/>
  <c r="BE356" i="2"/>
  <c r="T356" i="2"/>
  <c r="R356" i="2"/>
  <c r="P356" i="2"/>
  <c r="BI352" i="2"/>
  <c r="BH352" i="2"/>
  <c r="BG352" i="2"/>
  <c r="BE352" i="2"/>
  <c r="T352" i="2"/>
  <c r="R352" i="2"/>
  <c r="P352" i="2"/>
  <c r="BI348" i="2"/>
  <c r="BH348" i="2"/>
  <c r="BG348" i="2"/>
  <c r="BE348" i="2"/>
  <c r="T348" i="2"/>
  <c r="R348" i="2"/>
  <c r="P348" i="2"/>
  <c r="BI345" i="2"/>
  <c r="BH345" i="2"/>
  <c r="BG345" i="2"/>
  <c r="BE345" i="2"/>
  <c r="T345" i="2"/>
  <c r="R345" i="2"/>
  <c r="P345" i="2"/>
  <c r="BI341" i="2"/>
  <c r="BH341" i="2"/>
  <c r="BG341" i="2"/>
  <c r="BE341" i="2"/>
  <c r="T341" i="2"/>
  <c r="R341" i="2"/>
  <c r="P341" i="2"/>
  <c r="BI338" i="2"/>
  <c r="BH338" i="2"/>
  <c r="BG338" i="2"/>
  <c r="BE338" i="2"/>
  <c r="T338" i="2"/>
  <c r="R338" i="2"/>
  <c r="P338" i="2"/>
  <c r="BI336" i="2"/>
  <c r="BH336" i="2"/>
  <c r="BG336" i="2"/>
  <c r="BE336" i="2"/>
  <c r="T336" i="2"/>
  <c r="R336" i="2"/>
  <c r="P336" i="2"/>
  <c r="BI335" i="2"/>
  <c r="BH335" i="2"/>
  <c r="BG335" i="2"/>
  <c r="BE335" i="2"/>
  <c r="T335" i="2"/>
  <c r="R335" i="2"/>
  <c r="P335" i="2"/>
  <c r="BI334" i="2"/>
  <c r="BH334" i="2"/>
  <c r="BG334" i="2"/>
  <c r="BE334" i="2"/>
  <c r="T334" i="2"/>
  <c r="R334" i="2"/>
  <c r="P334" i="2"/>
  <c r="BI331" i="2"/>
  <c r="BH331" i="2"/>
  <c r="BG331" i="2"/>
  <c r="BE331" i="2"/>
  <c r="T331" i="2"/>
  <c r="R331" i="2"/>
  <c r="P331" i="2"/>
  <c r="BI327" i="2"/>
  <c r="BH327" i="2"/>
  <c r="BG327" i="2"/>
  <c r="BE327" i="2"/>
  <c r="T327" i="2"/>
  <c r="R327" i="2"/>
  <c r="P327" i="2"/>
  <c r="BI323" i="2"/>
  <c r="BH323" i="2"/>
  <c r="BG323" i="2"/>
  <c r="BE323" i="2"/>
  <c r="T323" i="2"/>
  <c r="R323" i="2"/>
  <c r="P323" i="2"/>
  <c r="BI320" i="2"/>
  <c r="BH320" i="2"/>
  <c r="BG320" i="2"/>
  <c r="BE320" i="2"/>
  <c r="T320" i="2"/>
  <c r="R320" i="2"/>
  <c r="P320" i="2"/>
  <c r="BI314" i="2"/>
  <c r="BH314" i="2"/>
  <c r="BG314" i="2"/>
  <c r="BE314" i="2"/>
  <c r="T314" i="2"/>
  <c r="R314" i="2"/>
  <c r="P314" i="2"/>
  <c r="BI312" i="2"/>
  <c r="BH312" i="2"/>
  <c r="BG312" i="2"/>
  <c r="BE312" i="2"/>
  <c r="T312" i="2"/>
  <c r="R312" i="2"/>
  <c r="P312" i="2"/>
  <c r="BI306" i="2"/>
  <c r="BH306" i="2"/>
  <c r="BG306" i="2"/>
  <c r="BE306" i="2"/>
  <c r="T306" i="2"/>
  <c r="R306" i="2"/>
  <c r="P306" i="2"/>
  <c r="BI302" i="2"/>
  <c r="BH302" i="2"/>
  <c r="BG302" i="2"/>
  <c r="BE302" i="2"/>
  <c r="T302" i="2"/>
  <c r="R302" i="2"/>
  <c r="P302" i="2"/>
  <c r="BI300" i="2"/>
  <c r="BH300" i="2"/>
  <c r="BG300" i="2"/>
  <c r="BE300" i="2"/>
  <c r="T300" i="2"/>
  <c r="R300" i="2"/>
  <c r="P300" i="2"/>
  <c r="BI296" i="2"/>
  <c r="BH296" i="2"/>
  <c r="BG296" i="2"/>
  <c r="BE296" i="2"/>
  <c r="T296" i="2"/>
  <c r="R296" i="2"/>
  <c r="P296" i="2"/>
  <c r="BI293" i="2"/>
  <c r="BH293" i="2"/>
  <c r="BG293" i="2"/>
  <c r="BE293" i="2"/>
  <c r="T293" i="2"/>
  <c r="R293" i="2"/>
  <c r="P293" i="2"/>
  <c r="BI282" i="2"/>
  <c r="BH282" i="2"/>
  <c r="BG282" i="2"/>
  <c r="BE282" i="2"/>
  <c r="T282" i="2"/>
  <c r="R282" i="2"/>
  <c r="P282" i="2"/>
  <c r="BI277" i="2"/>
  <c r="BH277" i="2"/>
  <c r="BG277" i="2"/>
  <c r="BE277" i="2"/>
  <c r="T277" i="2"/>
  <c r="R277" i="2"/>
  <c r="P277" i="2"/>
  <c r="BI274" i="2"/>
  <c r="BH274" i="2"/>
  <c r="BG274" i="2"/>
  <c r="BE274" i="2"/>
  <c r="T274" i="2"/>
  <c r="R274" i="2"/>
  <c r="P274" i="2"/>
  <c r="BI271" i="2"/>
  <c r="BH271" i="2"/>
  <c r="BG271" i="2"/>
  <c r="BE271" i="2"/>
  <c r="T271" i="2"/>
  <c r="R271" i="2"/>
  <c r="P271" i="2"/>
  <c r="BI270" i="2"/>
  <c r="BH270" i="2"/>
  <c r="BG270" i="2"/>
  <c r="BE270" i="2"/>
  <c r="T270" i="2"/>
  <c r="R270" i="2"/>
  <c r="P270" i="2"/>
  <c r="BI267" i="2"/>
  <c r="BH267" i="2"/>
  <c r="BG267" i="2"/>
  <c r="BE267" i="2"/>
  <c r="T267" i="2"/>
  <c r="R267" i="2"/>
  <c r="P267" i="2"/>
  <c r="BI254" i="2"/>
  <c r="BH254" i="2"/>
  <c r="BG254" i="2"/>
  <c r="BE254" i="2"/>
  <c r="T254" i="2"/>
  <c r="R254" i="2"/>
  <c r="P254" i="2"/>
  <c r="BI251" i="2"/>
  <c r="BH251" i="2"/>
  <c r="BG251" i="2"/>
  <c r="BE251" i="2"/>
  <c r="T251" i="2"/>
  <c r="R251" i="2"/>
  <c r="P251" i="2"/>
  <c r="BI243" i="2"/>
  <c r="BH243" i="2"/>
  <c r="BG243" i="2"/>
  <c r="BE243" i="2"/>
  <c r="T243" i="2"/>
  <c r="R243" i="2"/>
  <c r="P243" i="2"/>
  <c r="BI240" i="2"/>
  <c r="BH240" i="2"/>
  <c r="BG240" i="2"/>
  <c r="BE240" i="2"/>
  <c r="T240" i="2"/>
  <c r="R240" i="2"/>
  <c r="P240" i="2"/>
  <c r="BI232" i="2"/>
  <c r="BH232" i="2"/>
  <c r="BG232" i="2"/>
  <c r="BE232" i="2"/>
  <c r="T232" i="2"/>
  <c r="R232" i="2"/>
  <c r="P232" i="2"/>
  <c r="BI229" i="2"/>
  <c r="BH229" i="2"/>
  <c r="BG229" i="2"/>
  <c r="BE229" i="2"/>
  <c r="T229" i="2"/>
  <c r="R229" i="2"/>
  <c r="P229" i="2"/>
  <c r="BI222" i="2"/>
  <c r="BH222" i="2"/>
  <c r="BG222" i="2"/>
  <c r="BE222" i="2"/>
  <c r="T222" i="2"/>
  <c r="R222" i="2"/>
  <c r="P222" i="2"/>
  <c r="BI221" i="2"/>
  <c r="BH221" i="2"/>
  <c r="BG221" i="2"/>
  <c r="BE221" i="2"/>
  <c r="T221" i="2"/>
  <c r="R221" i="2"/>
  <c r="P221" i="2"/>
  <c r="BI219" i="2"/>
  <c r="BH219" i="2"/>
  <c r="BG219" i="2"/>
  <c r="BE219" i="2"/>
  <c r="T219" i="2"/>
  <c r="R219" i="2"/>
  <c r="P219" i="2"/>
  <c r="BI216" i="2"/>
  <c r="BH216" i="2"/>
  <c r="BG216" i="2"/>
  <c r="BE216" i="2"/>
  <c r="T216" i="2"/>
  <c r="R216" i="2"/>
  <c r="P216" i="2"/>
  <c r="BI214" i="2"/>
  <c r="BH214" i="2"/>
  <c r="BG214" i="2"/>
  <c r="BE214" i="2"/>
  <c r="T214" i="2"/>
  <c r="R214" i="2"/>
  <c r="P214" i="2"/>
  <c r="BI211" i="2"/>
  <c r="BH211" i="2"/>
  <c r="BG211" i="2"/>
  <c r="BE211" i="2"/>
  <c r="T211" i="2"/>
  <c r="R211" i="2"/>
  <c r="P211" i="2"/>
  <c r="BI197" i="2"/>
  <c r="BH197" i="2"/>
  <c r="BG197" i="2"/>
  <c r="BE197" i="2"/>
  <c r="T197" i="2"/>
  <c r="R197" i="2"/>
  <c r="P197" i="2"/>
  <c r="BI189" i="2"/>
  <c r="BH189" i="2"/>
  <c r="BG189" i="2"/>
  <c r="BE189" i="2"/>
  <c r="T189" i="2"/>
  <c r="R189" i="2"/>
  <c r="P189" i="2"/>
  <c r="BI185" i="2"/>
  <c r="BH185" i="2"/>
  <c r="BG185" i="2"/>
  <c r="BE185" i="2"/>
  <c r="T185" i="2"/>
  <c r="T184" i="2" s="1"/>
  <c r="R185" i="2"/>
  <c r="R184" i="2"/>
  <c r="P185" i="2"/>
  <c r="P184" i="2" s="1"/>
  <c r="BI182" i="2"/>
  <c r="BH182" i="2"/>
  <c r="BG182" i="2"/>
  <c r="BE182" i="2"/>
  <c r="T182" i="2"/>
  <c r="R182" i="2"/>
  <c r="P182" i="2"/>
  <c r="BI179" i="2"/>
  <c r="BH179" i="2"/>
  <c r="BG179" i="2"/>
  <c r="BE179" i="2"/>
  <c r="T179" i="2"/>
  <c r="R179" i="2"/>
  <c r="P179" i="2"/>
  <c r="BI177" i="2"/>
  <c r="BH177" i="2"/>
  <c r="BG177" i="2"/>
  <c r="BE177" i="2"/>
  <c r="T177" i="2"/>
  <c r="R177" i="2"/>
  <c r="P177" i="2"/>
  <c r="BI175" i="2"/>
  <c r="BH175" i="2"/>
  <c r="BG175" i="2"/>
  <c r="BE175" i="2"/>
  <c r="T175" i="2"/>
  <c r="R175" i="2"/>
  <c r="P175" i="2"/>
  <c r="BI169" i="2"/>
  <c r="BH169" i="2"/>
  <c r="BG169" i="2"/>
  <c r="BE169" i="2"/>
  <c r="T169" i="2"/>
  <c r="R169" i="2"/>
  <c r="P169" i="2"/>
  <c r="BI168" i="2"/>
  <c r="BH168" i="2"/>
  <c r="BG168" i="2"/>
  <c r="BE168" i="2"/>
  <c r="T168" i="2"/>
  <c r="R168" i="2"/>
  <c r="P168" i="2"/>
  <c r="BI163" i="2"/>
  <c r="BH163" i="2"/>
  <c r="BG163" i="2"/>
  <c r="BE163" i="2"/>
  <c r="T163" i="2"/>
  <c r="R163" i="2"/>
  <c r="P163" i="2"/>
  <c r="BI158" i="2"/>
  <c r="BH158" i="2"/>
  <c r="BG158" i="2"/>
  <c r="BE158" i="2"/>
  <c r="T158" i="2"/>
  <c r="R158" i="2"/>
  <c r="P158" i="2"/>
  <c r="BI152" i="2"/>
  <c r="BH152" i="2"/>
  <c r="BG152" i="2"/>
  <c r="BE152" i="2"/>
  <c r="T152" i="2"/>
  <c r="R152" i="2"/>
  <c r="P152" i="2"/>
  <c r="BI149" i="2"/>
  <c r="BH149" i="2"/>
  <c r="BG149" i="2"/>
  <c r="BE149" i="2"/>
  <c r="T149" i="2"/>
  <c r="R149" i="2"/>
  <c r="P149" i="2"/>
  <c r="BI147" i="2"/>
  <c r="BH147" i="2"/>
  <c r="BG147" i="2"/>
  <c r="BE147" i="2"/>
  <c r="T147" i="2"/>
  <c r="R147" i="2"/>
  <c r="P147" i="2"/>
  <c r="BI145" i="2"/>
  <c r="BH145" i="2"/>
  <c r="BG145" i="2"/>
  <c r="BE145" i="2"/>
  <c r="T145" i="2"/>
  <c r="R145" i="2"/>
  <c r="P145" i="2"/>
  <c r="BI143" i="2"/>
  <c r="BH143" i="2"/>
  <c r="BG143" i="2"/>
  <c r="BE143" i="2"/>
  <c r="T143" i="2"/>
  <c r="R143" i="2"/>
  <c r="P143" i="2"/>
  <c r="BI140" i="2"/>
  <c r="BH140" i="2"/>
  <c r="BG140" i="2"/>
  <c r="BE140" i="2"/>
  <c r="T140" i="2"/>
  <c r="R140" i="2"/>
  <c r="P140" i="2"/>
  <c r="BI137" i="2"/>
  <c r="BH137" i="2"/>
  <c r="BG137" i="2"/>
  <c r="BE137" i="2"/>
  <c r="T137" i="2"/>
  <c r="R137" i="2"/>
  <c r="P137" i="2"/>
  <c r="BI132" i="2"/>
  <c r="BH132" i="2"/>
  <c r="BG132" i="2"/>
  <c r="BE132" i="2"/>
  <c r="T132" i="2"/>
  <c r="R132" i="2"/>
  <c r="P132" i="2"/>
  <c r="BI125" i="2"/>
  <c r="BH125" i="2"/>
  <c r="BG125" i="2"/>
  <c r="BE125" i="2"/>
  <c r="T125" i="2"/>
  <c r="R125" i="2"/>
  <c r="P125" i="2"/>
  <c r="BI122" i="2"/>
  <c r="BH122" i="2"/>
  <c r="BG122" i="2"/>
  <c r="BE122" i="2"/>
  <c r="T122" i="2"/>
  <c r="R122" i="2"/>
  <c r="P122" i="2"/>
  <c r="BI117" i="2"/>
  <c r="BH117" i="2"/>
  <c r="BG117" i="2"/>
  <c r="BE117" i="2"/>
  <c r="T117" i="2"/>
  <c r="R117" i="2"/>
  <c r="P117" i="2"/>
  <c r="BI114" i="2"/>
  <c r="BH114" i="2"/>
  <c r="BG114" i="2"/>
  <c r="BE114" i="2"/>
  <c r="T114" i="2"/>
  <c r="R114" i="2"/>
  <c r="P114" i="2"/>
  <c r="BI112" i="2"/>
  <c r="BH112" i="2"/>
  <c r="BG112" i="2"/>
  <c r="BE112" i="2"/>
  <c r="T112" i="2"/>
  <c r="R112" i="2"/>
  <c r="P112" i="2"/>
  <c r="BI109" i="2"/>
  <c r="BH109" i="2"/>
  <c r="BG109" i="2"/>
  <c r="BE109" i="2"/>
  <c r="T109" i="2"/>
  <c r="R109" i="2"/>
  <c r="P109" i="2"/>
  <c r="BI101" i="2"/>
  <c r="BH101" i="2"/>
  <c r="BG101" i="2"/>
  <c r="BE101" i="2"/>
  <c r="T101" i="2"/>
  <c r="R101" i="2"/>
  <c r="P101" i="2"/>
  <c r="BI99" i="2"/>
  <c r="BH99" i="2"/>
  <c r="BG99" i="2"/>
  <c r="BE99" i="2"/>
  <c r="T99" i="2"/>
  <c r="R99" i="2"/>
  <c r="P99" i="2"/>
  <c r="J91" i="2"/>
  <c r="F91" i="2"/>
  <c r="F89" i="2"/>
  <c r="E87" i="2"/>
  <c r="J54" i="2"/>
  <c r="F54" i="2"/>
  <c r="F52" i="2"/>
  <c r="E50" i="2"/>
  <c r="J24" i="2"/>
  <c r="E24" i="2"/>
  <c r="J92" i="2"/>
  <c r="J23" i="2"/>
  <c r="J18" i="2"/>
  <c r="E18" i="2"/>
  <c r="F55" i="2"/>
  <c r="J17" i="2"/>
  <c r="J12" i="2"/>
  <c r="J89" i="2"/>
  <c r="E7" i="2"/>
  <c r="E48" i="2" s="1"/>
  <c r="L50" i="1"/>
  <c r="AM50" i="1"/>
  <c r="AM49" i="1"/>
  <c r="L49" i="1"/>
  <c r="AM47" i="1"/>
  <c r="L47" i="1"/>
  <c r="L45" i="1"/>
  <c r="L44" i="1"/>
  <c r="BK293" i="2"/>
  <c r="BK389" i="2"/>
  <c r="J219" i="2"/>
  <c r="J152" i="2"/>
  <c r="BK254" i="2"/>
  <c r="J412" i="2"/>
  <c r="J366" i="2"/>
  <c r="BK219" i="2"/>
  <c r="J296" i="2"/>
  <c r="J222" i="2"/>
  <c r="J418" i="2"/>
  <c r="J101" i="2"/>
  <c r="J229" i="2"/>
  <c r="BK84" i="3"/>
  <c r="J389" i="2"/>
  <c r="J271" i="2"/>
  <c r="BK185" i="2"/>
  <c r="J359" i="2"/>
  <c r="BK405" i="2"/>
  <c r="BK216" i="2"/>
  <c r="BK145" i="2"/>
  <c r="BK270" i="2"/>
  <c r="J302" i="2"/>
  <c r="J411" i="2"/>
  <c r="J336" i="2"/>
  <c r="J320" i="2"/>
  <c r="BK397" i="2"/>
  <c r="BK140" i="2"/>
  <c r="J381" i="2"/>
  <c r="J408" i="2"/>
  <c r="BK341" i="2"/>
  <c r="AS54" i="1"/>
  <c r="BK117" i="2"/>
  <c r="BK189" i="2"/>
  <c r="J384" i="2"/>
  <c r="J407" i="2"/>
  <c r="J137" i="2"/>
  <c r="J147" i="2"/>
  <c r="BK402" i="2"/>
  <c r="BK83" i="3"/>
  <c r="J214" i="2"/>
  <c r="J125" i="2"/>
  <c r="BK232" i="2"/>
  <c r="BK320" i="2"/>
  <c r="BK229" i="2"/>
  <c r="J417" i="2"/>
  <c r="BK359" i="2"/>
  <c r="BK101" i="2"/>
  <c r="J177" i="2"/>
  <c r="BK348" i="2"/>
  <c r="BK169" i="2"/>
  <c r="BK338" i="2"/>
  <c r="J282" i="2"/>
  <c r="J175" i="2"/>
  <c r="BK240" i="2"/>
  <c r="BK168" i="2"/>
  <c r="BK175" i="2"/>
  <c r="BK109" i="2"/>
  <c r="J163" i="2"/>
  <c r="J143" i="2"/>
  <c r="J149" i="2"/>
  <c r="J341" i="2"/>
  <c r="BK306" i="2"/>
  <c r="BK411" i="2"/>
  <c r="J348" i="2"/>
  <c r="J363" i="2"/>
  <c r="J306" i="2"/>
  <c r="BK179" i="2"/>
  <c r="BK384" i="2"/>
  <c r="BK158" i="2"/>
  <c r="BK409" i="2"/>
  <c r="BK112" i="2"/>
  <c r="J314" i="2"/>
  <c r="J274" i="2"/>
  <c r="BK267" i="2"/>
  <c r="BK381" i="2"/>
  <c r="J122" i="2"/>
  <c r="BK302" i="2"/>
  <c r="J112" i="2"/>
  <c r="BK222" i="2"/>
  <c r="J82" i="3"/>
  <c r="J243" i="2"/>
  <c r="BK99" i="2"/>
  <c r="BK122" i="2"/>
  <c r="BK366" i="2"/>
  <c r="BK182" i="2"/>
  <c r="J409" i="2"/>
  <c r="J403" i="2"/>
  <c r="BK334" i="2"/>
  <c r="J293" i="2"/>
  <c r="BK314" i="2"/>
  <c r="J374" i="2"/>
  <c r="J397" i="2"/>
  <c r="J240" i="2"/>
  <c r="BK363" i="2"/>
  <c r="BK410" i="2"/>
  <c r="BK412" i="2"/>
  <c r="J370" i="2"/>
  <c r="J345" i="2"/>
  <c r="J300" i="2"/>
  <c r="BK327" i="2"/>
  <c r="BK418" i="2"/>
  <c r="BK125" i="2"/>
  <c r="J404" i="2"/>
  <c r="BK323" i="2"/>
  <c r="J211" i="2"/>
  <c r="J414" i="2"/>
  <c r="BK352" i="2"/>
  <c r="J140" i="2"/>
  <c r="J189" i="2"/>
  <c r="J327" i="2"/>
  <c r="J270" i="2"/>
  <c r="BK312" i="2"/>
  <c r="BK271" i="2"/>
  <c r="BK197" i="2"/>
  <c r="BK417" i="2"/>
  <c r="J335" i="2"/>
  <c r="J405" i="2"/>
  <c r="J145" i="2"/>
  <c r="J334" i="2"/>
  <c r="BK243" i="2"/>
  <c r="J132" i="2"/>
  <c r="J179" i="2"/>
  <c r="BK274" i="2"/>
  <c r="J99" i="2"/>
  <c r="J406" i="2"/>
  <c r="BK214" i="2"/>
  <c r="BK386" i="2"/>
  <c r="J410" i="2"/>
  <c r="J331" i="2"/>
  <c r="J185" i="2"/>
  <c r="J221" i="2"/>
  <c r="BK331" i="2"/>
  <c r="BK406" i="2"/>
  <c r="J232" i="2"/>
  <c r="J312" i="2"/>
  <c r="J117" i="2"/>
  <c r="BK414" i="2"/>
  <c r="J373" i="2"/>
  <c r="BK137" i="2"/>
  <c r="BK370" i="2"/>
  <c r="BK282" i="2"/>
  <c r="J402" i="2"/>
  <c r="J109" i="2"/>
  <c r="J197" i="2"/>
  <c r="BK403" i="2"/>
  <c r="BK277" i="2"/>
  <c r="J323" i="2"/>
  <c r="J114" i="2"/>
  <c r="J277" i="2"/>
  <c r="J251" i="2"/>
  <c r="BK407" i="2"/>
  <c r="BK335" i="2"/>
  <c r="BK393" i="2"/>
  <c r="J83" i="3"/>
  <c r="J356" i="2"/>
  <c r="J216" i="2"/>
  <c r="J182" i="2"/>
  <c r="BK404" i="2"/>
  <c r="BK82" i="3"/>
  <c r="J168" i="2"/>
  <c r="BK163" i="2"/>
  <c r="J169" i="2"/>
  <c r="BK374" i="2"/>
  <c r="BK373" i="2"/>
  <c r="J158" i="2"/>
  <c r="J267" i="2"/>
  <c r="BK132" i="2"/>
  <c r="BK345" i="2"/>
  <c r="BK221" i="2"/>
  <c r="BK296" i="2"/>
  <c r="BK408" i="2"/>
  <c r="J84" i="3"/>
  <c r="BK251" i="2"/>
  <c r="BK147" i="2"/>
  <c r="BK177" i="2"/>
  <c r="BK336" i="2"/>
  <c r="J352" i="2"/>
  <c r="BK421" i="2"/>
  <c r="BK211" i="2"/>
  <c r="BK300" i="2"/>
  <c r="BK149" i="2"/>
  <c r="BK152" i="2"/>
  <c r="BK114" i="2"/>
  <c r="J393" i="2"/>
  <c r="J401" i="2"/>
  <c r="BK143" i="2"/>
  <c r="BK356" i="2"/>
  <c r="BK401" i="2"/>
  <c r="J421" i="2"/>
  <c r="J254" i="2"/>
  <c r="J386" i="2"/>
  <c r="J338" i="2"/>
  <c r="T174" i="2" l="1"/>
  <c r="BK116" i="2"/>
  <c r="J116" i="2"/>
  <c r="J63" i="2"/>
  <c r="P151" i="2"/>
  <c r="P273" i="2"/>
  <c r="R333" i="2"/>
  <c r="P388" i="2"/>
  <c r="T98" i="2"/>
  <c r="R136" i="2"/>
  <c r="T151" i="2"/>
  <c r="P174" i="2"/>
  <c r="T273" i="2"/>
  <c r="P333" i="2"/>
  <c r="R388" i="2"/>
  <c r="P98" i="2"/>
  <c r="P136" i="2"/>
  <c r="P135" i="2"/>
  <c r="R174" i="2"/>
  <c r="BK273" i="2"/>
  <c r="J273" i="2" s="1"/>
  <c r="J71" i="2" s="1"/>
  <c r="R337" i="2"/>
  <c r="BK416" i="2"/>
  <c r="J416" i="2" s="1"/>
  <c r="J75" i="2" s="1"/>
  <c r="R116" i="2"/>
  <c r="T136" i="2"/>
  <c r="T135" i="2" s="1"/>
  <c r="P188" i="2"/>
  <c r="P337" i="2"/>
  <c r="P187" i="2" s="1"/>
  <c r="P416" i="2"/>
  <c r="BK98" i="2"/>
  <c r="J98" i="2" s="1"/>
  <c r="J62" i="2" s="1"/>
  <c r="T116" i="2"/>
  <c r="BK151" i="2"/>
  <c r="J151" i="2"/>
  <c r="J66" i="2"/>
  <c r="R188" i="2"/>
  <c r="BK337" i="2"/>
  <c r="J337" i="2"/>
  <c r="J73" i="2"/>
  <c r="T388" i="2"/>
  <c r="R81" i="3"/>
  <c r="R80" i="3"/>
  <c r="P116" i="2"/>
  <c r="R151" i="2"/>
  <c r="BK174" i="2"/>
  <c r="J174" i="2"/>
  <c r="J67" i="2"/>
  <c r="T188" i="2"/>
  <c r="BK333" i="2"/>
  <c r="J333" i="2"/>
  <c r="J72" i="2"/>
  <c r="T333" i="2"/>
  <c r="BK388" i="2"/>
  <c r="J388" i="2"/>
  <c r="J74" i="2"/>
  <c r="R416" i="2"/>
  <c r="BK81" i="3"/>
  <c r="J81" i="3"/>
  <c r="J60" i="3"/>
  <c r="P81" i="3"/>
  <c r="P80" i="3"/>
  <c r="AU56" i="1"/>
  <c r="R98" i="2"/>
  <c r="R97" i="2" s="1"/>
  <c r="BK136" i="2"/>
  <c r="BK135" i="2"/>
  <c r="J135" i="2"/>
  <c r="J64" i="2" s="1"/>
  <c r="BK188" i="2"/>
  <c r="J188" i="2"/>
  <c r="J70" i="2"/>
  <c r="R273" i="2"/>
  <c r="T337" i="2"/>
  <c r="T416" i="2"/>
  <c r="T81" i="3"/>
  <c r="T80" i="3" s="1"/>
  <c r="BK184" i="2"/>
  <c r="J184" i="2"/>
  <c r="J68" i="2"/>
  <c r="E70" i="3"/>
  <c r="J74" i="3"/>
  <c r="J77" i="3"/>
  <c r="J136" i="2"/>
  <c r="J65" i="2"/>
  <c r="F77" i="3"/>
  <c r="BF84" i="3"/>
  <c r="BF82" i="3"/>
  <c r="BF83" i="3"/>
  <c r="J55" i="2"/>
  <c r="F92" i="2"/>
  <c r="BF101" i="2"/>
  <c r="BF158" i="2"/>
  <c r="BF175" i="2"/>
  <c r="BF179" i="2"/>
  <c r="BF243" i="2"/>
  <c r="BF267" i="2"/>
  <c r="BF270" i="2"/>
  <c r="BF300" i="2"/>
  <c r="BF306" i="2"/>
  <c r="BF320" i="2"/>
  <c r="BF341" i="2"/>
  <c r="BF356" i="2"/>
  <c r="BF403" i="2"/>
  <c r="BF407" i="2"/>
  <c r="BF408" i="2"/>
  <c r="BF409" i="2"/>
  <c r="BF411" i="2"/>
  <c r="BF145" i="2"/>
  <c r="BF197" i="2"/>
  <c r="BF211" i="2"/>
  <c r="BF216" i="2"/>
  <c r="BF271" i="2"/>
  <c r="BF334" i="2"/>
  <c r="BF335" i="2"/>
  <c r="BF381" i="2"/>
  <c r="BF389" i="2"/>
  <c r="BF397" i="2"/>
  <c r="J52" i="2"/>
  <c r="BF99" i="2"/>
  <c r="BF122" i="2"/>
  <c r="BF168" i="2"/>
  <c r="BF251" i="2"/>
  <c r="BF314" i="2"/>
  <c r="BF348" i="2"/>
  <c r="BF373" i="2"/>
  <c r="BF386" i="2"/>
  <c r="E85" i="2"/>
  <c r="BF132" i="2"/>
  <c r="BF112" i="2"/>
  <c r="BF125" i="2"/>
  <c r="BF152" i="2"/>
  <c r="BF163" i="2"/>
  <c r="BF185" i="2"/>
  <c r="BF189" i="2"/>
  <c r="BF222" i="2"/>
  <c r="BF229" i="2"/>
  <c r="BF240" i="2"/>
  <c r="BF282" i="2"/>
  <c r="BF293" i="2"/>
  <c r="BF336" i="2"/>
  <c r="BF345" i="2"/>
  <c r="BF359" i="2"/>
  <c r="BF370" i="2"/>
  <c r="BF402" i="2"/>
  <c r="BF405" i="2"/>
  <c r="BF406" i="2"/>
  <c r="BF410" i="2"/>
  <c r="BF412" i="2"/>
  <c r="BF414" i="2"/>
  <c r="BF417" i="2"/>
  <c r="BF418" i="2"/>
  <c r="BF421" i="2"/>
  <c r="BF109" i="2"/>
  <c r="BF114" i="2"/>
  <c r="BF117" i="2"/>
  <c r="BF143" i="2"/>
  <c r="BF169" i="2"/>
  <c r="BF219" i="2"/>
  <c r="BF221" i="2"/>
  <c r="BF254" i="2"/>
  <c r="BF312" i="2"/>
  <c r="BF323" i="2"/>
  <c r="BF331" i="2"/>
  <c r="BF338" i="2"/>
  <c r="BF352" i="2"/>
  <c r="BF363" i="2"/>
  <c r="BF366" i="2"/>
  <c r="BF374" i="2"/>
  <c r="BF393" i="2"/>
  <c r="BF137" i="2"/>
  <c r="BF140" i="2"/>
  <c r="BF147" i="2"/>
  <c r="BF149" i="2"/>
  <c r="BF177" i="2"/>
  <c r="BF182" i="2"/>
  <c r="BF214" i="2"/>
  <c r="BF232" i="2"/>
  <c r="BF274" i="2"/>
  <c r="BF277" i="2"/>
  <c r="BF296" i="2"/>
  <c r="BF302" i="2"/>
  <c r="BF327" i="2"/>
  <c r="BF384" i="2"/>
  <c r="BF401" i="2"/>
  <c r="BF404" i="2"/>
  <c r="F35" i="3"/>
  <c r="BB56" i="1"/>
  <c r="J33" i="2"/>
  <c r="AV55" i="1" s="1"/>
  <c r="F37" i="2"/>
  <c r="BD55" i="1" s="1"/>
  <c r="F37" i="3"/>
  <c r="BD56" i="1"/>
  <c r="F35" i="2"/>
  <c r="BB55" i="1" s="1"/>
  <c r="F33" i="3"/>
  <c r="AZ56" i="1"/>
  <c r="F36" i="2"/>
  <c r="BC55" i="1" s="1"/>
  <c r="F36" i="3"/>
  <c r="BC56" i="1"/>
  <c r="F33" i="2"/>
  <c r="AZ55" i="1" s="1"/>
  <c r="J33" i="3"/>
  <c r="AV56" i="1"/>
  <c r="BK97" i="2" l="1"/>
  <c r="J97" i="2" s="1"/>
  <c r="J61" i="2" s="1"/>
  <c r="BK187" i="2"/>
  <c r="J187" i="2" s="1"/>
  <c r="J69" i="2" s="1"/>
  <c r="T187" i="2"/>
  <c r="R135" i="2"/>
  <c r="R187" i="2"/>
  <c r="T97" i="2"/>
  <c r="T96" i="2"/>
  <c r="T95" i="2"/>
  <c r="R96" i="2"/>
  <c r="P97" i="2"/>
  <c r="P96" i="2"/>
  <c r="P95" i="2"/>
  <c r="AU55" i="1"/>
  <c r="AU54" i="1" s="1"/>
  <c r="BK80" i="3"/>
  <c r="J80" i="3"/>
  <c r="J34" i="3"/>
  <c r="AW56" i="1"/>
  <c r="AT56" i="1" s="1"/>
  <c r="J30" i="3"/>
  <c r="AG56" i="1"/>
  <c r="BD54" i="1"/>
  <c r="W33" i="1" s="1"/>
  <c r="F34" i="3"/>
  <c r="BA56" i="1"/>
  <c r="J34" i="2"/>
  <c r="AW55" i="1" s="1"/>
  <c r="AT55" i="1" s="1"/>
  <c r="AZ54" i="1"/>
  <c r="W29" i="1" s="1"/>
  <c r="BB54" i="1"/>
  <c r="AX54" i="1" s="1"/>
  <c r="BC54" i="1"/>
  <c r="AY54" i="1" s="1"/>
  <c r="F34" i="2"/>
  <c r="BA55" i="1" s="1"/>
  <c r="BK96" i="2" l="1"/>
  <c r="J96" i="2" s="1"/>
  <c r="J60" i="2" s="1"/>
  <c r="R95" i="2"/>
  <c r="J59" i="3"/>
  <c r="J39" i="3"/>
  <c r="AN56" i="1"/>
  <c r="W32" i="1"/>
  <c r="W31" i="1"/>
  <c r="AV54" i="1"/>
  <c r="AK29" i="1" s="1"/>
  <c r="BA54" i="1"/>
  <c r="AW54" i="1" s="1"/>
  <c r="AK30" i="1" s="1"/>
  <c r="BK95" i="2" l="1"/>
  <c r="J95" i="2" s="1"/>
  <c r="J59" i="2" s="1"/>
  <c r="AT54" i="1"/>
  <c r="W30" i="1"/>
  <c r="J30" i="2" l="1"/>
  <c r="AG55" i="1" s="1"/>
  <c r="AG54" i="1" s="1"/>
  <c r="AK26" i="1" s="1"/>
  <c r="AK35" i="1" s="1"/>
  <c r="AN54" i="1" l="1"/>
  <c r="J39" i="2"/>
  <c r="AN55" i="1"/>
</calcChain>
</file>

<file path=xl/sharedStrings.xml><?xml version="1.0" encoding="utf-8"?>
<sst xmlns="http://schemas.openxmlformats.org/spreadsheetml/2006/main" count="4058" uniqueCount="856">
  <si>
    <t>Export Komplet</t>
  </si>
  <si>
    <t>VZ</t>
  </si>
  <si>
    <t>2.0</t>
  </si>
  <si>
    <t/>
  </si>
  <si>
    <t>False</t>
  </si>
  <si>
    <t>{52346a3f-da35-4f22-967f-5c42e11ca4a9}</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</si>
  <si>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</si>
  <si>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</si>
  <si>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</si>
  <si>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</si>
  <si>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</si>
  <si>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</si>
  <si>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</si>
  <si>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</si>
  <si>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</si>
  <si>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</si>
  <si>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</si>
  <si>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</si>
  <si>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Kolín, Hrnčířská 1029- Výměna střešního pláště</t>
  </si>
  <si>
    <t>KSO:</t>
  </si>
  <si>
    <t>CC-CZ:</t>
  </si>
  <si>
    <t>Místo:</t>
  </si>
  <si>
    <t xml:space="preserve"> </t>
  </si>
  <si>
    <t>Datum:</t>
  </si>
  <si>
    <t>28. 11. 2021</t>
  </si>
  <si>
    <t>Zadavatel:</t>
  </si>
  <si>
    <t>IČ:</t>
  </si>
  <si>
    <t>Město Kolín</t>
  </si>
  <si>
    <t>DIČ:</t>
  </si>
  <si>
    <t>Uchazeč:</t>
  </si>
  <si>
    <t>Vyplň údaj</t>
  </si>
  <si>
    <t>Projektant:</t>
  </si>
  <si>
    <t>D et A stavební společnost s.r.o.</t>
  </si>
  <si>
    <t>True</t>
  </si>
  <si>
    <t>Zpracovatel:</t>
  </si>
  <si>
    <t>Poznámka:</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</si>
  <si>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</si>
  <si>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</si>
  <si>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</si>
  <si>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</si>
  <si>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</si>
  <si>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</si>
  <si>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</si>
  <si>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</si>
  <si>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</si>
  <si>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</si>
  <si>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</si>
  <si>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</si>
  <si>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</si>
  <si>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</si>
  <si>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</si>
  <si>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</si>
  <si>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</si>
  <si>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</si>
  <si>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</si>
  <si>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</si>
  <si>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</si>
  <si>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</si>
  <si>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</si>
  <si>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</si>
  <si>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</si>
  <si>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</si>
  <si>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</si>
  <si>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</si>
  <si>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</si>
  <si>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</si>
  <si>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</si>
  <si>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</si>
  <si>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</si>
  <si>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</si>
  <si>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</si>
  <si>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</si>
  <si>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</si>
  <si>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</si>
  <si>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</si>
  <si>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</si>
  <si>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STA</t>
  </si>
  <si>
    <t>{9c197c85-8710-403c-9803-81f5179bac51}</t>
  </si>
  <si>
    <t>VRN</t>
  </si>
  <si>
    <t>Ostatní a vedlejší náklady</t>
  </si>
  <si>
    <t>{0a7974ff-1ccb-4941-9b2d-3e6a43e9b5d8}</t>
  </si>
  <si>
    <t>KRYCÍ LIST SOUPISU PRACÍ</t>
  </si>
  <si>
    <t>Objekt:</t>
  </si>
  <si>
    <t>1 - Kolín, Hrnčířská 1029- Výměna střešního pláště</t>
  </si>
  <si>
    <t>REKAPITULACE ČLENĚNÍ SOUPISU PRACÍ</t>
  </si>
  <si>
    <t>Kód dílu - Popis</t>
  </si>
  <si>
    <t>Cena celkem [CZK]</t>
  </si>
  <si>
    <t>-1</t>
  </si>
  <si>
    <t>HSV - Práce a dodávky HSV</t>
  </si>
  <si>
    <t xml:space="preserve">    6 - Úpravy povrchů, podlahy a osazování výplní</t>
  </si>
  <si>
    <t xml:space="preserve">      62 - Úprava povrchů vnějších</t>
  </si>
  <si>
    <t xml:space="preserve">      63 - Podlahy a podlahové konstrukce</t>
  </si>
  <si>
    <t xml:space="preserve">    9 - Ostatní konstrukce a práce, bourání</t>
  </si>
  <si>
    <t xml:space="preserve">      94 - Lešení a stavební výtahy</t>
  </si>
  <si>
    <t xml:space="preserve">      96 - Bourání konstrukcí</t>
  </si>
  <si>
    <t xml:space="preserve">    997 - Přesun sutě</t>
  </si>
  <si>
    <t xml:space="preserve">    998 - Přesun hmot</t>
  </si>
  <si>
    <t>PSV - Práce a dodávky PSV</t>
  </si>
  <si>
    <t xml:space="preserve">    712 - Povlakové krytiny</t>
  </si>
  <si>
    <t xml:space="preserve">    713 - Izolace tepelné</t>
  </si>
  <si>
    <t xml:space="preserve">    740 - Elektromontáže </t>
  </si>
  <si>
    <t xml:space="preserve">    762 - Konstrukce tesařské</t>
  </si>
  <si>
    <t xml:space="preserve">    764 - Konstrukce klempířské</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</si>
  <si>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</si>
  <si>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</si>
  <si>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</si>
  <si>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</si>
  <si>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</si>
  <si>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</si>
  <si>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</si>
  <si>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</si>
  <si>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</si>
  <si>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</si>
  <si>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</si>
  <si>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</si>
  <si>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</si>
  <si>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</si>
  <si>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</si>
  <si>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</si>
  <si>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</si>
  <si>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</si>
  <si>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</si>
  <si>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62</t>
  </si>
  <si>
    <t>Úprava povrchů vnějších</t>
  </si>
  <si>
    <t>2</t>
  </si>
  <si>
    <t>K</t>
  </si>
  <si>
    <t>622151001</t>
  </si>
  <si>
    <t>Penetrační nátěr vnějších pastovitých tenkovrstvých omítek akrylátový univerzální stěn</t>
  </si>
  <si>
    <t>m2</t>
  </si>
  <si>
    <t>CS ÚRS 2021 02</t>
  </si>
  <si>
    <t>4</t>
  </si>
  <si>
    <t>3</t>
  </si>
  <si>
    <t>903774920</t>
  </si>
  <si>
    <t>Online PSC</t>
  </si>
  <si>
    <t>https://podminky.urs.cz/item/CS_URS_2021_02/622151001</t>
  </si>
  <si>
    <t>622211011</t>
  </si>
  <si>
    <t>Montáž kontaktního zateplení lepením a mechanickým kotvením z polystyrenových desek na vnější stěny, na podklad betonový nebo z lehčeného betonu, z tvárnic keramických nebo vápenopískových, tloušťky desek přes 40 do 80 mm</t>
  </si>
  <si>
    <t>-816375470</t>
  </si>
  <si>
    <t>https://podminky.urs.cz/item/CS_URS_2021_02/622211011</t>
  </si>
  <si>
    <t>VV</t>
  </si>
  <si>
    <t>terasy</t>
  </si>
  <si>
    <t>svisle</t>
  </si>
  <si>
    <t>(7,0+2,4+2,4+7,0+2,4+2,4+6,5+3,9+3,9)*0,1</t>
  </si>
  <si>
    <t>atika</t>
  </si>
  <si>
    <t>75,0*0,1</t>
  </si>
  <si>
    <t>Součet</t>
  </si>
  <si>
    <t>M</t>
  </si>
  <si>
    <t>28375933</t>
  </si>
  <si>
    <t>deska EPS 70 fasádní λ=0,039 tl 50mm</t>
  </si>
  <si>
    <t>8</t>
  </si>
  <si>
    <t>583506106</t>
  </si>
  <si>
    <t>https://podminky.urs.cz/item/CS_URS_2021_02/28375933</t>
  </si>
  <si>
    <t>11,29*1,05 'Přepočtené koeficientem množství</t>
  </si>
  <si>
    <t>622251101</t>
  </si>
  <si>
    <t>Montáž kontaktního zateplení lepením a mechanickým kotvením Příplatek k cenám za zápustnou montáž kotev s použitím tepelněizolačních zátek na vnější stěny z polystyrenu</t>
  </si>
  <si>
    <t>184604512</t>
  </si>
  <si>
    <t>https://podminky.urs.cz/item/CS_URS_2021_02/622251101</t>
  </si>
  <si>
    <t>5</t>
  </si>
  <si>
    <t>622531012</t>
  </si>
  <si>
    <t>Omítka tenkovrstvá silikonová vnějších ploch probarvená bez penetrace zatíraná (škrábaná), zrnitost 1,5 mm stěn</t>
  </si>
  <si>
    <t>-1944777874</t>
  </si>
  <si>
    <t>https://podminky.urs.cz/item/CS_URS_2021_02/622531012</t>
  </si>
  <si>
    <t>63</t>
  </si>
  <si>
    <t>Podlahy a podlahové konstrukce</t>
  </si>
  <si>
    <t>636311112</t>
  </si>
  <si>
    <t>Kladení dlažby z betonových dlaždic na sucho na terče z umělé hmoty o rozměru dlažby 40x40 cm, o výšce terče přes 25 do 70 mm</t>
  </si>
  <si>
    <t>1794873289</t>
  </si>
  <si>
    <t>https://podminky.urs.cz/item/CS_URS_2021_02/636311112</t>
  </si>
  <si>
    <t>7,0*2,4*2</t>
  </si>
  <si>
    <t>6,5*3,9</t>
  </si>
  <si>
    <t>7</t>
  </si>
  <si>
    <t>59245320</t>
  </si>
  <si>
    <t>dlažba plošná betonová 400x400x45mm přírodní</t>
  </si>
  <si>
    <t>-1370789599</t>
  </si>
  <si>
    <t>https://podminky.urs.cz/item/CS_URS_2021_02/59245320</t>
  </si>
  <si>
    <t>58,95*1,1 'Přepočtené koeficientem množství</t>
  </si>
  <si>
    <t>K021</t>
  </si>
  <si>
    <t>Mechanické očištění nosné kce teras a stropu</t>
  </si>
  <si>
    <t>-1395424216</t>
  </si>
  <si>
    <t>střecha</t>
  </si>
  <si>
    <t>288</t>
  </si>
  <si>
    <t>9</t>
  </si>
  <si>
    <t>K022</t>
  </si>
  <si>
    <t>Oprava drobných trhlin cem. mlékem vč. začištění</t>
  </si>
  <si>
    <t>m</t>
  </si>
  <si>
    <t>1535425682</t>
  </si>
  <si>
    <t>odhad</t>
  </si>
  <si>
    <t>35,0</t>
  </si>
  <si>
    <t>Ostatní konstrukce a práce, bourání</t>
  </si>
  <si>
    <t>94</t>
  </si>
  <si>
    <t>Lešení a stavební výtahy</t>
  </si>
  <si>
    <t>10</t>
  </si>
  <si>
    <t>941211112</t>
  </si>
  <si>
    <t>Montáž lešení řadového rámového lehkého pracovního s podlahami s provozním zatížením tř. 3 do 200 kg/m2 šířky tř. SW06 přes 0,6 do 0,9 m, výšky přes 10 do 25 m</t>
  </si>
  <si>
    <t>14821456</t>
  </si>
  <si>
    <t>https://podminky.urs.cz/item/CS_URS_2021_02/941211112</t>
  </si>
  <si>
    <t>(21,5+21,5+17,0+2,0+17,0+2,0)*13,5</t>
  </si>
  <si>
    <t>11</t>
  </si>
  <si>
    <t>941211211</t>
  </si>
  <si>
    <t>Montáž lešení řadového rámového lehkého pracovního s podlahami s provozním zatížením tř. 3 do 200 kg/m2 Příplatek za první a každý další den použití lešení k ceně -1111 nebo -1112</t>
  </si>
  <si>
    <t>1614156119</t>
  </si>
  <si>
    <t>https://podminky.urs.cz/item/CS_URS_2021_02/941211211</t>
  </si>
  <si>
    <t>1093,5*31*2</t>
  </si>
  <si>
    <t>12</t>
  </si>
  <si>
    <t>941211812</t>
  </si>
  <si>
    <t>Demontáž lešení řadového rámového lehkého pracovního s provozním zatížením tř. 3 do 200 kg/m2 šířky tř. SW06 přes 0,6 do 0,9 m, výšky přes 10 do 25 m</t>
  </si>
  <si>
    <t>-664609767</t>
  </si>
  <si>
    <t>https://podminky.urs.cz/item/CS_URS_2021_02/941211812</t>
  </si>
  <si>
    <t>13</t>
  </si>
  <si>
    <t>944511111</t>
  </si>
  <si>
    <t>Montáž ochranné sítě zavěšené na konstrukci lešení z textilie z umělých vláken</t>
  </si>
  <si>
    <t>1942462625</t>
  </si>
  <si>
    <t>https://podminky.urs.cz/item/CS_URS_2021_02/944511111</t>
  </si>
  <si>
    <t>14</t>
  </si>
  <si>
    <t>944511211</t>
  </si>
  <si>
    <t>Montáž ochranné sítě Příplatek za první a každý další den použití sítě k ceně -1111</t>
  </si>
  <si>
    <t>-805941540</t>
  </si>
  <si>
    <t>https://podminky.urs.cz/item/CS_URS_2021_02/944511211</t>
  </si>
  <si>
    <t>944511811</t>
  </si>
  <si>
    <t>Demontáž ochranné sítě zavěšené na konstrukci lešení z textilie z umělých vláken</t>
  </si>
  <si>
    <t>-302756257</t>
  </si>
  <si>
    <t>https://podminky.urs.cz/item/CS_URS_2021_02/944511811</t>
  </si>
  <si>
    <t>96</t>
  </si>
  <si>
    <t>Bourání konstrukcí</t>
  </si>
  <si>
    <t>16</t>
  </si>
  <si>
    <t>965042141</t>
  </si>
  <si>
    <t>Bourání mazanin betonových nebo z litého asfaltu tl. do 100 mm, plochy přes 4 m2</t>
  </si>
  <si>
    <t>m3</t>
  </si>
  <si>
    <t>-1603831317</t>
  </si>
  <si>
    <t>https://podminky.urs.cz/item/CS_URS_2021_02/965042141</t>
  </si>
  <si>
    <t>spádová vrstva terasy</t>
  </si>
  <si>
    <t>7,0*2,4*0,06*2</t>
  </si>
  <si>
    <t>6,5*3,9*0,06</t>
  </si>
  <si>
    <t>17</t>
  </si>
  <si>
    <t>965081423</t>
  </si>
  <si>
    <t>Bourání podlah z dlaždic bez podkladního lože nebo mazaniny, s jakoukoliv výplní spár betonových kladených na terče výšky do 100 mm, plochy přes 1 m2</t>
  </si>
  <si>
    <t>2104529327</t>
  </si>
  <si>
    <t>https://podminky.urs.cz/item/CS_URS_2021_02/965081423</t>
  </si>
  <si>
    <t>18</t>
  </si>
  <si>
    <t>966080103</t>
  </si>
  <si>
    <t>Bourání kontaktního zateplení včetně povrchové úpravy omítkou nebo nátěrem z polystyrénových desek, tloušťky přes 60 do 120 mm</t>
  </si>
  <si>
    <t>1434833738</t>
  </si>
  <si>
    <t>https://podminky.urs.cz/item/CS_URS_2021_02/966080103</t>
  </si>
  <si>
    <t>19</t>
  </si>
  <si>
    <t>K019</t>
  </si>
  <si>
    <t>Demontáž a zpětná montáž drobných prvků na střeše (výlezy, kryty šachet atd.)</t>
  </si>
  <si>
    <t>kpl</t>
  </si>
  <si>
    <t>-1190880180</t>
  </si>
  <si>
    <t>20</t>
  </si>
  <si>
    <t>K020</t>
  </si>
  <si>
    <t>Odstranění nenosné vrstvy u stěn nad střešní rovinou</t>
  </si>
  <si>
    <t>-180345919</t>
  </si>
  <si>
    <t>21,5*(0,4)</t>
  </si>
  <si>
    <t>14,0*0,4*4</t>
  </si>
  <si>
    <t>12,8*0,4*2</t>
  </si>
  <si>
    <t>997</t>
  </si>
  <si>
    <t>Přesun sutě</t>
  </si>
  <si>
    <t>997013214</t>
  </si>
  <si>
    <t>Vnitrostaveništní doprava suti a vybouraných hmot vodorovně do 50 m svisle ručně pro budovy a haly výšky přes 12 do 15 m</t>
  </si>
  <si>
    <t>t</t>
  </si>
  <si>
    <t>1413651170</t>
  </si>
  <si>
    <t>https://podminky.urs.cz/item/CS_URS_2021_02/997013214</t>
  </si>
  <si>
    <t>22</t>
  </si>
  <si>
    <t>997013501</t>
  </si>
  <si>
    <t>Odvoz suti a vybouraných hmot na skládku nebo meziskládku se složením, na vzdálenost do 1 km</t>
  </si>
  <si>
    <t>527127235</t>
  </si>
  <si>
    <t>https://podminky.urs.cz/item/CS_URS_2021_02/997013501</t>
  </si>
  <si>
    <t>23</t>
  </si>
  <si>
    <t>997013509</t>
  </si>
  <si>
    <t>Odvoz suti a vybouraných hmot na skládku nebo meziskládku se složením, na vzdálenost Příplatek k ceně za každý další i započatý 1 km přes 1 km</t>
  </si>
  <si>
    <t>2036677626</t>
  </si>
  <si>
    <t>https://podminky.urs.cz/item/CS_URS_2021_02/997013509</t>
  </si>
  <si>
    <t>26,061*15 'Přepočtené koeficientem množství</t>
  </si>
  <si>
    <t>24</t>
  </si>
  <si>
    <t>997013631</t>
  </si>
  <si>
    <t>Poplatek za uložení stavebního odpadu na skládce (skládkovné) směsného stavebního a demoličního zatříděného do Katalogu odpadů pod kódem 17 09 04</t>
  </si>
  <si>
    <t>487023341</t>
  </si>
  <si>
    <t>https://podminky.urs.cz/item/CS_URS_2021_02/997013631</t>
  </si>
  <si>
    <t>998</t>
  </si>
  <si>
    <t>Přesun hmot</t>
  </si>
  <si>
    <t>25</t>
  </si>
  <si>
    <t>998018003</t>
  </si>
  <si>
    <t>Přesun hmot pro budovy občanské výstavby, bydlení, výrobu a služby ruční - bez užití mechanizace vodorovná dopravní vzdálenost do 100 m pro budovy s jakoukoliv nosnou konstrukcí výšky přes 12 do 24 m</t>
  </si>
  <si>
    <t>-749566245</t>
  </si>
  <si>
    <t>https://podminky.urs.cz/item/CS_URS_2021_02/998018003</t>
  </si>
  <si>
    <t>PSV</t>
  </si>
  <si>
    <t>Práce a dodávky PSV</t>
  </si>
  <si>
    <t>712</t>
  </si>
  <si>
    <t>Povlakové krytiny</t>
  </si>
  <si>
    <t>26</t>
  </si>
  <si>
    <t>712361803</t>
  </si>
  <si>
    <t>Odstranění povlakové krytiny střech plochých do 10° z fólií přilepenou v plné ploše</t>
  </si>
  <si>
    <t>929548919</t>
  </si>
  <si>
    <t>https://podminky.urs.cz/item/CS_URS_2021_02/712361803</t>
  </si>
  <si>
    <t>309,0/cos(5)</t>
  </si>
  <si>
    <t>27</t>
  </si>
  <si>
    <t>712311101</t>
  </si>
  <si>
    <t>Provedení povlakové krytiny střech plochých do 10° natěradly a tmely za studena nátěrem lakem penetračním nebo asfaltovým</t>
  </si>
  <si>
    <t>2015724529</t>
  </si>
  <si>
    <t>https://podminky.urs.cz/item/CS_URS_2021_02/712311101</t>
  </si>
  <si>
    <t>(100,0+100,0+88,0)</t>
  </si>
  <si>
    <t>svísle a na atiku</t>
  </si>
  <si>
    <t>21,5*(1,5+0,3)</t>
  </si>
  <si>
    <t>12,0*2+13,2*0,3*2</t>
  </si>
  <si>
    <t>15,0*4+14,2*0,3*2</t>
  </si>
  <si>
    <t>(7,0+2,4+2,4+7,0+2,4+2,4+6,5+3,9+3,9)*0,5</t>
  </si>
  <si>
    <t>28</t>
  </si>
  <si>
    <t>11163150</t>
  </si>
  <si>
    <t>lak penetrační asfaltový</t>
  </si>
  <si>
    <t>32</t>
  </si>
  <si>
    <t>-1699169382</t>
  </si>
  <si>
    <t>https://podminky.urs.cz/item/CS_URS_2021_02/11163150</t>
  </si>
  <si>
    <t>505,04*0,00032 'Přepočtené koeficientem množství</t>
  </si>
  <si>
    <t>29</t>
  </si>
  <si>
    <t>712341559</t>
  </si>
  <si>
    <t>Provedení povlakové krytiny střech plochých do 10° pásy přitavením NAIP v plné ploše</t>
  </si>
  <si>
    <t>536459777</t>
  </si>
  <si>
    <t>https://podminky.urs.cz/item/CS_URS_2021_02/712341559</t>
  </si>
  <si>
    <t>30</t>
  </si>
  <si>
    <t>62856011</t>
  </si>
  <si>
    <t>pás asfaltový natavitelný modifikovaný SBS tl 4,0mm s vložkou z hliníkové fólie, hliníkové fólie s textilií a spalitelnou PE fólií nebo jemnozrnným minerálním posypem na horním povrchu</t>
  </si>
  <si>
    <t>622696648</t>
  </si>
  <si>
    <t>https://podminky.urs.cz/item/CS_URS_2021_02/62856011</t>
  </si>
  <si>
    <t>505,04*1,1655 'Přepočtené koeficientem množství</t>
  </si>
  <si>
    <t>31</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</si>
  <si>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</si>
  <si>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</si>
  <si>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kus</t>
  </si>
  <si>
    <t>-1291914693</t>
  </si>
  <si>
    <t>https://podminky.urs.cz/item/CS_URS_2021_02/712363122</t>
  </si>
  <si>
    <t>28377x</t>
  </si>
  <si>
    <t>tvarovka koutová nebo rohová</t>
  </si>
  <si>
    <t>-287304501</t>
  </si>
  <si>
    <t>33</t>
  </si>
  <si>
    <t>712363411</t>
  </si>
  <si>
    <t xml:space="preserve">Provedení povlakové krytiny střech plochých do 10° s mechanicky kotvenou izolací včetně položení fólie a horkovzdušného svaření tl. tepelné izolace do 100 mm budovy výšky do 18 m, kotvené do trapézového plechu nebo do dřeva </t>
  </si>
  <si>
    <t>724659605</t>
  </si>
  <si>
    <t>https://podminky.urs.cz/item/CS_URS_2021_02/712363411</t>
  </si>
  <si>
    <t>21,5*0,3+3,5*6</t>
  </si>
  <si>
    <t>34</t>
  </si>
  <si>
    <t>28322012</t>
  </si>
  <si>
    <t>fólie hydroizolační střešní mPVC mechanicky kotvená tl 1,5mm šedá</t>
  </si>
  <si>
    <t>-930357840</t>
  </si>
  <si>
    <t>https://podminky.urs.cz/item/CS_URS_2021_02/28322012</t>
  </si>
  <si>
    <t>337,63*1,1655 'Přepočtené koeficientem množství</t>
  </si>
  <si>
    <t>35</t>
  </si>
  <si>
    <t>712363504</t>
  </si>
  <si>
    <t xml:space="preserve">Provedení povlakové krytiny střech plochých do 10° s mechanicky kotvenou izolací včetně položení fólie a horkovzdušného svaření tl. tepelné izolace přes 140 mm do 200 mm budovy výšky do 18 m, kotvené do betonu </t>
  </si>
  <si>
    <t>-1509842550</t>
  </si>
  <si>
    <t>https://podminky.urs.cz/item/CS_URS_2021_02/712363504</t>
  </si>
  <si>
    <t>(7,0+2,4+2,4+7,0+2,4+2,4+6,5+3,9+3,9)*0,3</t>
  </si>
  <si>
    <t>36</t>
  </si>
  <si>
    <t>-1251941535</t>
  </si>
  <si>
    <t>70,32*1,1655 'Přepočtené koeficientem množství</t>
  </si>
  <si>
    <t>37</t>
  </si>
  <si>
    <t>712391171</t>
  </si>
  <si>
    <t>Provedení povlakové krytiny střech plochých do 10° -ostatní práce provedení vrstvy textilní podkladní</t>
  </si>
  <si>
    <t>1136786889</t>
  </si>
  <si>
    <t>https://podminky.urs.cz/item/CS_URS_2021_02/712391171</t>
  </si>
  <si>
    <t>38</t>
  </si>
  <si>
    <t>69311068</t>
  </si>
  <si>
    <t>geotextilie netkaná separační, ochranná, filtrační, drenážní PP 300g/m2</t>
  </si>
  <si>
    <t>-1104836379</t>
  </si>
  <si>
    <t>https://podminky.urs.cz/item/CS_URS_2021_02/69311068</t>
  </si>
  <si>
    <t>70,32*1,155 'Přepočtené koeficientem množství</t>
  </si>
  <si>
    <t>39</t>
  </si>
  <si>
    <t>712391172</t>
  </si>
  <si>
    <t>Provedení povlakové krytiny střech plochých do 10° -ostatní práce provedení vrstvy textilní ochranné</t>
  </si>
  <si>
    <t>2039927122</t>
  </si>
  <si>
    <t>https://podminky.urs.cz/item/CS_URS_2021_02/712391172</t>
  </si>
  <si>
    <t>(7,0+2,4+2,4+7,0+2,4+2,4+6,5+3,9+3,9)*0,05</t>
  </si>
  <si>
    <t>21,5*(1,5)</t>
  </si>
  <si>
    <t>12,0*2</t>
  </si>
  <si>
    <t>15,0*4</t>
  </si>
  <si>
    <t>40</t>
  </si>
  <si>
    <t>-746627535</t>
  </si>
  <si>
    <t>177,095*1,155 'Přepočtené koeficientem množství</t>
  </si>
  <si>
    <t>41</t>
  </si>
  <si>
    <t>K018</t>
  </si>
  <si>
    <t>Příplatek za opracování PVC folie v místě prostupů střešním pláštěm</t>
  </si>
  <si>
    <t>440538094</t>
  </si>
  <si>
    <t>42</t>
  </si>
  <si>
    <t>998712103</t>
  </si>
  <si>
    <t>Přesun hmot pro povlakové krytiny stanovený z hmotnosti přesunovaného materiálu vodorovná dopravní vzdálenost do 50 m v objektech výšky přes 12 do 24 m</t>
  </si>
  <si>
    <t>-329083429</t>
  </si>
  <si>
    <t>https://podminky.urs.cz/item/CS_URS_2021_02/998712103</t>
  </si>
  <si>
    <t>713</t>
  </si>
  <si>
    <t>Izolace tepelné</t>
  </si>
  <si>
    <t>43</t>
  </si>
  <si>
    <t>713110814</t>
  </si>
  <si>
    <t>Odstranění tepelné izolace stropů nebo podhledů z rohoží, pásů, dílců, desek, bloků volně kladených z vláknitých materiálů nasáklých vodou, tloušťka izolace přes 100 mm</t>
  </si>
  <si>
    <t>2026033468</t>
  </si>
  <si>
    <t>https://podminky.urs.cz/item/CS_URS_2021_02/713110814</t>
  </si>
  <si>
    <t>44</t>
  </si>
  <si>
    <t>713120822</t>
  </si>
  <si>
    <t>Odstranění tepelné izolace podlah z rohoží, pásů, dílců, desek, bloků podlah volně kladených nebo mezi trámy z polystyrenu, tloušťka izolace nasáklého vodou, tloušťka izolace do 100 mm</t>
  </si>
  <si>
    <t>231979395</t>
  </si>
  <si>
    <t>https://podminky.urs.cz/item/CS_URS_2021_02/713120822</t>
  </si>
  <si>
    <t>45</t>
  </si>
  <si>
    <t>713131143</t>
  </si>
  <si>
    <t>Montáž tepelné izolace stěn rohožemi, pásy, deskami, dílci, bloky (izolační materiál ve specifikaci) lepením celoplošně s mechanickým kotvením</t>
  </si>
  <si>
    <t>680591800</t>
  </si>
  <si>
    <t>https://podminky.urs.cz/item/CS_URS_2021_02/713131143</t>
  </si>
  <si>
    <t>(7,0+2,4+2,4+7,0+2,4+2,4+6,5+3,9+3,9)*(0,3+0,2)</t>
  </si>
  <si>
    <t>46</t>
  </si>
  <si>
    <t>1302365683</t>
  </si>
  <si>
    <t>135,2*1,05 'Přepočtené koeficientem množství</t>
  </si>
  <si>
    <t>47</t>
  </si>
  <si>
    <t>713141151</t>
  </si>
  <si>
    <t>Montáž tepelné izolace střech plochých rohožemi, pásy, deskami, dílci, bloky (izolační materiál ve specifikaci) kladenými volně jednovrstvá</t>
  </si>
  <si>
    <t>1209075922</t>
  </si>
  <si>
    <t>https://podminky.urs.cz/item/CS_URS_2021_02/713141151</t>
  </si>
  <si>
    <t>48</t>
  </si>
  <si>
    <t>631515x</t>
  </si>
  <si>
    <t>deska tepelně izolační minerální  λ=0,037 tl 250mm</t>
  </si>
  <si>
    <t>-2145431031</t>
  </si>
  <si>
    <t>288*1,02 'Přepočtené koeficientem množství</t>
  </si>
  <si>
    <t>49</t>
  </si>
  <si>
    <t>713141263</t>
  </si>
  <si>
    <t>Montáž tepelné izolace střech plochých mechanické přikotvení šrouby včetně dodávky šroubů, bez položení tepelné izolace tl. izolace přes 240 mm do betonu</t>
  </si>
  <si>
    <t>-66516949</t>
  </si>
  <si>
    <t>https://podminky.urs.cz/item/CS_URS_2021_02/713141263</t>
  </si>
  <si>
    <t>50</t>
  </si>
  <si>
    <t>713141135</t>
  </si>
  <si>
    <t>Montáž tepelné izolace střech plochých rohožemi, pásy, deskami, dílci, bloky (izolační materiál ve specifikaci) přilepenými za studena bodově, jednovrstvá</t>
  </si>
  <si>
    <t>1655426591</t>
  </si>
  <si>
    <t>https://podminky.urs.cz/item/CS_URS_2021_02/713141135</t>
  </si>
  <si>
    <t>51</t>
  </si>
  <si>
    <t>28376516-1</t>
  </si>
  <si>
    <t>deska izolační PIR pro ploché střechy  λ=0,025 tl.100mm</t>
  </si>
  <si>
    <t>1457624606</t>
  </si>
  <si>
    <t>58,95*1,02 'Přepočtené koeficientem množství</t>
  </si>
  <si>
    <t>52</t>
  </si>
  <si>
    <t>713141335</t>
  </si>
  <si>
    <t>Montáž tepelné izolace střech plochých spádovými klíny v ploše přilepenými za studena bodově</t>
  </si>
  <si>
    <t>-573629011</t>
  </si>
  <si>
    <t>https://podminky.urs.cz/item/CS_URS_2021_02/713141335</t>
  </si>
  <si>
    <t>53</t>
  </si>
  <si>
    <t>283761x</t>
  </si>
  <si>
    <t xml:space="preserve">spádové klíny PIR pro ploché střechy  λ=0,025 </t>
  </si>
  <si>
    <t>-1148891359</t>
  </si>
  <si>
    <t>58,95*0,07</t>
  </si>
  <si>
    <t>4,127*1,05 'Přepočtené koeficientem množství</t>
  </si>
  <si>
    <t>54</t>
  </si>
  <si>
    <t>713141351</t>
  </si>
  <si>
    <t>Montáž tepelné izolace střech plochých spádovými klíny na zhlaví atiky šířky do 500 mm přilepenými za studena zplna</t>
  </si>
  <si>
    <t>527020247</t>
  </si>
  <si>
    <t>https://podminky.urs.cz/item/CS_URS_2021_02/713141351</t>
  </si>
  <si>
    <t>atika- K4</t>
  </si>
  <si>
    <t>75,0</t>
  </si>
  <si>
    <t>55</t>
  </si>
  <si>
    <t>28376142</t>
  </si>
  <si>
    <t>klín izolační z pěnového polystyrenu EPS 150 spád do 5%</t>
  </si>
  <si>
    <t>1800039407</t>
  </si>
  <si>
    <t>https://podminky.urs.cz/item/CS_URS_2021_02/28376142</t>
  </si>
  <si>
    <t>75,0*0,5*0,1</t>
  </si>
  <si>
    <t>3,75*1,05 'Přepočtené koeficientem množství</t>
  </si>
  <si>
    <t>56</t>
  </si>
  <si>
    <t>998713103</t>
  </si>
  <si>
    <t>Přesun hmot pro izolace tepelné stanovený z hmotnosti přesunovaného materiálu vodorovná dopravní vzdálenost do 50 m v objektech výšky přes 12 m do 24 m</t>
  </si>
  <si>
    <t>732953565</t>
  </si>
  <si>
    <t>https://podminky.urs.cz/item/CS_URS_2021_02/998713103</t>
  </si>
  <si>
    <t>740</t>
  </si>
  <si>
    <t xml:space="preserve">Elektromontáže </t>
  </si>
  <si>
    <t>57</t>
  </si>
  <si>
    <t>K012</t>
  </si>
  <si>
    <t>Demontáž hromosvodu</t>
  </si>
  <si>
    <t>-1363832542</t>
  </si>
  <si>
    <t>58</t>
  </si>
  <si>
    <t>K013</t>
  </si>
  <si>
    <t>Zpětná montáž hromosvodu</t>
  </si>
  <si>
    <t>637942481</t>
  </si>
  <si>
    <t>59</t>
  </si>
  <si>
    <t>K014</t>
  </si>
  <si>
    <t>Revize hromosvodu</t>
  </si>
  <si>
    <t>735216067</t>
  </si>
  <si>
    <t>762</t>
  </si>
  <si>
    <t>Konstrukce tesařské</t>
  </si>
  <si>
    <t>60</t>
  </si>
  <si>
    <t>762341811</t>
  </si>
  <si>
    <t>Demontáž bednění a laťování bednění střech rovných, obloukových, sklonu do 60° se všemi nadstřešními konstrukcemi z prken hrubých, hoblovaných tl. do 32 mm</t>
  </si>
  <si>
    <t>1135188687</t>
  </si>
  <si>
    <t>https://podminky.urs.cz/item/CS_URS_2021_02/762341811</t>
  </si>
  <si>
    <t>(100,0+100,0+88,0)/cos(5)</t>
  </si>
  <si>
    <t>61</t>
  </si>
  <si>
    <t>763732813-1</t>
  </si>
  <si>
    <t>Demontáž střešních dřevěných vazníků</t>
  </si>
  <si>
    <t>1541122728</t>
  </si>
  <si>
    <t>14,5*(7+7)</t>
  </si>
  <si>
    <t>13,0*(7)</t>
  </si>
  <si>
    <t>762083111</t>
  </si>
  <si>
    <t>Práce společné pro tesařské konstrukce impregnace řeziva máčením proti dřevokaznému hmyzu a houbám, třída ohrožení 1 a 2 (dřevo v interiéru)</t>
  </si>
  <si>
    <t>704350051</t>
  </si>
  <si>
    <t>https://podminky.urs.cz/item/CS_URS_2021_02/762083111</t>
  </si>
  <si>
    <t>0,297+7,632</t>
  </si>
  <si>
    <t>762342511</t>
  </si>
  <si>
    <t>Bednění a laťování montáž kontralatí na podklad bez tepelné izolace</t>
  </si>
  <si>
    <t>-1543389430</t>
  </si>
  <si>
    <t>https://podminky.urs.cz/item/CS_URS_2021_02/762342511</t>
  </si>
  <si>
    <t>na atiku</t>
  </si>
  <si>
    <t>75,0*2</t>
  </si>
  <si>
    <t>64</t>
  </si>
  <si>
    <t>60514114</t>
  </si>
  <si>
    <t>řezivo jehličnaté lať impregnovaná dl 4 m</t>
  </si>
  <si>
    <t>-865735158</t>
  </si>
  <si>
    <t>https://podminky.urs.cz/item/CS_URS_2021_02/60514114</t>
  </si>
  <si>
    <t>150,0*0,03*0,05</t>
  </si>
  <si>
    <t>0,225*1,1 'Přepočtené koeficientem množství</t>
  </si>
  <si>
    <t>65</t>
  </si>
  <si>
    <t>76234x</t>
  </si>
  <si>
    <t>Montáž podkladního hranolu</t>
  </si>
  <si>
    <t>1132291566</t>
  </si>
  <si>
    <t>viz. K7</t>
  </si>
  <si>
    <t>20,0</t>
  </si>
  <si>
    <t>66</t>
  </si>
  <si>
    <t>60512130</t>
  </si>
  <si>
    <t>hranol stavební řezivo průřezu do 224cm2 do dl 6m</t>
  </si>
  <si>
    <t>577265466</t>
  </si>
  <si>
    <t>https://podminky.urs.cz/item/CS_URS_2021_02/60512130</t>
  </si>
  <si>
    <t>20,0*0,15*0,09</t>
  </si>
  <si>
    <t>0,27*1,1 'Přepočtené koeficientem množství</t>
  </si>
  <si>
    <t>67</t>
  </si>
  <si>
    <t>762341210</t>
  </si>
  <si>
    <t>Bednění a laťování montáž bednění střech rovných a šikmých sklonu do 60° s vyřezáním otvorů z prken hrubých na sraz tl. do 32 mm</t>
  </si>
  <si>
    <t>634913214</t>
  </si>
  <si>
    <t>https://podminky.urs.cz/item/CS_URS_2021_02/762341210</t>
  </si>
  <si>
    <t>68</t>
  </si>
  <si>
    <t>60515111</t>
  </si>
  <si>
    <t>řezivo jehličnaté boční prkno 20-30mm</t>
  </si>
  <si>
    <t>1797343366</t>
  </si>
  <si>
    <t>https://podminky.urs.cz/item/CS_URS_2021_02/60515111</t>
  </si>
  <si>
    <t>289,1*0,024</t>
  </si>
  <si>
    <t>6,938*1,1 'Přepočtené koeficientem množství</t>
  </si>
  <si>
    <t>69</t>
  </si>
  <si>
    <t>762395000</t>
  </si>
  <si>
    <t>Spojovací prostředky krovů, bednění a laťování, nadstřešních konstrukcí svory, prkna, hřebíky, pásová ocel, vruty</t>
  </si>
  <si>
    <t>-1623429667</t>
  </si>
  <si>
    <t>https://podminky.urs.cz/item/CS_URS_2021_02/762395000</t>
  </si>
  <si>
    <t>0,248+0,297+7,632</t>
  </si>
  <si>
    <t>70</t>
  </si>
  <si>
    <t>K016</t>
  </si>
  <si>
    <t>D+M kotvení podkladního hranolu chemickou kotvou M10</t>
  </si>
  <si>
    <t>1096874329</t>
  </si>
  <si>
    <t>71</t>
  </si>
  <si>
    <t>762361312</t>
  </si>
  <si>
    <t>Konstrukční vrstva pod klempířské prvky pro oplechování horních ploch zdí a nadezdívek (atik) z desek dřevoštěpkových šroubovaných do podkladu, tloušťky desky 22 mm</t>
  </si>
  <si>
    <t>-553554474</t>
  </si>
  <si>
    <t>https://podminky.urs.cz/item/CS_URS_2021_02/762361312</t>
  </si>
  <si>
    <t>75,0*0,5</t>
  </si>
  <si>
    <t>u žlabu- K6+K7</t>
  </si>
  <si>
    <t>(20,0+20,0)*0,5</t>
  </si>
  <si>
    <t>72</t>
  </si>
  <si>
    <t>K015</t>
  </si>
  <si>
    <t>D+M dřevěné vazníky vč. impregnace a kotvení</t>
  </si>
  <si>
    <t>-653863082</t>
  </si>
  <si>
    <t>půdorysná plocha</t>
  </si>
  <si>
    <t>73</t>
  </si>
  <si>
    <t>K023</t>
  </si>
  <si>
    <t>D+M podbité přesahu vazníků vč. povrchové úpravy</t>
  </si>
  <si>
    <t>-1535354249</t>
  </si>
  <si>
    <t>22,0*(0,26+0,162+0,1+0,162)</t>
  </si>
  <si>
    <t>74</t>
  </si>
  <si>
    <t>998762103</t>
  </si>
  <si>
    <t>Přesun hmot pro konstrukce tesařské stanovený z hmotnosti přesunovaného materiálu vodorovná dopravní vzdálenost do 50 m v objektech výšky přes 12 do 24 m</t>
  </si>
  <si>
    <t>-717092042</t>
  </si>
  <si>
    <t>https://podminky.urs.cz/item/CS_URS_2021_02/998762103</t>
  </si>
  <si>
    <t>764</t>
  </si>
  <si>
    <t>Konstrukce klempířské</t>
  </si>
  <si>
    <t>75</t>
  </si>
  <si>
    <t>764002841</t>
  </si>
  <si>
    <t>Demontáž klempířských konstrukcí oplechování horních ploch zdí a nadezdívek do suti</t>
  </si>
  <si>
    <t>34758421</t>
  </si>
  <si>
    <t>https://podminky.urs.cz/item/CS_URS_2021_02/764002841</t>
  </si>
  <si>
    <t>K4</t>
  </si>
  <si>
    <t>76</t>
  </si>
  <si>
    <t>764004801</t>
  </si>
  <si>
    <t>Demontáž klempířských konstrukcí žlabu podokapního do suti</t>
  </si>
  <si>
    <t>818139455</t>
  </si>
  <si>
    <t>https://podminky.urs.cz/item/CS_URS_2021_02/764004801</t>
  </si>
  <si>
    <t>K6+K7</t>
  </si>
  <si>
    <t>20,0+20,0</t>
  </si>
  <si>
    <t>77</t>
  </si>
  <si>
    <t>764004861</t>
  </si>
  <si>
    <t>Demontáž klempířských konstrukcí svodu do suti</t>
  </si>
  <si>
    <t>-1197442437</t>
  </si>
  <si>
    <t>https://podminky.urs.cz/item/CS_URS_2021_02/764004861</t>
  </si>
  <si>
    <t>K9</t>
  </si>
  <si>
    <t>11,0</t>
  </si>
  <si>
    <t>78</t>
  </si>
  <si>
    <t>K001</t>
  </si>
  <si>
    <t>D+M prvku K1- KOUTOVÁ POPLAST.POZINK.PLECH.LIŠTA</t>
  </si>
  <si>
    <t>-2064202524</t>
  </si>
  <si>
    <t>79</t>
  </si>
  <si>
    <t>K002</t>
  </si>
  <si>
    <t>D+M prvku K2- UZAVIRACÍ U PROFIL - POPLAST.POZINK.PLECH.LIŠTA</t>
  </si>
  <si>
    <t>-24084037</t>
  </si>
  <si>
    <t>80</t>
  </si>
  <si>
    <t>K003</t>
  </si>
  <si>
    <t>D+M prvku K3- SYST.ZAKLADACÍ LIŠTA-KOTVENO DO ZDIVA</t>
  </si>
  <si>
    <t>451756391</t>
  </si>
  <si>
    <t>81</t>
  </si>
  <si>
    <t>K004</t>
  </si>
  <si>
    <t>D+M prvku K4- ZAVĚTRNÁ OKRAJOVA_x000D_
POPLAST.POZINK.PLECH.LIŠTA</t>
  </si>
  <si>
    <t>-1647170494</t>
  </si>
  <si>
    <t>82</t>
  </si>
  <si>
    <t>K005</t>
  </si>
  <si>
    <t>D+M prvku K5- ROHOVA POPLAST.POZINK.PLECH.LIŠTA</t>
  </si>
  <si>
    <t>2068503549</t>
  </si>
  <si>
    <t>83</t>
  </si>
  <si>
    <t>K006</t>
  </si>
  <si>
    <t>D+M prvku K6- ŽLAB PULKULATÝ PRŮMĚR 200 MM, VČ.HÁKŮ_x000D_
Á 0,8 M</t>
  </si>
  <si>
    <t>1640723445</t>
  </si>
  <si>
    <t>84</t>
  </si>
  <si>
    <t>K007</t>
  </si>
  <si>
    <t>D+M prvku K7- ŽLAB PULKULATÝ PRŮMĚR 160 MM, VČ.HÁKŮ_x000D_
Á 0,8 M</t>
  </si>
  <si>
    <t>2036680455</t>
  </si>
  <si>
    <t>85</t>
  </si>
  <si>
    <t>K008</t>
  </si>
  <si>
    <t>D+M prvku K8- SBĚRNÝ NAPOJOVACÍ KOTLÍK PRO ŽLAB</t>
  </si>
  <si>
    <t>-230680913</t>
  </si>
  <si>
    <t>86</t>
  </si>
  <si>
    <t>K009</t>
  </si>
  <si>
    <t>D+M prvku K9- SVOD KULATÝ PRŮMĚR 100 MM VČ.KOTVENÍ_x000D_
DO STĚN</t>
  </si>
  <si>
    <t>1861920912</t>
  </si>
  <si>
    <t>87</t>
  </si>
  <si>
    <t>K010</t>
  </si>
  <si>
    <t>D+M prvku K10- OKAPNIČKA</t>
  </si>
  <si>
    <t>-1287437364</t>
  </si>
  <si>
    <t>88</t>
  </si>
  <si>
    <t>K011</t>
  </si>
  <si>
    <t>D+M prvku K11- zakrývací lišta-Z profil</t>
  </si>
  <si>
    <t>1080021771</t>
  </si>
  <si>
    <t>89</t>
  </si>
  <si>
    <t>K017</t>
  </si>
  <si>
    <t>D+M síťka proti průniku hmyzu a ptáků (kotvena do olemování vazníků)</t>
  </si>
  <si>
    <t>-1655925996</t>
  </si>
  <si>
    <t>7,0+7,0+6,5</t>
  </si>
  <si>
    <t>90</t>
  </si>
  <si>
    <t>998764203</t>
  </si>
  <si>
    <t>Přesun hmot pro konstrukce klempířské stanovený procentní sazbou (%) z ceny vodorovná dopravní vzdálenost do 50 m v objektech výšky přes 12 do 24 m</t>
  </si>
  <si>
    <t>%</t>
  </si>
  <si>
    <t>295672979</t>
  </si>
  <si>
    <t>https://podminky.urs.cz/item/CS_URS_2021_02/998764203</t>
  </si>
  <si>
    <t>767</t>
  </si>
  <si>
    <t>Konstrukce zámečnické</t>
  </si>
  <si>
    <t>91</t>
  </si>
  <si>
    <t>767161123-1</t>
  </si>
  <si>
    <t xml:space="preserve">Montáž zábradlí rovného </t>
  </si>
  <si>
    <t>-1689736914</t>
  </si>
  <si>
    <t>92</t>
  </si>
  <si>
    <t>767161834</t>
  </si>
  <si>
    <t>Demontáž zábradlí k dalšímu použití rovného nerozebíratelný spoj hmotnosti 1 m zábradlí přes 20 kg</t>
  </si>
  <si>
    <t>83899057</t>
  </si>
  <si>
    <t>https://podminky.urs.cz/item/CS_URS_2021_02/767161834</t>
  </si>
  <si>
    <t>7,0+2,4+7,0+2,4+6,5</t>
  </si>
  <si>
    <t>93</t>
  </si>
  <si>
    <t>998767203</t>
  </si>
  <si>
    <t>Přesun hmot pro zámečnické konstrukce stanovený procentní sazbou (%) z ceny vodorovná dopravní vzdálenost do 50 m v objektech výšky přes 12 do 24 m</t>
  </si>
  <si>
    <t>964509383</t>
  </si>
  <si>
    <t>https://podminky.urs.cz/item/CS_URS_2021_02/998767203</t>
  </si>
  <si>
    <t>VRN - Ostatní a vedlejší náklady</t>
  </si>
  <si>
    <t>VRN - Vedlejší rozpočtové náklady</t>
  </si>
  <si>
    <t>Vedlejší rozpočtové náklady</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</si>
  <si>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staveniště. Obsahuje dopravu pracovníků na stavbu</t>
  </si>
  <si>
    <t>788957600</t>
  </si>
  <si>
    <t>Zařízení staveniště_x000D_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 náklady na znovuuvedení prostoru zařízení staveniště do původního stavu atd.</t>
  </si>
  <si>
    <t>-2057913808</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</si>
  <si>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</si>
  <si>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</si>
  <si>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317843762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</si>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</sst>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3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29"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7"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3" fillId="0" borderId="0" xfId="0" applyNumberFormat="1" applyFont="1" applyAlignment="1"/>
    <xf numFmtId="166" fontId="31" fillId="0" borderId="13" xfId="0" applyNumberFormat="1" applyFont="1" applyBorder="1" applyAlignment="1"/>
    <xf numFmtId="166" fontId="31" fillId="0" borderId="14" xfId="0" applyNumberFormat="1" applyFont="1" applyBorder="1" applyAlignment="1"/>
    <xf numFmtId="4" fontId="32"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lignment horizontal="left" vertical="center"/>
    </xf>
    <xf numFmtId="0" fontId="34"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36" fillId="0" borderId="23" xfId="0" applyFont="1" applyBorder="1" applyAlignment="1" applyProtection="1">
      <alignment horizontal="center" vertical="center"/>
      <protection locked="0"/>
    </xf>
    <xf numFmtId="49" fontId="36" fillId="0" borderId="23" xfId="0" applyNumberFormat="1" applyFont="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6" fillId="0" borderId="23" xfId="0" applyFont="1" applyBorder="1" applyAlignment="1" applyProtection="1">
      <alignment horizontal="center" vertical="center" wrapText="1"/>
      <protection locked="0"/>
    </xf>
    <xf numFmtId="167" fontId="36" fillId="0" borderId="23" xfId="0" applyNumberFormat="1" applyFont="1" applyBorder="1" applyAlignment="1" applyProtection="1">
      <alignment vertical="center"/>
      <protection locked="0"/>
    </xf>
    <xf numFmtId="4" fontId="36" fillId="3"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4" xfId="0" applyFont="1" applyBorder="1" applyAlignment="1">
      <alignment vertical="center"/>
    </xf>
    <xf numFmtId="0" fontId="36" fillId="3" borderId="15" xfId="0" applyFont="1" applyFill="1" applyBorder="1" applyAlignment="1" applyProtection="1">
      <alignment horizontal="left" vertical="center"/>
      <protection locked="0"/>
    </xf>
    <xf numFmtId="0" fontId="36" fillId="0" borderId="0" xfId="0" applyFont="1" applyBorder="1" applyAlignment="1">
      <alignment horizontal="center" vertical="center"/>
    </xf>
    <xf numFmtId="167" fontId="21"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13" fillId="2" borderId="0" xfId="0" applyFont="1" applyFill="1" applyAlignment="1">
      <alignment horizontal="center" vertical="center"/>
    </xf>
    <xf numFmtId="0" fontId="0" fillId="0" borderId="0" xfId="0"/>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center" vertical="center"/>
    </xf>
    <xf numFmtId="0" fontId="21" fillId="5" borderId="8" xfId="0"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8" xfId="0" applyFont="1" applyFill="1" applyBorder="1" applyAlignment="1">
      <alignment horizontal="left" vertical="center"/>
    </xf>
    <xf numFmtId="0" fontId="0" fillId="4" borderId="8" xfId="0" applyFont="1" applyFill="1" applyBorder="1" applyAlignment="1">
      <alignmen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1"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29" xfId="0" applyFont="1" applyBorder="1" applyAlignment="1">
      <alignment horizontal="left" wrapText="1"/>
    </xf>
    <xf numFmtId="0" fontId="39" fillId="0" borderId="1" xfId="0" applyFont="1" applyBorder="1" applyAlignment="1">
      <alignment horizontal="center" vertical="center"/>
    </xf>
    <xf numFmtId="49" fontId="41" fillId="0" borderId="1" xfId="0" applyNumberFormat="1"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left" vertical="center"/>
    </xf>
    <xf numFmtId="0" fontId="40"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1_02/944511811" TargetMode="External"/><Relationship Id="rId18" Type="http://schemas.openxmlformats.org/officeDocument/2006/relationships/hyperlink" Target="https://podminky.urs.cz/item/CS_URS_2021_02/997013501" TargetMode="External"/><Relationship Id="rId26" Type="http://schemas.openxmlformats.org/officeDocument/2006/relationships/hyperlink" Target="https://podminky.urs.cz/item/CS_URS_2021_02/62856011" TargetMode="External"/><Relationship Id="rId39" Type="http://schemas.openxmlformats.org/officeDocument/2006/relationships/hyperlink" Target="https://podminky.urs.cz/item/CS_URS_2021_02/713131143" TargetMode="External"/><Relationship Id="rId21" Type="http://schemas.openxmlformats.org/officeDocument/2006/relationships/hyperlink" Target="https://podminky.urs.cz/item/CS_URS_2021_02/998018003" TargetMode="External"/><Relationship Id="rId34" Type="http://schemas.openxmlformats.org/officeDocument/2006/relationships/hyperlink" Target="https://podminky.urs.cz/item/CS_URS_2021_02/712391172" TargetMode="External"/><Relationship Id="rId42" Type="http://schemas.openxmlformats.org/officeDocument/2006/relationships/hyperlink" Target="https://podminky.urs.cz/item/CS_URS_2021_02/713141263" TargetMode="External"/><Relationship Id="rId47" Type="http://schemas.openxmlformats.org/officeDocument/2006/relationships/hyperlink" Target="https://podminky.urs.cz/item/CS_URS_2021_02/998713103" TargetMode="External"/><Relationship Id="rId50" Type="http://schemas.openxmlformats.org/officeDocument/2006/relationships/hyperlink" Target="https://podminky.urs.cz/item/CS_URS_2021_02/762342511" TargetMode="External"/><Relationship Id="rId55" Type="http://schemas.openxmlformats.org/officeDocument/2006/relationships/hyperlink" Target="https://podminky.urs.cz/item/CS_URS_2021_02/762395000" TargetMode="External"/><Relationship Id="rId63" Type="http://schemas.openxmlformats.org/officeDocument/2006/relationships/hyperlink" Target="https://podminky.urs.cz/item/CS_URS_2021_02/998767203" TargetMode="External"/><Relationship Id="rId7" Type="http://schemas.openxmlformats.org/officeDocument/2006/relationships/hyperlink" Target="https://podminky.urs.cz/item/CS_URS_2021_02/59245320" TargetMode="External"/><Relationship Id="rId2" Type="http://schemas.openxmlformats.org/officeDocument/2006/relationships/hyperlink" Target="https://podminky.urs.cz/item/CS_URS_2021_02/622211011" TargetMode="External"/><Relationship Id="rId16" Type="http://schemas.openxmlformats.org/officeDocument/2006/relationships/hyperlink" Target="https://podminky.urs.cz/item/CS_URS_2021_02/966080103" TargetMode="External"/><Relationship Id="rId29" Type="http://schemas.openxmlformats.org/officeDocument/2006/relationships/hyperlink" Target="https://podminky.urs.cz/item/CS_URS_2021_02/28322012" TargetMode="External"/><Relationship Id="rId11" Type="http://schemas.openxmlformats.org/officeDocument/2006/relationships/hyperlink" Target="https://podminky.urs.cz/item/CS_URS_2021_02/944511111" TargetMode="External"/><Relationship Id="rId24" Type="http://schemas.openxmlformats.org/officeDocument/2006/relationships/hyperlink" Target="https://podminky.urs.cz/item/CS_URS_2021_02/11163150" TargetMode="External"/><Relationship Id="rId32" Type="http://schemas.openxmlformats.org/officeDocument/2006/relationships/hyperlink" Target="https://podminky.urs.cz/item/CS_URS_2021_02/712391171" TargetMode="External"/><Relationship Id="rId37" Type="http://schemas.openxmlformats.org/officeDocument/2006/relationships/hyperlink" Target="https://podminky.urs.cz/item/CS_URS_2021_02/713110814" TargetMode="External"/><Relationship Id="rId40" Type="http://schemas.openxmlformats.org/officeDocument/2006/relationships/hyperlink" Target="https://podminky.urs.cz/item/CS_URS_2021_02/28375933" TargetMode="External"/><Relationship Id="rId45" Type="http://schemas.openxmlformats.org/officeDocument/2006/relationships/hyperlink" Target="https://podminky.urs.cz/item/CS_URS_2021_02/713141351" TargetMode="External"/><Relationship Id="rId53" Type="http://schemas.openxmlformats.org/officeDocument/2006/relationships/hyperlink" Target="https://podminky.urs.cz/item/CS_URS_2021_02/762341210" TargetMode="External"/><Relationship Id="rId58" Type="http://schemas.openxmlformats.org/officeDocument/2006/relationships/hyperlink" Target="https://podminky.urs.cz/item/CS_URS_2021_02/764002841" TargetMode="External"/><Relationship Id="rId5" Type="http://schemas.openxmlformats.org/officeDocument/2006/relationships/hyperlink" Target="https://podminky.urs.cz/item/CS_URS_2021_02/622531012" TargetMode="External"/><Relationship Id="rId61" Type="http://schemas.openxmlformats.org/officeDocument/2006/relationships/hyperlink" Target="https://podminky.urs.cz/item/CS_URS_2021_02/998764203" TargetMode="External"/><Relationship Id="rId1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965042141" TargetMode="External"/><Relationship Id="rId22" Type="http://schemas.openxmlformats.org/officeDocument/2006/relationships/hyperlink" Target="https://podminky.urs.cz/item/CS_URS_2021_02/712361803" TargetMode="External"/><Relationship Id="rId27" Type="http://schemas.openxmlformats.org/officeDocument/2006/relationships/hyperlink" Target="https://podminky.urs.cz/item/CS_URS_2021_02/712363122" TargetMode="External"/><Relationship Id="rId30" Type="http://schemas.openxmlformats.org/officeDocument/2006/relationships/hyperlink" Target="https://podminky.urs.cz/item/CS_URS_2021_02/712363504" TargetMode="External"/><Relationship Id="rId35" Type="http://schemas.openxmlformats.org/officeDocument/2006/relationships/hyperlink" Target="https://podminky.urs.cz/item/CS_URS_2021_02/69311068" TargetMode="External"/><Relationship Id="rId43" Type="http://schemas.openxmlformats.org/officeDocument/2006/relationships/hyperlink" Target="https://podminky.urs.cz/item/CS_URS_2021_02/713141135" TargetMode="External"/><Relationship Id="rId48" Type="http://schemas.openxmlformats.org/officeDocument/2006/relationships/hyperlink" Target="https://podminky.urs.cz/item/CS_URS_2021_02/762341811" TargetMode="External"/><Relationship Id="rId56" Type="http://schemas.openxmlformats.org/officeDocument/2006/relationships/hyperlink" Target="https://podminky.urs.cz/item/CS_URS_2021_02/762361312" TargetMode="External"/><Relationship Id="rId64" Type="http://schemas.openxmlformats.org/officeDocument/2006/relationships/drawing" Target="../drawings/drawing2.xml"/><Relationship Id="rId8" Type="http://schemas.openxmlformats.org/officeDocument/2006/relationships/hyperlink" Target="https://podminky.urs.cz/item/CS_URS_2021_02/941211112" TargetMode="External"/><Relationship Id="rId51" Type="http://schemas.openxmlformats.org/officeDocument/2006/relationships/hyperlink" Target="https://podminky.urs.cz/item/CS_URS_2021_02/60514114" TargetMode="External"/><Relationship Id="rId3" Type="http://schemas.openxmlformats.org/officeDocument/2006/relationships/hyperlink" Target="https://podminky.urs.cz/item/CS_URS_2021_02/28375933" TargetMode="External"/><Relationship Id="rId12" Type="http://schemas.openxmlformats.org/officeDocument/2006/relationships/hyperlink" Target="https://podminky.urs.cz/item/CS_URS_2021_02/944511211" TargetMode="External"/><Relationship Id="rId17" Type="http://schemas.openxmlformats.org/officeDocument/2006/relationships/hyperlink" Target="https://podminky.urs.cz/item/CS_URS_2021_02/997013214" TargetMode="External"/><Relationship Id="rId25" Type="http://schemas.openxmlformats.org/officeDocument/2006/relationships/hyperlink" Target="https://podminky.urs.cz/item/CS_URS_2021_02/712341559" TargetMode="External"/><Relationship Id="rId33" Type="http://schemas.openxmlformats.org/officeDocument/2006/relationships/hyperlink" Target="https://podminky.urs.cz/item/CS_URS_2021_02/69311068" TargetMode="External"/><Relationship Id="rId38" Type="http://schemas.openxmlformats.org/officeDocument/2006/relationships/hyperlink" Target="https://podminky.urs.cz/item/CS_URS_2021_02/713120822" TargetMode="External"/><Relationship Id="rId46" Type="http://schemas.openxmlformats.org/officeDocument/2006/relationships/hyperlink" Target="https://podminky.urs.cz/item/CS_URS_2021_02/28376142" TargetMode="External"/><Relationship Id="rId59" Type="http://schemas.openxmlformats.org/officeDocument/2006/relationships/hyperlink" Target="https://podminky.urs.cz/item/CS_URS_2021_02/764004801" TargetMode="External"/><Relationship Id="rId20" Type="http://schemas.openxmlformats.org/officeDocument/2006/relationships/hyperlink" Target="https://podminky.urs.cz/item/CS_URS_2021_02/997013631" TargetMode="External"/><Relationship Id="rId41" Type="http://schemas.openxmlformats.org/officeDocument/2006/relationships/hyperlink" Target="https://podminky.urs.cz/item/CS_URS_2021_02/713141151" TargetMode="External"/><Relationship Id="rId54" Type="http://schemas.openxmlformats.org/officeDocument/2006/relationships/hyperlink" Target="https://podminky.urs.cz/item/CS_URS_2021_02/60515111" TargetMode="External"/><Relationship Id="rId62" Type="http://schemas.openxmlformats.org/officeDocument/2006/relationships/hyperlink" Target="https://podminky.urs.cz/item/CS_URS_2021_02/767161834" TargetMode="External"/><Relationship Id="rId1" Type="http://schemas.openxmlformats.org/officeDocument/2006/relationships/hyperlink" Target="https://podminky.urs.cz/item/CS_URS_2021_02/622151001" TargetMode="External"/><Relationship Id="rId6" Type="http://schemas.openxmlformats.org/officeDocument/2006/relationships/hyperlink" Target="https://podminky.urs.cz/item/CS_URS_2021_02/636311112" TargetMode="External"/><Relationship Id="rId15" Type="http://schemas.openxmlformats.org/officeDocument/2006/relationships/hyperlink" Target="https://podminky.urs.cz/item/CS_URS_2021_02/965081423" TargetMode="External"/><Relationship Id="rId23" Type="http://schemas.openxmlformats.org/officeDocument/2006/relationships/hyperlink" Target="https://podminky.urs.cz/item/CS_URS_2021_02/712311101" TargetMode="External"/><Relationship Id="rId28" Type="http://schemas.openxmlformats.org/officeDocument/2006/relationships/hyperlink" Target="https://podminky.urs.cz/item/CS_URS_2021_02/712363411" TargetMode="External"/><Relationship Id="rId36" Type="http://schemas.openxmlformats.org/officeDocument/2006/relationships/hyperlink" Target="https://podminky.urs.cz/item/CS_URS_2021_02/998712103" TargetMode="External"/><Relationship Id="rId49" Type="http://schemas.openxmlformats.org/officeDocument/2006/relationships/hyperlink" Target="https://podminky.urs.cz/item/CS_URS_2021_02/762083111" TargetMode="External"/><Relationship Id="rId57" Type="http://schemas.openxmlformats.org/officeDocument/2006/relationships/hyperlink" Target="https://podminky.urs.cz/item/CS_URS_2021_02/998762103" TargetMode="External"/><Relationship Id="rId10" Type="http://schemas.openxmlformats.org/officeDocument/2006/relationships/hyperlink" Target="https://podminky.urs.cz/item/CS_URS_2021_02/941211812" TargetMode="External"/><Relationship Id="rId31" Type="http://schemas.openxmlformats.org/officeDocument/2006/relationships/hyperlink" Target="https://podminky.urs.cz/item/CS_URS_2021_02/28322012" TargetMode="External"/><Relationship Id="rId44" Type="http://schemas.openxmlformats.org/officeDocument/2006/relationships/hyperlink" Target="https://podminky.urs.cz/item/CS_URS_2021_02/713141335" TargetMode="External"/><Relationship Id="rId52" Type="http://schemas.openxmlformats.org/officeDocument/2006/relationships/hyperlink" Target="https://podminky.urs.cz/item/CS_URS_2021_02/60512130" TargetMode="External"/><Relationship Id="rId60" Type="http://schemas.openxmlformats.org/officeDocument/2006/relationships/hyperlink" Target="https://podminky.urs.cz/item/CS_URS_2021_02/76400486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4121121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abSelected="1" workbookViewId="0">
      <selection activeCell="S40" sqref="S40:T40"/>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281" t="s">
        <v>6</v>
      </c>
      <c r="AS2" s="282"/>
      <c r="AT2" s="282"/>
      <c r="AU2" s="282"/>
      <c r="AV2" s="282"/>
      <c r="AW2" s="282"/>
      <c r="AX2" s="282"/>
      <c r="AY2" s="282"/>
      <c r="AZ2" s="282"/>
      <c r="BA2" s="282"/>
      <c r="BB2" s="282"/>
      <c r="BC2" s="282"/>
      <c r="BD2" s="282"/>
      <c r="BE2" s="282"/>
      <c r="BS2" s="18" t="s">
        <v>7</v>
      </c>
      <c r="BT2" s="18" t="s">
        <v>8</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s="1" customFormat="1" ht="24.95" customHeight="1">
      <c r="B4" s="21"/>
      <c r="D4" s="22" t="s">
        <v>10</v>
      </c>
      <c r="AR4" s="21"/>
      <c r="AS4" s="23" t="s">
        <v>11</v>
      </c>
      <c r="BE4" s="24" t="s">
        <v>12</v>
      </c>
      <c r="BS4" s="18" t="s">
        <v>13</v>
      </c>
    </row>
    <row r="5" spans="1:74" s="1" customFormat="1" ht="12" customHeight="1">
      <c r="B5" s="21"/>
      <c r="D5" s="25" t="s">
        <v>14</v>
      </c>
      <c r="K5" s="311" t="s">
        <v>15</v>
      </c>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R5" s="21"/>
      <c r="BE5" s="308" t="s">
        <v>16</v>
      </c>
      <c r="BS5" s="18" t="s">
        <v>7</v>
      </c>
    </row>
    <row r="6" spans="1:74" s="1" customFormat="1" ht="36.950000000000003" customHeight="1">
      <c r="B6" s="21"/>
      <c r="D6" s="27" t="s">
        <v>17</v>
      </c>
      <c r="K6" s="312" t="s">
        <v>18</v>
      </c>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R6" s="21"/>
      <c r="BE6" s="309"/>
      <c r="BS6" s="18" t="s">
        <v>7</v>
      </c>
    </row>
    <row r="7" spans="1:74" s="1" customFormat="1" ht="12" customHeight="1">
      <c r="B7" s="21"/>
      <c r="D7" s="28" t="s">
        <v>19</v>
      </c>
      <c r="K7" s="26" t="s">
        <v>3</v>
      </c>
      <c r="AK7" s="28" t="s">
        <v>20</v>
      </c>
      <c r="AN7" s="26" t="s">
        <v>3</v>
      </c>
      <c r="AR7" s="21"/>
      <c r="BE7" s="309"/>
      <c r="BS7" s="18" t="s">
        <v>7</v>
      </c>
    </row>
    <row r="8" spans="1:74" s="1" customFormat="1" ht="12" customHeight="1">
      <c r="B8" s="21"/>
      <c r="D8" s="28" t="s">
        <v>21</v>
      </c>
      <c r="K8" s="26" t="s">
        <v>22</v>
      </c>
      <c r="AK8" s="28" t="s">
        <v>23</v>
      </c>
      <c r="AN8" s="29" t="s">
        <v>24</v>
      </c>
      <c r="AR8" s="21"/>
      <c r="BE8" s="309"/>
      <c r="BS8" s="18" t="s">
        <v>7</v>
      </c>
    </row>
    <row r="9" spans="1:74" s="1" customFormat="1" ht="14.45" customHeight="1">
      <c r="B9" s="21"/>
      <c r="AR9" s="21"/>
      <c r="BE9" s="309"/>
      <c r="BS9" s="18" t="s">
        <v>7</v>
      </c>
    </row>
    <row r="10" spans="1:74" s="1" customFormat="1" ht="12" customHeight="1">
      <c r="B10" s="21"/>
      <c r="D10" s="28" t="s">
        <v>25</v>
      </c>
      <c r="AK10" s="28" t="s">
        <v>26</v>
      </c>
      <c r="AN10" s="26" t="s">
        <v>3</v>
      </c>
      <c r="AR10" s="21"/>
      <c r="BE10" s="309"/>
      <c r="BS10" s="18" t="s">
        <v>7</v>
      </c>
    </row>
    <row r="11" spans="1:74" s="1" customFormat="1" ht="18.399999999999999" customHeight="1">
      <c r="B11" s="21"/>
      <c r="E11" s="26" t="s">
        <v>27</v>
      </c>
      <c r="AK11" s="28" t="s">
        <v>28</v>
      </c>
      <c r="AN11" s="26" t="s">
        <v>3</v>
      </c>
      <c r="AR11" s="21"/>
      <c r="BE11" s="309"/>
      <c r="BS11" s="18" t="s">
        <v>7</v>
      </c>
    </row>
    <row r="12" spans="1:74" s="1" customFormat="1" ht="6.95" customHeight="1">
      <c r="B12" s="21"/>
      <c r="AR12" s="21"/>
      <c r="BE12" s="309"/>
      <c r="BS12" s="18" t="s">
        <v>7</v>
      </c>
    </row>
    <row r="13" spans="1:74" s="1" customFormat="1" ht="12" customHeight="1">
      <c r="B13" s="21"/>
      <c r="D13" s="28" t="s">
        <v>29</v>
      </c>
      <c r="AK13" s="28" t="s">
        <v>26</v>
      </c>
      <c r="AN13" s="30" t="s">
        <v>30</v>
      </c>
      <c r="AR13" s="21"/>
      <c r="BE13" s="309"/>
      <c r="BS13" s="18" t="s">
        <v>7</v>
      </c>
    </row>
    <row r="14" spans="1:74" ht="12.75">
      <c r="B14" s="21"/>
      <c r="E14" s="313" t="s">
        <v>30</v>
      </c>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28" t="s">
        <v>28</v>
      </c>
      <c r="AN14" s="30" t="s">
        <v>30</v>
      </c>
      <c r="AR14" s="21"/>
      <c r="BE14" s="309"/>
      <c r="BS14" s="18" t="s">
        <v>7</v>
      </c>
    </row>
    <row r="15" spans="1:74" s="1" customFormat="1" ht="6.95" customHeight="1">
      <c r="B15" s="21"/>
      <c r="AR15" s="21"/>
      <c r="BE15" s="309"/>
      <c r="BS15" s="18" t="s">
        <v>4</v>
      </c>
    </row>
    <row r="16" spans="1:74" s="1" customFormat="1" ht="12" customHeight="1">
      <c r="B16" s="21"/>
      <c r="D16" s="28" t="s">
        <v>31</v>
      </c>
      <c r="AK16" s="28" t="s">
        <v>26</v>
      </c>
      <c r="AN16" s="26" t="s">
        <v>3</v>
      </c>
      <c r="AR16" s="21"/>
      <c r="BE16" s="309"/>
      <c r="BS16" s="18" t="s">
        <v>4</v>
      </c>
    </row>
    <row r="17" spans="1:71" s="1" customFormat="1" ht="18.399999999999999" customHeight="1">
      <c r="B17" s="21"/>
      <c r="E17" s="26" t="s">
        <v>32</v>
      </c>
      <c r="AK17" s="28" t="s">
        <v>28</v>
      </c>
      <c r="AN17" s="26" t="s">
        <v>3</v>
      </c>
      <c r="AR17" s="21"/>
      <c r="BE17" s="309"/>
      <c r="BS17" s="18" t="s">
        <v>33</v>
      </c>
    </row>
    <row r="18" spans="1:71" s="1" customFormat="1" ht="6.95" customHeight="1">
      <c r="B18" s="21"/>
      <c r="AR18" s="21"/>
      <c r="BE18" s="309"/>
      <c r="BS18" s="18" t="s">
        <v>7</v>
      </c>
    </row>
    <row r="19" spans="1:71" s="1" customFormat="1" ht="12" customHeight="1">
      <c r="B19" s="21"/>
      <c r="D19" s="28" t="s">
        <v>34</v>
      </c>
      <c r="AK19" s="28" t="s">
        <v>26</v>
      </c>
      <c r="AN19" s="26" t="s">
        <v>3</v>
      </c>
      <c r="AR19" s="21"/>
      <c r="BE19" s="309"/>
      <c r="BS19" s="18" t="s">
        <v>7</v>
      </c>
    </row>
    <row r="20" spans="1:71" s="1" customFormat="1" ht="18.399999999999999" customHeight="1">
      <c r="B20" s="21"/>
      <c r="E20" s="26" t="s">
        <v>22</v>
      </c>
      <c r="AK20" s="28" t="s">
        <v>28</v>
      </c>
      <c r="AN20" s="26" t="s">
        <v>3</v>
      </c>
      <c r="AR20" s="21"/>
      <c r="BE20" s="309"/>
      <c r="BS20" s="18" t="s">
        <v>4</v>
      </c>
    </row>
    <row r="21" spans="1:71" s="1" customFormat="1" ht="6.95" customHeight="1">
      <c r="B21" s="21"/>
      <c r="AR21" s="21"/>
      <c r="BE21" s="309"/>
    </row>
    <row r="22" spans="1:71" s="1" customFormat="1" ht="12" customHeight="1">
      <c r="B22" s="21"/>
      <c r="D22" s="28" t="s">
        <v>35</v>
      </c>
      <c r="AR22" s="21"/>
      <c r="BE22" s="309"/>
    </row>
    <row r="23" spans="1:71" s="1" customFormat="1" ht="59.25" customHeight="1">
      <c r="B23" s="21"/>
      <c r="E23" s="315" t="s">
        <v>36</v>
      </c>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R23" s="21"/>
      <c r="BE23" s="309"/>
    </row>
    <row r="24" spans="1:71" s="1" customFormat="1" ht="6.95" customHeight="1">
      <c r="B24" s="21"/>
      <c r="AR24" s="21"/>
      <c r="BE24" s="309"/>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9"/>
    </row>
    <row r="26" spans="1:71" s="2" customFormat="1" ht="25.9" customHeight="1">
      <c r="A26" s="33"/>
      <c r="B26" s="34"/>
      <c r="C26" s="33"/>
      <c r="D26" s="35" t="s">
        <v>37</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16">
        <f>ROUND(AG54,2)</f>
        <v>0</v>
      </c>
      <c r="AL26" s="317"/>
      <c r="AM26" s="317"/>
      <c r="AN26" s="317"/>
      <c r="AO26" s="317"/>
      <c r="AP26" s="33"/>
      <c r="AQ26" s="33"/>
      <c r="AR26" s="34"/>
      <c r="BE26" s="309"/>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309"/>
    </row>
    <row r="28" spans="1:71" s="2" customFormat="1" ht="12.75">
      <c r="A28" s="33"/>
      <c r="B28" s="34"/>
      <c r="C28" s="33"/>
      <c r="D28" s="33"/>
      <c r="E28" s="33"/>
      <c r="F28" s="33"/>
      <c r="G28" s="33"/>
      <c r="H28" s="33"/>
      <c r="I28" s="33"/>
      <c r="J28" s="33"/>
      <c r="K28" s="33"/>
      <c r="L28" s="318" t="s">
        <v>38</v>
      </c>
      <c r="M28" s="318"/>
      <c r="N28" s="318"/>
      <c r="O28" s="318"/>
      <c r="P28" s="318"/>
      <c r="Q28" s="33"/>
      <c r="R28" s="33"/>
      <c r="S28" s="33"/>
      <c r="T28" s="33"/>
      <c r="U28" s="33"/>
      <c r="V28" s="33"/>
      <c r="W28" s="318" t="s">
        <v>39</v>
      </c>
      <c r="X28" s="318"/>
      <c r="Y28" s="318"/>
      <c r="Z28" s="318"/>
      <c r="AA28" s="318"/>
      <c r="AB28" s="318"/>
      <c r="AC28" s="318"/>
      <c r="AD28" s="318"/>
      <c r="AE28" s="318"/>
      <c r="AF28" s="33"/>
      <c r="AG28" s="33"/>
      <c r="AH28" s="33"/>
      <c r="AI28" s="33"/>
      <c r="AJ28" s="33"/>
      <c r="AK28" s="318" t="s">
        <v>40</v>
      </c>
      <c r="AL28" s="318"/>
      <c r="AM28" s="318"/>
      <c r="AN28" s="318"/>
      <c r="AO28" s="318"/>
      <c r="AP28" s="33"/>
      <c r="AQ28" s="33"/>
      <c r="AR28" s="34"/>
      <c r="BE28" s="309"/>
    </row>
    <row r="29" spans="1:71" s="3" customFormat="1" ht="14.45" customHeight="1">
      <c r="B29" s="38"/>
      <c r="D29" s="28" t="s">
        <v>41</v>
      </c>
      <c r="F29" s="28" t="s">
        <v>42</v>
      </c>
      <c r="L29" s="303">
        <v>0.21</v>
      </c>
      <c r="M29" s="302"/>
      <c r="N29" s="302"/>
      <c r="O29" s="302"/>
      <c r="P29" s="302"/>
      <c r="W29" s="301">
        <f>ROUND(AZ54, 2)</f>
        <v>0</v>
      </c>
      <c r="X29" s="302"/>
      <c r="Y29" s="302"/>
      <c r="Z29" s="302"/>
      <c r="AA29" s="302"/>
      <c r="AB29" s="302"/>
      <c r="AC29" s="302"/>
      <c r="AD29" s="302"/>
      <c r="AE29" s="302"/>
      <c r="AK29" s="301">
        <f>ROUND(AV54, 2)</f>
        <v>0</v>
      </c>
      <c r="AL29" s="302"/>
      <c r="AM29" s="302"/>
      <c r="AN29" s="302"/>
      <c r="AO29" s="302"/>
      <c r="AR29" s="38"/>
      <c r="BE29" s="310"/>
    </row>
    <row r="30" spans="1:71" s="3" customFormat="1" ht="14.45" customHeight="1">
      <c r="B30" s="38"/>
      <c r="F30" s="28" t="s">
        <v>43</v>
      </c>
      <c r="L30" s="303">
        <v>0.12</v>
      </c>
      <c r="M30" s="302"/>
      <c r="N30" s="302"/>
      <c r="O30" s="302"/>
      <c r="P30" s="302"/>
      <c r="W30" s="301">
        <f>ROUND(BA54, 2)</f>
        <v>0</v>
      </c>
      <c r="X30" s="302"/>
      <c r="Y30" s="302"/>
      <c r="Z30" s="302"/>
      <c r="AA30" s="302"/>
      <c r="AB30" s="302"/>
      <c r="AC30" s="302"/>
      <c r="AD30" s="302"/>
      <c r="AE30" s="302"/>
      <c r="AK30" s="301">
        <f>ROUND(AW54, 2)</f>
        <v>0</v>
      </c>
      <c r="AL30" s="302"/>
      <c r="AM30" s="302"/>
      <c r="AN30" s="302"/>
      <c r="AO30" s="302"/>
      <c r="AR30" s="38"/>
      <c r="BE30" s="310"/>
    </row>
    <row r="31" spans="1:71" s="3" customFormat="1" ht="14.45" hidden="1" customHeight="1">
      <c r="B31" s="38"/>
      <c r="F31" s="28" t="s">
        <v>44</v>
      </c>
      <c r="L31" s="303">
        <v>0.21</v>
      </c>
      <c r="M31" s="302"/>
      <c r="N31" s="302"/>
      <c r="O31" s="302"/>
      <c r="P31" s="302"/>
      <c r="W31" s="301">
        <f>ROUND(BB54, 2)</f>
        <v>0</v>
      </c>
      <c r="X31" s="302"/>
      <c r="Y31" s="302"/>
      <c r="Z31" s="302"/>
      <c r="AA31" s="302"/>
      <c r="AB31" s="302"/>
      <c r="AC31" s="302"/>
      <c r="AD31" s="302"/>
      <c r="AE31" s="302"/>
      <c r="AK31" s="301">
        <v>0</v>
      </c>
      <c r="AL31" s="302"/>
      <c r="AM31" s="302"/>
      <c r="AN31" s="302"/>
      <c r="AO31" s="302"/>
      <c r="AR31" s="38"/>
      <c r="BE31" s="310"/>
    </row>
    <row r="32" spans="1:71" s="3" customFormat="1" ht="14.45" hidden="1" customHeight="1">
      <c r="B32" s="38"/>
      <c r="F32" s="28" t="s">
        <v>45</v>
      </c>
      <c r="L32" s="303">
        <v>0.15</v>
      </c>
      <c r="M32" s="302"/>
      <c r="N32" s="302"/>
      <c r="O32" s="302"/>
      <c r="P32" s="302"/>
      <c r="W32" s="301">
        <f>ROUND(BC54, 2)</f>
        <v>0</v>
      </c>
      <c r="X32" s="302"/>
      <c r="Y32" s="302"/>
      <c r="Z32" s="302"/>
      <c r="AA32" s="302"/>
      <c r="AB32" s="302"/>
      <c r="AC32" s="302"/>
      <c r="AD32" s="302"/>
      <c r="AE32" s="302"/>
      <c r="AK32" s="301">
        <v>0</v>
      </c>
      <c r="AL32" s="302"/>
      <c r="AM32" s="302"/>
      <c r="AN32" s="302"/>
      <c r="AO32" s="302"/>
      <c r="AR32" s="38"/>
      <c r="BE32" s="310"/>
    </row>
    <row r="33" spans="1:57" s="3" customFormat="1" ht="14.45" hidden="1" customHeight="1">
      <c r="B33" s="38"/>
      <c r="F33" s="28" t="s">
        <v>46</v>
      </c>
      <c r="L33" s="303">
        <v>0</v>
      </c>
      <c r="M33" s="302"/>
      <c r="N33" s="302"/>
      <c r="O33" s="302"/>
      <c r="P33" s="302"/>
      <c r="W33" s="301">
        <f>ROUND(BD54, 2)</f>
        <v>0</v>
      </c>
      <c r="X33" s="302"/>
      <c r="Y33" s="302"/>
      <c r="Z33" s="302"/>
      <c r="AA33" s="302"/>
      <c r="AB33" s="302"/>
      <c r="AC33" s="302"/>
      <c r="AD33" s="302"/>
      <c r="AE33" s="302"/>
      <c r="AK33" s="301">
        <v>0</v>
      </c>
      <c r="AL33" s="302"/>
      <c r="AM33" s="302"/>
      <c r="AN33" s="302"/>
      <c r="AO33" s="302"/>
      <c r="AR33" s="38"/>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33"/>
    </row>
    <row r="35" spans="1:57" s="2" customFormat="1" ht="25.9" customHeight="1">
      <c r="A35" s="33"/>
      <c r="B35" s="34"/>
      <c r="C35" s="39"/>
      <c r="D35" s="40" t="s">
        <v>47</v>
      </c>
      <c r="E35" s="41"/>
      <c r="F35" s="41"/>
      <c r="G35" s="41"/>
      <c r="H35" s="41"/>
      <c r="I35" s="41"/>
      <c r="J35" s="41"/>
      <c r="K35" s="41"/>
      <c r="L35" s="41"/>
      <c r="M35" s="41"/>
      <c r="N35" s="41"/>
      <c r="O35" s="41"/>
      <c r="P35" s="41"/>
      <c r="Q35" s="41"/>
      <c r="R35" s="41"/>
      <c r="S35" s="41"/>
      <c r="T35" s="42" t="s">
        <v>48</v>
      </c>
      <c r="U35" s="41"/>
      <c r="V35" s="41"/>
      <c r="W35" s="41"/>
      <c r="X35" s="304" t="s">
        <v>49</v>
      </c>
      <c r="Y35" s="305"/>
      <c r="Z35" s="305"/>
      <c r="AA35" s="305"/>
      <c r="AB35" s="305"/>
      <c r="AC35" s="41"/>
      <c r="AD35" s="41"/>
      <c r="AE35" s="41"/>
      <c r="AF35" s="41"/>
      <c r="AG35" s="41"/>
      <c r="AH35" s="41"/>
      <c r="AI35" s="41"/>
      <c r="AJ35" s="41"/>
      <c r="AK35" s="306">
        <f>SUM(AK26:AK33)</f>
        <v>0</v>
      </c>
      <c r="AL35" s="305"/>
      <c r="AM35" s="305"/>
      <c r="AN35" s="305"/>
      <c r="AO35" s="307"/>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6.95" customHeight="1">
      <c r="A37" s="33"/>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c r="BE37" s="33"/>
    </row>
    <row r="41" spans="1:57" s="2" customFormat="1" ht="6.95" customHeight="1">
      <c r="A41" s="33"/>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c r="BE41" s="33"/>
    </row>
    <row r="42" spans="1:57" s="2" customFormat="1" ht="24.95" customHeight="1">
      <c r="A42" s="33"/>
      <c r="B42" s="34"/>
      <c r="C42" s="22" t="s">
        <v>50</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4"/>
      <c r="BE42" s="33"/>
    </row>
    <row r="43" spans="1:57" s="2" customFormat="1" ht="6.95" customHeight="1">
      <c r="A43" s="33"/>
      <c r="B43" s="34"/>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4"/>
      <c r="BE43" s="33"/>
    </row>
    <row r="44" spans="1:57" s="4" customFormat="1" ht="12" customHeight="1">
      <c r="B44" s="47"/>
      <c r="C44" s="28" t="s">
        <v>14</v>
      </c>
      <c r="L44" s="4" t="str">
        <f>K5</f>
        <v>1</v>
      </c>
      <c r="AR44" s="47"/>
    </row>
    <row r="45" spans="1:57" s="5" customFormat="1" ht="36.950000000000003" customHeight="1">
      <c r="B45" s="48"/>
      <c r="C45" s="49" t="s">
        <v>17</v>
      </c>
      <c r="L45" s="292" t="str">
        <f>K6</f>
        <v>Kolín, Hrnčířská 1029- Výměna střešního pláště</v>
      </c>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R45" s="48"/>
    </row>
    <row r="46" spans="1:57" s="2" customFormat="1" ht="6.95" customHeight="1">
      <c r="A46" s="33"/>
      <c r="B46" s="34"/>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4"/>
      <c r="BE46" s="33"/>
    </row>
    <row r="47" spans="1:57" s="2" customFormat="1" ht="12" customHeight="1">
      <c r="A47" s="33"/>
      <c r="B47" s="34"/>
      <c r="C47" s="28" t="s">
        <v>21</v>
      </c>
      <c r="D47" s="33"/>
      <c r="E47" s="33"/>
      <c r="F47" s="33"/>
      <c r="G47" s="33"/>
      <c r="H47" s="33"/>
      <c r="I47" s="33"/>
      <c r="J47" s="33"/>
      <c r="K47" s="33"/>
      <c r="L47" s="50" t="str">
        <f>IF(K8="","",K8)</f>
        <v xml:space="preserve"> </v>
      </c>
      <c r="M47" s="33"/>
      <c r="N47" s="33"/>
      <c r="O47" s="33"/>
      <c r="P47" s="33"/>
      <c r="Q47" s="33"/>
      <c r="R47" s="33"/>
      <c r="S47" s="33"/>
      <c r="T47" s="33"/>
      <c r="U47" s="33"/>
      <c r="V47" s="33"/>
      <c r="W47" s="33"/>
      <c r="X47" s="33"/>
      <c r="Y47" s="33"/>
      <c r="Z47" s="33"/>
      <c r="AA47" s="33"/>
      <c r="AB47" s="33"/>
      <c r="AC47" s="33"/>
      <c r="AD47" s="33"/>
      <c r="AE47" s="33"/>
      <c r="AF47" s="33"/>
      <c r="AG47" s="33"/>
      <c r="AH47" s="33"/>
      <c r="AI47" s="28" t="s">
        <v>23</v>
      </c>
      <c r="AJ47" s="33"/>
      <c r="AK47" s="33"/>
      <c r="AL47" s="33"/>
      <c r="AM47" s="294" t="str">
        <f>IF(AN8= "","",AN8)</f>
        <v>28. 11. 2021</v>
      </c>
      <c r="AN47" s="294"/>
      <c r="AO47" s="33"/>
      <c r="AP47" s="33"/>
      <c r="AQ47" s="33"/>
      <c r="AR47" s="34"/>
      <c r="BE47" s="33"/>
    </row>
    <row r="48" spans="1:57" s="2" customFormat="1" ht="6.95" customHeight="1">
      <c r="A48" s="33"/>
      <c r="B48" s="34"/>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4"/>
      <c r="BE48" s="33"/>
    </row>
    <row r="49" spans="1:91" s="2" customFormat="1" ht="25.7" customHeight="1">
      <c r="A49" s="33"/>
      <c r="B49" s="34"/>
      <c r="C49" s="28" t="s">
        <v>25</v>
      </c>
      <c r="D49" s="33"/>
      <c r="E49" s="33"/>
      <c r="F49" s="33"/>
      <c r="G49" s="33"/>
      <c r="H49" s="33"/>
      <c r="I49" s="33"/>
      <c r="J49" s="33"/>
      <c r="K49" s="33"/>
      <c r="L49" s="4" t="str">
        <f>IF(E11= "","",E11)</f>
        <v>Město Kolín</v>
      </c>
      <c r="M49" s="33"/>
      <c r="N49" s="33"/>
      <c r="O49" s="33"/>
      <c r="P49" s="33"/>
      <c r="Q49" s="33"/>
      <c r="R49" s="33"/>
      <c r="S49" s="33"/>
      <c r="T49" s="33"/>
      <c r="U49" s="33"/>
      <c r="V49" s="33"/>
      <c r="W49" s="33"/>
      <c r="X49" s="33"/>
      <c r="Y49" s="33"/>
      <c r="Z49" s="33"/>
      <c r="AA49" s="33"/>
      <c r="AB49" s="33"/>
      <c r="AC49" s="33"/>
      <c r="AD49" s="33"/>
      <c r="AE49" s="33"/>
      <c r="AF49" s="33"/>
      <c r="AG49" s="33"/>
      <c r="AH49" s="33"/>
      <c r="AI49" s="28" t="s">
        <v>31</v>
      </c>
      <c r="AJ49" s="33"/>
      <c r="AK49" s="33"/>
      <c r="AL49" s="33"/>
      <c r="AM49" s="295" t="str">
        <f>IF(E17="","",E17)</f>
        <v>D et A stavební společnost s.r.o.</v>
      </c>
      <c r="AN49" s="296"/>
      <c r="AO49" s="296"/>
      <c r="AP49" s="296"/>
      <c r="AQ49" s="33"/>
      <c r="AR49" s="34"/>
      <c r="AS49" s="297" t="s">
        <v>51</v>
      </c>
      <c r="AT49" s="298"/>
      <c r="AU49" s="52"/>
      <c r="AV49" s="52"/>
      <c r="AW49" s="52"/>
      <c r="AX49" s="52"/>
      <c r="AY49" s="52"/>
      <c r="AZ49" s="52"/>
      <c r="BA49" s="52"/>
      <c r="BB49" s="52"/>
      <c r="BC49" s="52"/>
      <c r="BD49" s="53"/>
      <c r="BE49" s="33"/>
    </row>
    <row r="50" spans="1:91" s="2" customFormat="1" ht="15.2" customHeight="1">
      <c r="A50" s="33"/>
      <c r="B50" s="34"/>
      <c r="C50" s="28" t="s">
        <v>29</v>
      </c>
      <c r="D50" s="33"/>
      <c r="E50" s="33"/>
      <c r="F50" s="33"/>
      <c r="G50" s="33"/>
      <c r="H50" s="33"/>
      <c r="I50" s="33"/>
      <c r="J50" s="33"/>
      <c r="K50" s="33"/>
      <c r="L50" s="4"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8" t="s">
        <v>34</v>
      </c>
      <c r="AJ50" s="33"/>
      <c r="AK50" s="33"/>
      <c r="AL50" s="33"/>
      <c r="AM50" s="295" t="str">
        <f>IF(E20="","",E20)</f>
        <v xml:space="preserve"> </v>
      </c>
      <c r="AN50" s="296"/>
      <c r="AO50" s="296"/>
      <c r="AP50" s="296"/>
      <c r="AQ50" s="33"/>
      <c r="AR50" s="34"/>
      <c r="AS50" s="299"/>
      <c r="AT50" s="300"/>
      <c r="AU50" s="54"/>
      <c r="AV50" s="54"/>
      <c r="AW50" s="54"/>
      <c r="AX50" s="54"/>
      <c r="AY50" s="54"/>
      <c r="AZ50" s="54"/>
      <c r="BA50" s="54"/>
      <c r="BB50" s="54"/>
      <c r="BC50" s="54"/>
      <c r="BD50" s="55"/>
      <c r="BE50" s="33"/>
    </row>
    <row r="51" spans="1:91" s="2" customFormat="1" ht="10.9" customHeight="1">
      <c r="A51" s="33"/>
      <c r="B51" s="34"/>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4"/>
      <c r="AS51" s="299"/>
      <c r="AT51" s="300"/>
      <c r="AU51" s="54"/>
      <c r="AV51" s="54"/>
      <c r="AW51" s="54"/>
      <c r="AX51" s="54"/>
      <c r="AY51" s="54"/>
      <c r="AZ51" s="54"/>
      <c r="BA51" s="54"/>
      <c r="BB51" s="54"/>
      <c r="BC51" s="54"/>
      <c r="BD51" s="55"/>
      <c r="BE51" s="33"/>
    </row>
    <row r="52" spans="1:91" s="2" customFormat="1" ht="29.25" customHeight="1">
      <c r="A52" s="33"/>
      <c r="B52" s="34"/>
      <c r="C52" s="288" t="s">
        <v>52</v>
      </c>
      <c r="D52" s="289"/>
      <c r="E52" s="289"/>
      <c r="F52" s="289"/>
      <c r="G52" s="289"/>
      <c r="H52" s="56"/>
      <c r="I52" s="290" t="s">
        <v>53</v>
      </c>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91" t="s">
        <v>54</v>
      </c>
      <c r="AH52" s="289"/>
      <c r="AI52" s="289"/>
      <c r="AJ52" s="289"/>
      <c r="AK52" s="289"/>
      <c r="AL52" s="289"/>
      <c r="AM52" s="289"/>
      <c r="AN52" s="290" t="s">
        <v>55</v>
      </c>
      <c r="AO52" s="289"/>
      <c r="AP52" s="289"/>
      <c r="AQ52" s="57" t="s">
        <v>56</v>
      </c>
      <c r="AR52" s="34"/>
      <c r="AS52" s="58" t="s">
        <v>57</v>
      </c>
      <c r="AT52" s="59" t="s">
        <v>58</v>
      </c>
      <c r="AU52" s="59" t="s">
        <v>59</v>
      </c>
      <c r="AV52" s="59" t="s">
        <v>60</v>
      </c>
      <c r="AW52" s="59" t="s">
        <v>61</v>
      </c>
      <c r="AX52" s="59" t="s">
        <v>62</v>
      </c>
      <c r="AY52" s="59" t="s">
        <v>63</v>
      </c>
      <c r="AZ52" s="59" t="s">
        <v>64</v>
      </c>
      <c r="BA52" s="59" t="s">
        <v>65</v>
      </c>
      <c r="BB52" s="59" t="s">
        <v>66</v>
      </c>
      <c r="BC52" s="59" t="s">
        <v>67</v>
      </c>
      <c r="BD52" s="60" t="s">
        <v>68</v>
      </c>
      <c r="BE52" s="33"/>
    </row>
    <row r="53" spans="1:91" s="2" customFormat="1" ht="10.9" customHeight="1">
      <c r="A53" s="33"/>
      <c r="B53" s="34"/>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4"/>
      <c r="AS53" s="61"/>
      <c r="AT53" s="62"/>
      <c r="AU53" s="62"/>
      <c r="AV53" s="62"/>
      <c r="AW53" s="62"/>
      <c r="AX53" s="62"/>
      <c r="AY53" s="62"/>
      <c r="AZ53" s="62"/>
      <c r="BA53" s="62"/>
      <c r="BB53" s="62"/>
      <c r="BC53" s="62"/>
      <c r="BD53" s="63"/>
      <c r="BE53" s="33"/>
    </row>
    <row r="54" spans="1:91" s="6" customFormat="1" ht="32.450000000000003" customHeight="1">
      <c r="B54" s="64"/>
      <c r="C54" s="65" t="s">
        <v>69</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286">
        <f>ROUND(SUM(AG55:AG56),2)</f>
        <v>0</v>
      </c>
      <c r="AH54" s="286"/>
      <c r="AI54" s="286"/>
      <c r="AJ54" s="286"/>
      <c r="AK54" s="286"/>
      <c r="AL54" s="286"/>
      <c r="AM54" s="286"/>
      <c r="AN54" s="287">
        <f>SUM(AG54,AT54)</f>
        <v>0</v>
      </c>
      <c r="AO54" s="287"/>
      <c r="AP54" s="287"/>
      <c r="AQ54" s="68" t="s">
        <v>3</v>
      </c>
      <c r="AR54" s="64"/>
      <c r="AS54" s="69">
        <f>ROUND(SUM(AS55:AS56),2)</f>
        <v>0</v>
      </c>
      <c r="AT54" s="70">
        <f>ROUND(SUM(AV54:AW54),2)</f>
        <v>0</v>
      </c>
      <c r="AU54" s="71">
        <f>ROUND(SUM(AU55:AU56),5)</f>
        <v>0</v>
      </c>
      <c r="AV54" s="70">
        <f>ROUND(AZ54*L29,2)</f>
        <v>0</v>
      </c>
      <c r="AW54" s="70">
        <f>ROUND(BA54*L30,2)</f>
        <v>0</v>
      </c>
      <c r="AX54" s="70">
        <f>ROUND(BB54*L29,2)</f>
        <v>0</v>
      </c>
      <c r="AY54" s="70">
        <f>ROUND(BC54*L30,2)</f>
        <v>0</v>
      </c>
      <c r="AZ54" s="70">
        <f>ROUND(SUM(AZ55:AZ56),2)</f>
        <v>0</v>
      </c>
      <c r="BA54" s="70">
        <f>ROUND(SUM(BA55:BA56),2)</f>
        <v>0</v>
      </c>
      <c r="BB54" s="70">
        <f>ROUND(SUM(BB55:BB56),2)</f>
        <v>0</v>
      </c>
      <c r="BC54" s="70">
        <f>ROUND(SUM(BC55:BC56),2)</f>
        <v>0</v>
      </c>
      <c r="BD54" s="72">
        <f>ROUND(SUM(BD55:BD56),2)</f>
        <v>0</v>
      </c>
      <c r="BS54" s="73" t="s">
        <v>70</v>
      </c>
      <c r="BT54" s="73" t="s">
        <v>71</v>
      </c>
      <c r="BU54" s="74" t="s">
        <v>72</v>
      </c>
      <c r="BV54" s="73" t="s">
        <v>73</v>
      </c>
      <c r="BW54" s="73" t="s">
        <v>5</v>
      </c>
      <c r="BX54" s="73" t="s">
        <v>74</v>
      </c>
      <c r="CL54" s="73" t="s">
        <v>3</v>
      </c>
    </row>
    <row r="55" spans="1:91" s="7" customFormat="1" ht="24.75" customHeight="1">
      <c r="A55" s="75" t="s">
        <v>75</v>
      </c>
      <c r="B55" s="76"/>
      <c r="C55" s="77"/>
      <c r="D55" s="285" t="s">
        <v>15</v>
      </c>
      <c r="E55" s="285"/>
      <c r="F55" s="285"/>
      <c r="G55" s="285"/>
      <c r="H55" s="285"/>
      <c r="I55" s="78"/>
      <c r="J55" s="285" t="s">
        <v>18</v>
      </c>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3">
        <f>'1 - Kolín, Hrnčířská 1029...'!J30</f>
        <v>0</v>
      </c>
      <c r="AH55" s="284"/>
      <c r="AI55" s="284"/>
      <c r="AJ55" s="284"/>
      <c r="AK55" s="284"/>
      <c r="AL55" s="284"/>
      <c r="AM55" s="284"/>
      <c r="AN55" s="283">
        <f>SUM(AG55,AT55)</f>
        <v>0</v>
      </c>
      <c r="AO55" s="284"/>
      <c r="AP55" s="284"/>
      <c r="AQ55" s="79" t="s">
        <v>76</v>
      </c>
      <c r="AR55" s="76"/>
      <c r="AS55" s="80">
        <v>0</v>
      </c>
      <c r="AT55" s="81">
        <f>ROUND(SUM(AV55:AW55),2)</f>
        <v>0</v>
      </c>
      <c r="AU55" s="82">
        <f>'1 - Kolín, Hrnčířská 1029...'!P95</f>
        <v>0</v>
      </c>
      <c r="AV55" s="81">
        <f>'1 - Kolín, Hrnčířská 1029...'!J33</f>
        <v>0</v>
      </c>
      <c r="AW55" s="81">
        <f>'1 - Kolín, Hrnčířská 1029...'!J34</f>
        <v>0</v>
      </c>
      <c r="AX55" s="81">
        <f>'1 - Kolín, Hrnčířská 1029...'!J35</f>
        <v>0</v>
      </c>
      <c r="AY55" s="81">
        <f>'1 - Kolín, Hrnčířská 1029...'!J36</f>
        <v>0</v>
      </c>
      <c r="AZ55" s="81">
        <f>'1 - Kolín, Hrnčířská 1029...'!F33</f>
        <v>0</v>
      </c>
      <c r="BA55" s="81">
        <f>'1 - Kolín, Hrnčířská 1029...'!F34</f>
        <v>0</v>
      </c>
      <c r="BB55" s="81">
        <f>'1 - Kolín, Hrnčířská 1029...'!F35</f>
        <v>0</v>
      </c>
      <c r="BC55" s="81">
        <f>'1 - Kolín, Hrnčířská 1029...'!F36</f>
        <v>0</v>
      </c>
      <c r="BD55" s="83">
        <f>'1 - Kolín, Hrnčířská 1029...'!F37</f>
        <v>0</v>
      </c>
      <c r="BT55" s="84" t="s">
        <v>15</v>
      </c>
      <c r="BV55" s="84" t="s">
        <v>73</v>
      </c>
      <c r="BW55" s="84" t="s">
        <v>77</v>
      </c>
      <c r="BX55" s="84" t="s">
        <v>5</v>
      </c>
      <c r="CL55" s="84" t="s">
        <v>3</v>
      </c>
      <c r="CM55" s="84" t="s">
        <v>15</v>
      </c>
    </row>
    <row r="56" spans="1:91" s="7" customFormat="1" ht="16.5" customHeight="1">
      <c r="A56" s="75" t="s">
        <v>75</v>
      </c>
      <c r="B56" s="76"/>
      <c r="C56" s="77"/>
      <c r="D56" s="285" t="s">
        <v>78</v>
      </c>
      <c r="E56" s="285"/>
      <c r="F56" s="285"/>
      <c r="G56" s="285"/>
      <c r="H56" s="285"/>
      <c r="I56" s="78"/>
      <c r="J56" s="285" t="s">
        <v>79</v>
      </c>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3">
        <f>'VRN - Ostatní a vedlejší ...'!J30</f>
        <v>0</v>
      </c>
      <c r="AH56" s="284"/>
      <c r="AI56" s="284"/>
      <c r="AJ56" s="284"/>
      <c r="AK56" s="284"/>
      <c r="AL56" s="284"/>
      <c r="AM56" s="284"/>
      <c r="AN56" s="283">
        <f>SUM(AG56,AT56)</f>
        <v>0</v>
      </c>
      <c r="AO56" s="284"/>
      <c r="AP56" s="284"/>
      <c r="AQ56" s="79" t="s">
        <v>76</v>
      </c>
      <c r="AR56" s="76"/>
      <c r="AS56" s="85">
        <v>0</v>
      </c>
      <c r="AT56" s="86">
        <f>ROUND(SUM(AV56:AW56),2)</f>
        <v>0</v>
      </c>
      <c r="AU56" s="87">
        <f>'VRN - Ostatní a vedlejší ...'!P80</f>
        <v>0</v>
      </c>
      <c r="AV56" s="86">
        <f>'VRN - Ostatní a vedlejší ...'!J33</f>
        <v>0</v>
      </c>
      <c r="AW56" s="86">
        <f>'VRN - Ostatní a vedlejší ...'!J34</f>
        <v>0</v>
      </c>
      <c r="AX56" s="86">
        <f>'VRN - Ostatní a vedlejší ...'!J35</f>
        <v>0</v>
      </c>
      <c r="AY56" s="86">
        <f>'VRN - Ostatní a vedlejší ...'!J36</f>
        <v>0</v>
      </c>
      <c r="AZ56" s="86">
        <f>'VRN - Ostatní a vedlejší ...'!F33</f>
        <v>0</v>
      </c>
      <c r="BA56" s="86">
        <f>'VRN - Ostatní a vedlejší ...'!F34</f>
        <v>0</v>
      </c>
      <c r="BB56" s="86">
        <f>'VRN - Ostatní a vedlejší ...'!F35</f>
        <v>0</v>
      </c>
      <c r="BC56" s="86">
        <f>'VRN - Ostatní a vedlejší ...'!F36</f>
        <v>0</v>
      </c>
      <c r="BD56" s="88">
        <f>'VRN - Ostatní a vedlejší ...'!F37</f>
        <v>0</v>
      </c>
      <c r="BT56" s="84" t="s">
        <v>15</v>
      </c>
      <c r="BV56" s="84" t="s">
        <v>73</v>
      </c>
      <c r="BW56" s="84" t="s">
        <v>80</v>
      </c>
      <c r="BX56" s="84" t="s">
        <v>5</v>
      </c>
      <c r="CL56" s="84" t="s">
        <v>3</v>
      </c>
      <c r="CM56" s="84" t="s">
        <v>15</v>
      </c>
    </row>
    <row r="57" spans="1:91" s="2" customFormat="1" ht="30" customHeight="1">
      <c r="A57" s="33"/>
      <c r="B57" s="34"/>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4"/>
      <c r="AS57" s="33"/>
      <c r="AT57" s="33"/>
      <c r="AU57" s="33"/>
      <c r="AV57" s="33"/>
      <c r="AW57" s="33"/>
      <c r="AX57" s="33"/>
      <c r="AY57" s="33"/>
      <c r="AZ57" s="33"/>
      <c r="BA57" s="33"/>
      <c r="BB57" s="33"/>
      <c r="BC57" s="33"/>
      <c r="BD57" s="33"/>
      <c r="BE57" s="33"/>
    </row>
    <row r="58" spans="1:91" s="2" customFormat="1" ht="6.95" customHeight="1">
      <c r="A58" s="33"/>
      <c r="B58" s="43"/>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34"/>
      <c r="AS58" s="33"/>
      <c r="AT58" s="33"/>
      <c r="AU58" s="33"/>
      <c r="AV58" s="33"/>
      <c r="AW58" s="33"/>
      <c r="AX58" s="33"/>
      <c r="AY58" s="33"/>
      <c r="AZ58" s="33"/>
      <c r="BA58" s="33"/>
      <c r="BB58" s="33"/>
      <c r="BC58" s="33"/>
      <c r="BD58" s="33"/>
      <c r="BE58" s="33"/>
    </row>
  </sheetData>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L33:P33"/>
    <mergeCell ref="X35:AB35"/>
    <mergeCell ref="AK35:AO35"/>
    <mergeCell ref="AK31:AO31"/>
    <mergeCell ref="L31:P31"/>
    <mergeCell ref="W32:AE32"/>
    <mergeCell ref="AK32:AO32"/>
    <mergeCell ref="L32:P32"/>
    <mergeCell ref="AM47:AN47"/>
    <mergeCell ref="AM49:AP49"/>
    <mergeCell ref="AS49:AT51"/>
    <mergeCell ref="AM50:AP50"/>
    <mergeCell ref="W33:AE33"/>
    <mergeCell ref="AK33:AO33"/>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s>
  <hyperlinks>
    <hyperlink ref="A55" location="'1 - Kolín, Hrnčířská 1029...'!C2" display="/"/>
    <hyperlink ref="A56" location="'VR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23"/>
  <sheetViews>
    <sheetView showGridLines="0" workbookViewId="0">
      <selection activeCell="K105" sqref="K105"/>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1" t="s">
        <v>6</v>
      </c>
      <c r="M2" s="282"/>
      <c r="N2" s="282"/>
      <c r="O2" s="282"/>
      <c r="P2" s="282"/>
      <c r="Q2" s="282"/>
      <c r="R2" s="282"/>
      <c r="S2" s="282"/>
      <c r="T2" s="282"/>
      <c r="U2" s="282"/>
      <c r="V2" s="282"/>
      <c r="AT2" s="18" t="s">
        <v>77</v>
      </c>
    </row>
    <row r="3" spans="1:46" s="1" customFormat="1" ht="6.95" customHeight="1">
      <c r="B3" s="19"/>
      <c r="C3" s="20"/>
      <c r="D3" s="20"/>
      <c r="E3" s="20"/>
      <c r="F3" s="20"/>
      <c r="G3" s="20"/>
      <c r="H3" s="20"/>
      <c r="I3" s="20"/>
      <c r="J3" s="20"/>
      <c r="K3" s="20"/>
      <c r="L3" s="21"/>
      <c r="AT3" s="18" t="s">
        <v>15</v>
      </c>
    </row>
    <row r="4" spans="1:46" s="1" customFormat="1" ht="24.95" customHeight="1">
      <c r="B4" s="21"/>
      <c r="D4" s="22" t="s">
        <v>81</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0" t="str">
        <f>'Rekapitulace stavby'!K6</f>
        <v>Kolín, Hrnčířská 1029- Výměna střešního pláště</v>
      </c>
      <c r="F7" s="321"/>
      <c r="G7" s="321"/>
      <c r="H7" s="321"/>
      <c r="L7" s="21"/>
    </row>
    <row r="8" spans="1:46" s="2" customFormat="1" ht="12" customHeight="1">
      <c r="A8" s="33"/>
      <c r="B8" s="34"/>
      <c r="C8" s="33"/>
      <c r="D8" s="28" t="s">
        <v>82</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92" t="s">
        <v>83</v>
      </c>
      <c r="F9" s="319"/>
      <c r="G9" s="319"/>
      <c r="H9" s="319"/>
      <c r="I9" s="33"/>
      <c r="J9" s="33"/>
      <c r="K9" s="33"/>
      <c r="L9" s="90"/>
      <c r="S9" s="33"/>
      <c r="T9" s="33"/>
      <c r="U9" s="33"/>
      <c r="V9" s="33"/>
      <c r="W9" s="33"/>
      <c r="X9" s="33"/>
      <c r="Y9" s="33"/>
      <c r="Z9" s="33"/>
      <c r="AA9" s="33"/>
      <c r="AB9" s="33"/>
      <c r="AC9" s="33"/>
      <c r="AD9" s="33"/>
      <c r="AE9" s="33"/>
    </row>
    <row r="10" spans="1:46" s="2" customFormat="1">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28. 11. 2021</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2" t="str">
        <f>'Rekapitulace stavby'!E14</f>
        <v>Vyplň údaj</v>
      </c>
      <c r="F18" s="311"/>
      <c r="G18" s="311"/>
      <c r="H18" s="311"/>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15" t="s">
        <v>3</v>
      </c>
      <c r="F27" s="315"/>
      <c r="G27" s="315"/>
      <c r="H27" s="315"/>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ROUND(J95,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ROUND((SUM(BE95:BE422)),  2)</f>
        <v>0</v>
      </c>
      <c r="G33" s="33"/>
      <c r="H33" s="33"/>
      <c r="I33" s="97">
        <v>0.21</v>
      </c>
      <c r="J33" s="96">
        <f>ROUND(((SUM(BE95:BE422))*I33),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ROUND((SUM(BF95:BF422)),  2)</f>
        <v>0</v>
      </c>
      <c r="G34" s="33"/>
      <c r="H34" s="33"/>
      <c r="I34" s="97">
        <v>0.12</v>
      </c>
      <c r="J34" s="96">
        <f>ROUND(((SUM(BF95:BF422))*I34),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ROUND((SUM(BG95:BG422)),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ROUND((SUM(BH95:BH422)),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ROUND((SUM(BI95:BI422)),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84</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20" t="str">
        <f>E7</f>
        <v>Kolín, Hrnčířská 1029- Výměna střešního pláště</v>
      </c>
      <c r="F48" s="321"/>
      <c r="G48" s="321"/>
      <c r="H48" s="321"/>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82</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92" t="str">
        <f>E9</f>
        <v>1 - Kolín, Hrnčířská 1029- Výměna střešního pláště</v>
      </c>
      <c r="F50" s="319"/>
      <c r="G50" s="319"/>
      <c r="H50" s="319"/>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28. 11. 2021</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25.7" customHeight="1">
      <c r="A54" s="33"/>
      <c r="B54" s="34"/>
      <c r="C54" s="28" t="s">
        <v>25</v>
      </c>
      <c r="D54" s="33"/>
      <c r="E54" s="33"/>
      <c r="F54" s="26" t="str">
        <f>E15</f>
        <v>Město Kolín</v>
      </c>
      <c r="G54" s="33"/>
      <c r="H54" s="33"/>
      <c r="I54" s="28" t="s">
        <v>31</v>
      </c>
      <c r="J54" s="31" t="str">
        <f>E21</f>
        <v>D et A stavební společnost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85</v>
      </c>
      <c r="D57" s="98"/>
      <c r="E57" s="98"/>
      <c r="F57" s="98"/>
      <c r="G57" s="98"/>
      <c r="H57" s="98"/>
      <c r="I57" s="98"/>
      <c r="J57" s="105" t="s">
        <v>86</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J95</f>
        <v>0</v>
      </c>
      <c r="K59" s="33"/>
      <c r="L59" s="90"/>
      <c r="S59" s="33"/>
      <c r="T59" s="33"/>
      <c r="U59" s="33"/>
      <c r="V59" s="33"/>
      <c r="W59" s="33"/>
      <c r="X59" s="33"/>
      <c r="Y59" s="33"/>
      <c r="Z59" s="33"/>
      <c r="AA59" s="33"/>
      <c r="AB59" s="33"/>
      <c r="AC59" s="33"/>
      <c r="AD59" s="33"/>
      <c r="AE59" s="33"/>
      <c r="AU59" s="18" t="s">
        <v>87</v>
      </c>
    </row>
    <row r="60" spans="1:47" s="9" customFormat="1" ht="24.95" customHeight="1">
      <c r="B60" s="107"/>
      <c r="D60" s="108" t="s">
        <v>88</v>
      </c>
      <c r="E60" s="109"/>
      <c r="F60" s="109"/>
      <c r="G60" s="109"/>
      <c r="H60" s="109"/>
      <c r="I60" s="109"/>
      <c r="J60" s="110">
        <f>J96</f>
        <v>0</v>
      </c>
      <c r="L60" s="107"/>
    </row>
    <row r="61" spans="1:47" s="10" customFormat="1" ht="19.899999999999999" customHeight="1">
      <c r="B61" s="111"/>
      <c r="D61" s="112" t="s">
        <v>89</v>
      </c>
      <c r="E61" s="113"/>
      <c r="F61" s="113"/>
      <c r="G61" s="113"/>
      <c r="H61" s="113"/>
      <c r="I61" s="113"/>
      <c r="J61" s="114">
        <f>J97</f>
        <v>0</v>
      </c>
      <c r="L61" s="111"/>
    </row>
    <row r="62" spans="1:47" s="10" customFormat="1" ht="14.85" customHeight="1">
      <c r="B62" s="111"/>
      <c r="D62" s="112" t="s">
        <v>90</v>
      </c>
      <c r="E62" s="113"/>
      <c r="F62" s="113"/>
      <c r="G62" s="113"/>
      <c r="H62" s="113"/>
      <c r="I62" s="113"/>
      <c r="J62" s="114">
        <f>J98</f>
        <v>0</v>
      </c>
      <c r="L62" s="111"/>
    </row>
    <row r="63" spans="1:47" s="10" customFormat="1" ht="14.85" customHeight="1">
      <c r="B63" s="111"/>
      <c r="D63" s="112" t="s">
        <v>91</v>
      </c>
      <c r="E63" s="113"/>
      <c r="F63" s="113"/>
      <c r="G63" s="113"/>
      <c r="H63" s="113"/>
      <c r="I63" s="113"/>
      <c r="J63" s="114">
        <f>J116</f>
        <v>0</v>
      </c>
      <c r="L63" s="111"/>
    </row>
    <row r="64" spans="1:47" s="10" customFormat="1" ht="19.899999999999999" customHeight="1">
      <c r="B64" s="111"/>
      <c r="D64" s="112" t="s">
        <v>92</v>
      </c>
      <c r="E64" s="113"/>
      <c r="F64" s="113"/>
      <c r="G64" s="113"/>
      <c r="H64" s="113"/>
      <c r="I64" s="113"/>
      <c r="J64" s="114">
        <f>J135</f>
        <v>0</v>
      </c>
      <c r="L64" s="111"/>
    </row>
    <row r="65" spans="1:31" s="10" customFormat="1" ht="14.85" customHeight="1">
      <c r="B65" s="111"/>
      <c r="D65" s="112" t="s">
        <v>93</v>
      </c>
      <c r="E65" s="113"/>
      <c r="F65" s="113"/>
      <c r="G65" s="113"/>
      <c r="H65" s="113"/>
      <c r="I65" s="113"/>
      <c r="J65" s="114">
        <f>J136</f>
        <v>0</v>
      </c>
      <c r="L65" s="111"/>
    </row>
    <row r="66" spans="1:31" s="10" customFormat="1" ht="14.85" customHeight="1">
      <c r="B66" s="111"/>
      <c r="D66" s="112" t="s">
        <v>94</v>
      </c>
      <c r="E66" s="113"/>
      <c r="F66" s="113"/>
      <c r="G66" s="113"/>
      <c r="H66" s="113"/>
      <c r="I66" s="113"/>
      <c r="J66" s="114">
        <f>J151</f>
        <v>0</v>
      </c>
      <c r="L66" s="111"/>
    </row>
    <row r="67" spans="1:31" s="10" customFormat="1" ht="19.899999999999999" customHeight="1">
      <c r="B67" s="111"/>
      <c r="D67" s="112" t="s">
        <v>95</v>
      </c>
      <c r="E67" s="113"/>
      <c r="F67" s="113"/>
      <c r="G67" s="113"/>
      <c r="H67" s="113"/>
      <c r="I67" s="113"/>
      <c r="J67" s="114">
        <f>J174</f>
        <v>0</v>
      </c>
      <c r="L67" s="111"/>
    </row>
    <row r="68" spans="1:31" s="10" customFormat="1" ht="19.899999999999999" customHeight="1">
      <c r="B68" s="111"/>
      <c r="D68" s="112" t="s">
        <v>96</v>
      </c>
      <c r="E68" s="113"/>
      <c r="F68" s="113"/>
      <c r="G68" s="113"/>
      <c r="H68" s="113"/>
      <c r="I68" s="113"/>
      <c r="J68" s="114">
        <f>J184</f>
        <v>0</v>
      </c>
      <c r="L68" s="111"/>
    </row>
    <row r="69" spans="1:31" s="9" customFormat="1" ht="24.95" customHeight="1">
      <c r="B69" s="107"/>
      <c r="D69" s="108" t="s">
        <v>97</v>
      </c>
      <c r="E69" s="109"/>
      <c r="F69" s="109"/>
      <c r="G69" s="109"/>
      <c r="H69" s="109"/>
      <c r="I69" s="109"/>
      <c r="J69" s="110">
        <f>J187</f>
        <v>0</v>
      </c>
      <c r="L69" s="107"/>
    </row>
    <row r="70" spans="1:31" s="10" customFormat="1" ht="19.899999999999999" customHeight="1">
      <c r="B70" s="111"/>
      <c r="D70" s="112" t="s">
        <v>98</v>
      </c>
      <c r="E70" s="113"/>
      <c r="F70" s="113"/>
      <c r="G70" s="113"/>
      <c r="H70" s="113"/>
      <c r="I70" s="113"/>
      <c r="J70" s="114">
        <f>J188</f>
        <v>0</v>
      </c>
      <c r="L70" s="111"/>
    </row>
    <row r="71" spans="1:31" s="10" customFormat="1" ht="19.899999999999999" customHeight="1">
      <c r="B71" s="111"/>
      <c r="D71" s="112" t="s">
        <v>99</v>
      </c>
      <c r="E71" s="113"/>
      <c r="F71" s="113"/>
      <c r="G71" s="113"/>
      <c r="H71" s="113"/>
      <c r="I71" s="113"/>
      <c r="J71" s="114">
        <f>J273</f>
        <v>0</v>
      </c>
      <c r="L71" s="111"/>
    </row>
    <row r="72" spans="1:31" s="10" customFormat="1" ht="19.899999999999999" customHeight="1">
      <c r="B72" s="111"/>
      <c r="D72" s="112" t="s">
        <v>100</v>
      </c>
      <c r="E72" s="113"/>
      <c r="F72" s="113"/>
      <c r="G72" s="113"/>
      <c r="H72" s="113"/>
      <c r="I72" s="113"/>
      <c r="J72" s="114">
        <f>J333</f>
        <v>0</v>
      </c>
      <c r="L72" s="111"/>
    </row>
    <row r="73" spans="1:31" s="10" customFormat="1" ht="19.899999999999999" customHeight="1">
      <c r="B73" s="111"/>
      <c r="D73" s="112" t="s">
        <v>101</v>
      </c>
      <c r="E73" s="113"/>
      <c r="F73" s="113"/>
      <c r="G73" s="113"/>
      <c r="H73" s="113"/>
      <c r="I73" s="113"/>
      <c r="J73" s="114">
        <f>J337</f>
        <v>0</v>
      </c>
      <c r="L73" s="111"/>
    </row>
    <row r="74" spans="1:31" s="10" customFormat="1" ht="19.899999999999999" customHeight="1">
      <c r="B74" s="111"/>
      <c r="D74" s="112" t="s">
        <v>102</v>
      </c>
      <c r="E74" s="113"/>
      <c r="F74" s="113"/>
      <c r="G74" s="113"/>
      <c r="H74" s="113"/>
      <c r="I74" s="113"/>
      <c r="J74" s="114">
        <f>J388</f>
        <v>0</v>
      </c>
      <c r="L74" s="111"/>
    </row>
    <row r="75" spans="1:31" s="10" customFormat="1" ht="19.899999999999999" customHeight="1">
      <c r="B75" s="111"/>
      <c r="D75" s="112" t="s">
        <v>103</v>
      </c>
      <c r="E75" s="113"/>
      <c r="F75" s="113"/>
      <c r="G75" s="113"/>
      <c r="H75" s="113"/>
      <c r="I75" s="113"/>
      <c r="J75" s="114">
        <f>J416</f>
        <v>0</v>
      </c>
      <c r="L75" s="111"/>
    </row>
    <row r="76" spans="1:31" s="2" customFormat="1" ht="21.75" customHeight="1">
      <c r="A76" s="33"/>
      <c r="B76" s="34"/>
      <c r="C76" s="33"/>
      <c r="D76" s="33"/>
      <c r="E76" s="33"/>
      <c r="F76" s="33"/>
      <c r="G76" s="33"/>
      <c r="H76" s="33"/>
      <c r="I76" s="33"/>
      <c r="J76" s="33"/>
      <c r="K76" s="33"/>
      <c r="L76" s="90"/>
      <c r="S76" s="33"/>
      <c r="T76" s="33"/>
      <c r="U76" s="33"/>
      <c r="V76" s="33"/>
      <c r="W76" s="33"/>
      <c r="X76" s="33"/>
      <c r="Y76" s="33"/>
      <c r="Z76" s="33"/>
      <c r="AA76" s="33"/>
      <c r="AB76" s="33"/>
      <c r="AC76" s="33"/>
      <c r="AD76" s="33"/>
      <c r="AE76" s="33"/>
    </row>
    <row r="77" spans="1:31" s="2" customFormat="1" ht="6.95" customHeight="1">
      <c r="A77" s="33"/>
      <c r="B77" s="43"/>
      <c r="C77" s="44"/>
      <c r="D77" s="44"/>
      <c r="E77" s="44"/>
      <c r="F77" s="44"/>
      <c r="G77" s="44"/>
      <c r="H77" s="44"/>
      <c r="I77" s="44"/>
      <c r="J77" s="44"/>
      <c r="K77" s="44"/>
      <c r="L77" s="90"/>
      <c r="S77" s="33"/>
      <c r="T77" s="33"/>
      <c r="U77" s="33"/>
      <c r="V77" s="33"/>
      <c r="W77" s="33"/>
      <c r="X77" s="33"/>
      <c r="Y77" s="33"/>
      <c r="Z77" s="33"/>
      <c r="AA77" s="33"/>
      <c r="AB77" s="33"/>
      <c r="AC77" s="33"/>
      <c r="AD77" s="33"/>
      <c r="AE77" s="33"/>
    </row>
    <row r="81" spans="1:63" s="2" customFormat="1" ht="6.95" customHeight="1">
      <c r="A81" s="33"/>
      <c r="B81" s="45"/>
      <c r="C81" s="46"/>
      <c r="D81" s="46"/>
      <c r="E81" s="46"/>
      <c r="F81" s="46"/>
      <c r="G81" s="46"/>
      <c r="H81" s="46"/>
      <c r="I81" s="46"/>
      <c r="J81" s="46"/>
      <c r="K81" s="46"/>
      <c r="L81" s="90"/>
      <c r="S81" s="33"/>
      <c r="T81" s="33"/>
      <c r="U81" s="33"/>
      <c r="V81" s="33"/>
      <c r="W81" s="33"/>
      <c r="X81" s="33"/>
      <c r="Y81" s="33"/>
      <c r="Z81" s="33"/>
      <c r="AA81" s="33"/>
      <c r="AB81" s="33"/>
      <c r="AC81" s="33"/>
      <c r="AD81" s="33"/>
      <c r="AE81" s="33"/>
    </row>
    <row r="82" spans="1:63" s="2" customFormat="1" ht="24.95" customHeight="1">
      <c r="A82" s="33"/>
      <c r="B82" s="34"/>
      <c r="C82" s="22" t="s">
        <v>104</v>
      </c>
      <c r="D82" s="33"/>
      <c r="E82" s="33"/>
      <c r="F82" s="33"/>
      <c r="G82" s="33"/>
      <c r="H82" s="33"/>
      <c r="I82" s="33"/>
      <c r="J82" s="33"/>
      <c r="K82" s="33"/>
      <c r="L82" s="90"/>
      <c r="S82" s="33"/>
      <c r="T82" s="33"/>
      <c r="U82" s="33"/>
      <c r="V82" s="33"/>
      <c r="W82" s="33"/>
      <c r="X82" s="33"/>
      <c r="Y82" s="33"/>
      <c r="Z82" s="33"/>
      <c r="AA82" s="33"/>
      <c r="AB82" s="33"/>
      <c r="AC82" s="33"/>
      <c r="AD82" s="33"/>
      <c r="AE82" s="33"/>
    </row>
    <row r="83" spans="1:63" s="2" customFormat="1" ht="6.95" customHeight="1">
      <c r="A83" s="33"/>
      <c r="B83" s="34"/>
      <c r="C83" s="33"/>
      <c r="D83" s="33"/>
      <c r="E83" s="33"/>
      <c r="F83" s="33"/>
      <c r="G83" s="33"/>
      <c r="H83" s="33"/>
      <c r="I83" s="33"/>
      <c r="J83" s="33"/>
      <c r="K83" s="33"/>
      <c r="L83" s="90"/>
      <c r="S83" s="33"/>
      <c r="T83" s="33"/>
      <c r="U83" s="33"/>
      <c r="V83" s="33"/>
      <c r="W83" s="33"/>
      <c r="X83" s="33"/>
      <c r="Y83" s="33"/>
      <c r="Z83" s="33"/>
      <c r="AA83" s="33"/>
      <c r="AB83" s="33"/>
      <c r="AC83" s="33"/>
      <c r="AD83" s="33"/>
      <c r="AE83" s="33"/>
    </row>
    <row r="84" spans="1:63" s="2" customFormat="1" ht="12" customHeight="1">
      <c r="A84" s="33"/>
      <c r="B84" s="34"/>
      <c r="C84" s="28" t="s">
        <v>17</v>
      </c>
      <c r="D84" s="33"/>
      <c r="E84" s="33"/>
      <c r="F84" s="33"/>
      <c r="G84" s="33"/>
      <c r="H84" s="33"/>
      <c r="I84" s="33"/>
      <c r="J84" s="33"/>
      <c r="K84" s="33"/>
      <c r="L84" s="90"/>
      <c r="S84" s="33"/>
      <c r="T84" s="33"/>
      <c r="U84" s="33"/>
      <c r="V84" s="33"/>
      <c r="W84" s="33"/>
      <c r="X84" s="33"/>
      <c r="Y84" s="33"/>
      <c r="Z84" s="33"/>
      <c r="AA84" s="33"/>
      <c r="AB84" s="33"/>
      <c r="AC84" s="33"/>
      <c r="AD84" s="33"/>
      <c r="AE84" s="33"/>
    </row>
    <row r="85" spans="1:63" s="2" customFormat="1" ht="16.5" customHeight="1">
      <c r="A85" s="33"/>
      <c r="B85" s="34"/>
      <c r="C85" s="33"/>
      <c r="D85" s="33"/>
      <c r="E85" s="320" t="str">
        <f>E7</f>
        <v>Kolín, Hrnčířská 1029- Výměna střešního pláště</v>
      </c>
      <c r="F85" s="321"/>
      <c r="G85" s="321"/>
      <c r="H85" s="321"/>
      <c r="I85" s="33"/>
      <c r="J85" s="33"/>
      <c r="K85" s="33"/>
      <c r="L85" s="90"/>
      <c r="S85" s="33"/>
      <c r="T85" s="33"/>
      <c r="U85" s="33"/>
      <c r="V85" s="33"/>
      <c r="W85" s="33"/>
      <c r="X85" s="33"/>
      <c r="Y85" s="33"/>
      <c r="Z85" s="33"/>
      <c r="AA85" s="33"/>
      <c r="AB85" s="33"/>
      <c r="AC85" s="33"/>
      <c r="AD85" s="33"/>
      <c r="AE85" s="33"/>
    </row>
    <row r="86" spans="1:63" s="2" customFormat="1" ht="12" customHeight="1">
      <c r="A86" s="33"/>
      <c r="B86" s="34"/>
      <c r="C86" s="28" t="s">
        <v>82</v>
      </c>
      <c r="D86" s="33"/>
      <c r="E86" s="33"/>
      <c r="F86" s="33"/>
      <c r="G86" s="33"/>
      <c r="H86" s="33"/>
      <c r="I86" s="33"/>
      <c r="J86" s="33"/>
      <c r="K86" s="33"/>
      <c r="L86" s="90"/>
      <c r="S86" s="33"/>
      <c r="T86" s="33"/>
      <c r="U86" s="33"/>
      <c r="V86" s="33"/>
      <c r="W86" s="33"/>
      <c r="X86" s="33"/>
      <c r="Y86" s="33"/>
      <c r="Z86" s="33"/>
      <c r="AA86" s="33"/>
      <c r="AB86" s="33"/>
      <c r="AC86" s="33"/>
      <c r="AD86" s="33"/>
      <c r="AE86" s="33"/>
    </row>
    <row r="87" spans="1:63" s="2" customFormat="1" ht="16.5" customHeight="1">
      <c r="A87" s="33"/>
      <c r="B87" s="34"/>
      <c r="C87" s="33"/>
      <c r="D87" s="33"/>
      <c r="E87" s="292" t="str">
        <f>E9</f>
        <v>1 - Kolín, Hrnčířská 1029- Výměna střešního pláště</v>
      </c>
      <c r="F87" s="319"/>
      <c r="G87" s="319"/>
      <c r="H87" s="319"/>
      <c r="I87" s="33"/>
      <c r="J87" s="33"/>
      <c r="K87" s="33"/>
      <c r="L87" s="90"/>
      <c r="S87" s="33"/>
      <c r="T87" s="33"/>
      <c r="U87" s="33"/>
      <c r="V87" s="33"/>
      <c r="W87" s="33"/>
      <c r="X87" s="33"/>
      <c r="Y87" s="33"/>
      <c r="Z87" s="33"/>
      <c r="AA87" s="33"/>
      <c r="AB87" s="33"/>
      <c r="AC87" s="33"/>
      <c r="AD87" s="33"/>
      <c r="AE87" s="33"/>
    </row>
    <row r="88" spans="1:63" s="2" customFormat="1" ht="6.95" customHeight="1">
      <c r="A88" s="33"/>
      <c r="B88" s="34"/>
      <c r="C88" s="33"/>
      <c r="D88" s="33"/>
      <c r="E88" s="33"/>
      <c r="F88" s="33"/>
      <c r="G88" s="33"/>
      <c r="H88" s="33"/>
      <c r="I88" s="33"/>
      <c r="J88" s="33"/>
      <c r="K88" s="33"/>
      <c r="L88" s="90"/>
      <c r="S88" s="33"/>
      <c r="T88" s="33"/>
      <c r="U88" s="33"/>
      <c r="V88" s="33"/>
      <c r="W88" s="33"/>
      <c r="X88" s="33"/>
      <c r="Y88" s="33"/>
      <c r="Z88" s="33"/>
      <c r="AA88" s="33"/>
      <c r="AB88" s="33"/>
      <c r="AC88" s="33"/>
      <c r="AD88" s="33"/>
      <c r="AE88" s="33"/>
    </row>
    <row r="89" spans="1:63" s="2" customFormat="1" ht="12" customHeight="1">
      <c r="A89" s="33"/>
      <c r="B89" s="34"/>
      <c r="C89" s="28" t="s">
        <v>21</v>
      </c>
      <c r="D89" s="33"/>
      <c r="E89" s="33"/>
      <c r="F89" s="26" t="str">
        <f>F12</f>
        <v xml:space="preserve"> </v>
      </c>
      <c r="G89" s="33"/>
      <c r="H89" s="33"/>
      <c r="I89" s="28" t="s">
        <v>23</v>
      </c>
      <c r="J89" s="51" t="str">
        <f>IF(J12="","",J12)</f>
        <v>28. 11. 2021</v>
      </c>
      <c r="K89" s="33"/>
      <c r="L89" s="90"/>
      <c r="S89" s="33"/>
      <c r="T89" s="33"/>
      <c r="U89" s="33"/>
      <c r="V89" s="33"/>
      <c r="W89" s="33"/>
      <c r="X89" s="33"/>
      <c r="Y89" s="33"/>
      <c r="Z89" s="33"/>
      <c r="AA89" s="33"/>
      <c r="AB89" s="33"/>
      <c r="AC89" s="33"/>
      <c r="AD89" s="33"/>
      <c r="AE89" s="33"/>
    </row>
    <row r="90" spans="1:63" s="2" customFormat="1" ht="6.95" customHeight="1">
      <c r="A90" s="33"/>
      <c r="B90" s="34"/>
      <c r="C90" s="33"/>
      <c r="D90" s="33"/>
      <c r="E90" s="33"/>
      <c r="F90" s="33"/>
      <c r="G90" s="33"/>
      <c r="H90" s="33"/>
      <c r="I90" s="33"/>
      <c r="J90" s="33"/>
      <c r="K90" s="33"/>
      <c r="L90" s="90"/>
      <c r="S90" s="33"/>
      <c r="T90" s="33"/>
      <c r="U90" s="33"/>
      <c r="V90" s="33"/>
      <c r="W90" s="33"/>
      <c r="X90" s="33"/>
      <c r="Y90" s="33"/>
      <c r="Z90" s="33"/>
      <c r="AA90" s="33"/>
      <c r="AB90" s="33"/>
      <c r="AC90" s="33"/>
      <c r="AD90" s="33"/>
      <c r="AE90" s="33"/>
    </row>
    <row r="91" spans="1:63" s="2" customFormat="1" ht="25.7" customHeight="1">
      <c r="A91" s="33"/>
      <c r="B91" s="34"/>
      <c r="C91" s="28" t="s">
        <v>25</v>
      </c>
      <c r="D91" s="33"/>
      <c r="E91" s="33"/>
      <c r="F91" s="26" t="str">
        <f>E15</f>
        <v>Město Kolín</v>
      </c>
      <c r="G91" s="33"/>
      <c r="H91" s="33"/>
      <c r="I91" s="28" t="s">
        <v>31</v>
      </c>
      <c r="J91" s="31" t="str">
        <f>E21</f>
        <v>D et A stavební společnost s.r.o.</v>
      </c>
      <c r="K91" s="33"/>
      <c r="L91" s="90"/>
      <c r="S91" s="33"/>
      <c r="T91" s="33"/>
      <c r="U91" s="33"/>
      <c r="V91" s="33"/>
      <c r="W91" s="33"/>
      <c r="X91" s="33"/>
      <c r="Y91" s="33"/>
      <c r="Z91" s="33"/>
      <c r="AA91" s="33"/>
      <c r="AB91" s="33"/>
      <c r="AC91" s="33"/>
      <c r="AD91" s="33"/>
      <c r="AE91" s="33"/>
    </row>
    <row r="92" spans="1:63" s="2" customFormat="1" ht="15.2" customHeight="1">
      <c r="A92" s="33"/>
      <c r="B92" s="34"/>
      <c r="C92" s="28" t="s">
        <v>29</v>
      </c>
      <c r="D92" s="33"/>
      <c r="E92" s="33"/>
      <c r="F92" s="26" t="str">
        <f>IF(E18="","",E18)</f>
        <v>Vyplň údaj</v>
      </c>
      <c r="G92" s="33"/>
      <c r="H92" s="33"/>
      <c r="I92" s="28" t="s">
        <v>34</v>
      </c>
      <c r="J92" s="31" t="str">
        <f>E24</f>
        <v xml:space="preserve"> </v>
      </c>
      <c r="K92" s="33"/>
      <c r="L92" s="90"/>
      <c r="S92" s="33"/>
      <c r="T92" s="33"/>
      <c r="U92" s="33"/>
      <c r="V92" s="33"/>
      <c r="W92" s="33"/>
      <c r="X92" s="33"/>
      <c r="Y92" s="33"/>
      <c r="Z92" s="33"/>
      <c r="AA92" s="33"/>
      <c r="AB92" s="33"/>
      <c r="AC92" s="33"/>
      <c r="AD92" s="33"/>
      <c r="AE92" s="33"/>
    </row>
    <row r="93" spans="1:63" s="2" customFormat="1" ht="10.35" customHeight="1">
      <c r="A93" s="33"/>
      <c r="B93" s="34"/>
      <c r="C93" s="33"/>
      <c r="D93" s="33"/>
      <c r="E93" s="33"/>
      <c r="F93" s="33"/>
      <c r="G93" s="33"/>
      <c r="H93" s="33"/>
      <c r="I93" s="33"/>
      <c r="J93" s="33"/>
      <c r="K93" s="33"/>
      <c r="L93" s="90"/>
      <c r="S93" s="33"/>
      <c r="T93" s="33"/>
      <c r="U93" s="33"/>
      <c r="V93" s="33"/>
      <c r="W93" s="33"/>
      <c r="X93" s="33"/>
      <c r="Y93" s="33"/>
      <c r="Z93" s="33"/>
      <c r="AA93" s="33"/>
      <c r="AB93" s="33"/>
      <c r="AC93" s="33"/>
      <c r="AD93" s="33"/>
      <c r="AE93" s="33"/>
    </row>
    <row r="94" spans="1:63" s="11" customFormat="1" ht="29.25" customHeight="1">
      <c r="A94" s="115"/>
      <c r="B94" s="116"/>
      <c r="C94" s="117" t="s">
        <v>105</v>
      </c>
      <c r="D94" s="118" t="s">
        <v>56</v>
      </c>
      <c r="E94" s="118" t="s">
        <v>52</v>
      </c>
      <c r="F94" s="118" t="s">
        <v>53</v>
      </c>
      <c r="G94" s="118" t="s">
        <v>106</v>
      </c>
      <c r="H94" s="118" t="s">
        <v>107</v>
      </c>
      <c r="I94" s="118" t="s">
        <v>108</v>
      </c>
      <c r="J94" s="118" t="s">
        <v>86</v>
      </c>
      <c r="K94" s="119" t="s">
        <v>109</v>
      </c>
      <c r="L94" s="120"/>
      <c r="M94" s="58" t="s">
        <v>3</v>
      </c>
      <c r="N94" s="59" t="s">
        <v>41</v>
      </c>
      <c r="O94" s="59" t="s">
        <v>110</v>
      </c>
      <c r="P94" s="59" t="s">
        <v>111</v>
      </c>
      <c r="Q94" s="59" t="s">
        <v>112</v>
      </c>
      <c r="R94" s="59" t="s">
        <v>113</v>
      </c>
      <c r="S94" s="59" t="s">
        <v>114</v>
      </c>
      <c r="T94" s="60" t="s">
        <v>115</v>
      </c>
      <c r="U94" s="115"/>
      <c r="V94" s="115"/>
      <c r="W94" s="115"/>
      <c r="X94" s="115"/>
      <c r="Y94" s="115"/>
      <c r="Z94" s="115"/>
      <c r="AA94" s="115"/>
      <c r="AB94" s="115"/>
      <c r="AC94" s="115"/>
      <c r="AD94" s="115"/>
      <c r="AE94" s="115"/>
    </row>
    <row r="95" spans="1:63" s="2" customFormat="1" ht="22.9" customHeight="1">
      <c r="A95" s="33"/>
      <c r="B95" s="34"/>
      <c r="C95" s="65" t="s">
        <v>116</v>
      </c>
      <c r="D95" s="33"/>
      <c r="E95" s="33"/>
      <c r="F95" s="33"/>
      <c r="G95" s="33"/>
      <c r="H95" s="33"/>
      <c r="I95" s="33"/>
      <c r="J95" s="121">
        <f>BK95</f>
        <v>0</v>
      </c>
      <c r="K95" s="33"/>
      <c r="L95" s="34"/>
      <c r="M95" s="61"/>
      <c r="N95" s="52"/>
      <c r="O95" s="62"/>
      <c r="P95" s="122">
        <f>P96+P187</f>
        <v>0</v>
      </c>
      <c r="Q95" s="62"/>
      <c r="R95" s="122">
        <f>R96+R187</f>
        <v>28.124797820000001</v>
      </c>
      <c r="S95" s="62"/>
      <c r="T95" s="123">
        <f>T96+T187</f>
        <v>26.0613435</v>
      </c>
      <c r="U95" s="33"/>
      <c r="V95" s="33"/>
      <c r="W95" s="33"/>
      <c r="X95" s="33"/>
      <c r="Y95" s="33"/>
      <c r="Z95" s="33"/>
      <c r="AA95" s="33"/>
      <c r="AB95" s="33"/>
      <c r="AC95" s="33"/>
      <c r="AD95" s="33"/>
      <c r="AE95" s="33"/>
      <c r="AT95" s="18" t="s">
        <v>70</v>
      </c>
      <c r="AU95" s="18" t="s">
        <v>87</v>
      </c>
      <c r="BK95" s="124">
        <f>BK96+BK187</f>
        <v>0</v>
      </c>
    </row>
    <row r="96" spans="1:63" s="12" customFormat="1" ht="25.9" customHeight="1">
      <c r="B96" s="125"/>
      <c r="D96" s="126" t="s">
        <v>70</v>
      </c>
      <c r="E96" s="127" t="s">
        <v>117</v>
      </c>
      <c r="F96" s="127" t="s">
        <v>118</v>
      </c>
      <c r="I96" s="128"/>
      <c r="J96" s="129">
        <f>BK96</f>
        <v>0</v>
      </c>
      <c r="L96" s="125"/>
      <c r="M96" s="130"/>
      <c r="N96" s="131"/>
      <c r="O96" s="131"/>
      <c r="P96" s="132">
        <f>P97+P135+P174+P184</f>
        <v>0</v>
      </c>
      <c r="Q96" s="131"/>
      <c r="R96" s="132">
        <f>R97+R135+R174+R184</f>
        <v>9.0835299499999991</v>
      </c>
      <c r="S96" s="131"/>
      <c r="T96" s="133">
        <f>T97+T135+T174+T184</f>
        <v>14.260010000000001</v>
      </c>
      <c r="AR96" s="126" t="s">
        <v>15</v>
      </c>
      <c r="AT96" s="134" t="s">
        <v>70</v>
      </c>
      <c r="AU96" s="134" t="s">
        <v>71</v>
      </c>
      <c r="AY96" s="126" t="s">
        <v>119</v>
      </c>
      <c r="BK96" s="135">
        <f>BK97+BK135+BK174+BK184</f>
        <v>0</v>
      </c>
    </row>
    <row r="97" spans="1:65" s="12" customFormat="1" ht="22.9" customHeight="1">
      <c r="B97" s="125"/>
      <c r="D97" s="126" t="s">
        <v>70</v>
      </c>
      <c r="E97" s="136" t="s">
        <v>120</v>
      </c>
      <c r="F97" s="136" t="s">
        <v>121</v>
      </c>
      <c r="I97" s="128"/>
      <c r="J97" s="137">
        <f>BK97</f>
        <v>0</v>
      </c>
      <c r="L97" s="125"/>
      <c r="M97" s="130"/>
      <c r="N97" s="131"/>
      <c r="O97" s="131"/>
      <c r="P97" s="132">
        <f>P98+P116</f>
        <v>0</v>
      </c>
      <c r="Q97" s="131"/>
      <c r="R97" s="132">
        <f>R98+R116</f>
        <v>9.0835299499999991</v>
      </c>
      <c r="S97" s="131"/>
      <c r="T97" s="133">
        <f>T98+T116</f>
        <v>0</v>
      </c>
      <c r="AR97" s="126" t="s">
        <v>15</v>
      </c>
      <c r="AT97" s="134" t="s">
        <v>70</v>
      </c>
      <c r="AU97" s="134" t="s">
        <v>15</v>
      </c>
      <c r="AY97" s="126" t="s">
        <v>119</v>
      </c>
      <c r="BK97" s="135">
        <f>BK98+BK116</f>
        <v>0</v>
      </c>
    </row>
    <row r="98" spans="1:65" s="12" customFormat="1" ht="20.85" customHeight="1">
      <c r="B98" s="125"/>
      <c r="D98" s="126" t="s">
        <v>70</v>
      </c>
      <c r="E98" s="136" t="s">
        <v>122</v>
      </c>
      <c r="F98" s="136" t="s">
        <v>123</v>
      </c>
      <c r="I98" s="128"/>
      <c r="J98" s="137">
        <f>BK98</f>
        <v>0</v>
      </c>
      <c r="L98" s="125"/>
      <c r="M98" s="130"/>
      <c r="N98" s="131"/>
      <c r="O98" s="131"/>
      <c r="P98" s="132">
        <f>SUM(P99:P115)</f>
        <v>0</v>
      </c>
      <c r="Q98" s="131"/>
      <c r="R98" s="132">
        <f>SUM(R99:R115)</f>
        <v>0.14081494999999999</v>
      </c>
      <c r="S98" s="131"/>
      <c r="T98" s="133">
        <f>SUM(T99:T115)</f>
        <v>0</v>
      </c>
      <c r="AR98" s="126" t="s">
        <v>15</v>
      </c>
      <c r="AT98" s="134" t="s">
        <v>70</v>
      </c>
      <c r="AU98" s="134" t="s">
        <v>124</v>
      </c>
      <c r="AY98" s="126" t="s">
        <v>119</v>
      </c>
      <c r="BK98" s="135">
        <f>SUM(BK99:BK115)</f>
        <v>0</v>
      </c>
    </row>
    <row r="99" spans="1:65" s="2" customFormat="1" ht="24.2" customHeight="1">
      <c r="A99" s="33"/>
      <c r="B99" s="138"/>
      <c r="C99" s="139" t="s">
        <v>15</v>
      </c>
      <c r="D99" s="139" t="s">
        <v>125</v>
      </c>
      <c r="E99" s="140" t="s">
        <v>126</v>
      </c>
      <c r="F99" s="141" t="s">
        <v>127</v>
      </c>
      <c r="G99" s="142" t="s">
        <v>128</v>
      </c>
      <c r="H99" s="143">
        <v>11.29</v>
      </c>
      <c r="I99" s="144"/>
      <c r="J99" s="145">
        <f>ROUND(I99*H99,2)</f>
        <v>0</v>
      </c>
      <c r="K99" s="141" t="s">
        <v>129</v>
      </c>
      <c r="L99" s="34"/>
      <c r="M99" s="146" t="s">
        <v>3</v>
      </c>
      <c r="N99" s="147" t="s">
        <v>43</v>
      </c>
      <c r="O99" s="54"/>
      <c r="P99" s="148">
        <f>O99*H99</f>
        <v>0</v>
      </c>
      <c r="Q99" s="148">
        <v>2.9999999999999997E-4</v>
      </c>
      <c r="R99" s="148">
        <f>Q99*H99</f>
        <v>3.3869999999999994E-3</v>
      </c>
      <c r="S99" s="148">
        <v>0</v>
      </c>
      <c r="T99" s="149">
        <f>S99*H99</f>
        <v>0</v>
      </c>
      <c r="U99" s="33"/>
      <c r="V99" s="33"/>
      <c r="W99" s="33"/>
      <c r="X99" s="33"/>
      <c r="Y99" s="33"/>
      <c r="Z99" s="33"/>
      <c r="AA99" s="33"/>
      <c r="AB99" s="33"/>
      <c r="AC99" s="33"/>
      <c r="AD99" s="33"/>
      <c r="AE99" s="33"/>
      <c r="AR99" s="150" t="s">
        <v>130</v>
      </c>
      <c r="AT99" s="150" t="s">
        <v>125</v>
      </c>
      <c r="AU99" s="150" t="s">
        <v>131</v>
      </c>
      <c r="AY99" s="18" t="s">
        <v>119</v>
      </c>
      <c r="BE99" s="151">
        <f>IF(N99="základní",J99,0)</f>
        <v>0</v>
      </c>
      <c r="BF99" s="151">
        <f>IF(N99="snížená",J99,0)</f>
        <v>0</v>
      </c>
      <c r="BG99" s="151">
        <f>IF(N99="zákl. přenesená",J99,0)</f>
        <v>0</v>
      </c>
      <c r="BH99" s="151">
        <f>IF(N99="sníž. přenesená",J99,0)</f>
        <v>0</v>
      </c>
      <c r="BI99" s="151">
        <f>IF(N99="nulová",J99,0)</f>
        <v>0</v>
      </c>
      <c r="BJ99" s="18" t="s">
        <v>124</v>
      </c>
      <c r="BK99" s="151">
        <f>ROUND(I99*H99,2)</f>
        <v>0</v>
      </c>
      <c r="BL99" s="18" t="s">
        <v>130</v>
      </c>
      <c r="BM99" s="150" t="s">
        <v>132</v>
      </c>
    </row>
    <row r="100" spans="1:65" s="2" customFormat="1">
      <c r="A100" s="33"/>
      <c r="B100" s="34"/>
      <c r="C100" s="33"/>
      <c r="D100" s="152" t="s">
        <v>133</v>
      </c>
      <c r="E100" s="33"/>
      <c r="F100" s="153" t="s">
        <v>134</v>
      </c>
      <c r="G100" s="33"/>
      <c r="H100" s="33"/>
      <c r="I100" s="154"/>
      <c r="J100" s="33"/>
      <c r="K100" s="33"/>
      <c r="L100" s="34"/>
      <c r="M100" s="155"/>
      <c r="N100" s="156"/>
      <c r="O100" s="54"/>
      <c r="P100" s="54"/>
      <c r="Q100" s="54"/>
      <c r="R100" s="54"/>
      <c r="S100" s="54"/>
      <c r="T100" s="55"/>
      <c r="U100" s="33"/>
      <c r="V100" s="33"/>
      <c r="W100" s="33"/>
      <c r="X100" s="33"/>
      <c r="Y100" s="33"/>
      <c r="Z100" s="33"/>
      <c r="AA100" s="33"/>
      <c r="AB100" s="33"/>
      <c r="AC100" s="33"/>
      <c r="AD100" s="33"/>
      <c r="AE100" s="33"/>
      <c r="AT100" s="18" t="s">
        <v>133</v>
      </c>
      <c r="AU100" s="18" t="s">
        <v>131</v>
      </c>
    </row>
    <row r="101" spans="1:65" s="2" customFormat="1" ht="66.75" customHeight="1">
      <c r="A101" s="33"/>
      <c r="B101" s="138"/>
      <c r="C101" s="139" t="s">
        <v>124</v>
      </c>
      <c r="D101" s="139" t="s">
        <v>125</v>
      </c>
      <c r="E101" s="140" t="s">
        <v>135</v>
      </c>
      <c r="F101" s="141" t="s">
        <v>136</v>
      </c>
      <c r="G101" s="142" t="s">
        <v>128</v>
      </c>
      <c r="H101" s="143">
        <v>11.29</v>
      </c>
      <c r="I101" s="144"/>
      <c r="J101" s="145">
        <f>ROUND(I101*H101,2)</f>
        <v>0</v>
      </c>
      <c r="K101" s="141" t="s">
        <v>129</v>
      </c>
      <c r="L101" s="34"/>
      <c r="M101" s="146" t="s">
        <v>3</v>
      </c>
      <c r="N101" s="147" t="s">
        <v>43</v>
      </c>
      <c r="O101" s="54"/>
      <c r="P101" s="148">
        <f>O101*H101</f>
        <v>0</v>
      </c>
      <c r="Q101" s="148">
        <v>8.3499999999999998E-3</v>
      </c>
      <c r="R101" s="148">
        <f>Q101*H101</f>
        <v>9.4271499999999994E-2</v>
      </c>
      <c r="S101" s="148">
        <v>0</v>
      </c>
      <c r="T101" s="149">
        <f>S101*H101</f>
        <v>0</v>
      </c>
      <c r="U101" s="33"/>
      <c r="V101" s="33"/>
      <c r="W101" s="33"/>
      <c r="X101" s="33"/>
      <c r="Y101" s="33"/>
      <c r="Z101" s="33"/>
      <c r="AA101" s="33"/>
      <c r="AB101" s="33"/>
      <c r="AC101" s="33"/>
      <c r="AD101" s="33"/>
      <c r="AE101" s="33"/>
      <c r="AR101" s="150" t="s">
        <v>130</v>
      </c>
      <c r="AT101" s="150" t="s">
        <v>125</v>
      </c>
      <c r="AU101" s="150" t="s">
        <v>131</v>
      </c>
      <c r="AY101" s="18" t="s">
        <v>119</v>
      </c>
      <c r="BE101" s="151">
        <f>IF(N101="základní",J101,0)</f>
        <v>0</v>
      </c>
      <c r="BF101" s="151">
        <f>IF(N101="snížená",J101,0)</f>
        <v>0</v>
      </c>
      <c r="BG101" s="151">
        <f>IF(N101="zákl. přenesená",J101,0)</f>
        <v>0</v>
      </c>
      <c r="BH101" s="151">
        <f>IF(N101="sníž. přenesená",J101,0)</f>
        <v>0</v>
      </c>
      <c r="BI101" s="151">
        <f>IF(N101="nulová",J101,0)</f>
        <v>0</v>
      </c>
      <c r="BJ101" s="18" t="s">
        <v>124</v>
      </c>
      <c r="BK101" s="151">
        <f>ROUND(I101*H101,2)</f>
        <v>0</v>
      </c>
      <c r="BL101" s="18" t="s">
        <v>130</v>
      </c>
      <c r="BM101" s="150" t="s">
        <v>137</v>
      </c>
    </row>
    <row r="102" spans="1:65" s="2" customFormat="1">
      <c r="A102" s="33"/>
      <c r="B102" s="34"/>
      <c r="C102" s="33"/>
      <c r="D102" s="152" t="s">
        <v>133</v>
      </c>
      <c r="E102" s="33"/>
      <c r="F102" s="153" t="s">
        <v>138</v>
      </c>
      <c r="G102" s="33"/>
      <c r="H102" s="33"/>
      <c r="I102" s="154"/>
      <c r="J102" s="33"/>
      <c r="K102" s="33"/>
      <c r="L102" s="34"/>
      <c r="M102" s="155"/>
      <c r="N102" s="156"/>
      <c r="O102" s="54"/>
      <c r="P102" s="54"/>
      <c r="Q102" s="54"/>
      <c r="R102" s="54"/>
      <c r="S102" s="54"/>
      <c r="T102" s="55"/>
      <c r="U102" s="33"/>
      <c r="V102" s="33"/>
      <c r="W102" s="33"/>
      <c r="X102" s="33"/>
      <c r="Y102" s="33"/>
      <c r="Z102" s="33"/>
      <c r="AA102" s="33"/>
      <c r="AB102" s="33"/>
      <c r="AC102" s="33"/>
      <c r="AD102" s="33"/>
      <c r="AE102" s="33"/>
      <c r="AT102" s="18" t="s">
        <v>133</v>
      </c>
      <c r="AU102" s="18" t="s">
        <v>131</v>
      </c>
    </row>
    <row r="103" spans="1:65" s="13" customFormat="1">
      <c r="B103" s="157"/>
      <c r="D103" s="158" t="s">
        <v>139</v>
      </c>
      <c r="E103" s="159" t="s">
        <v>3</v>
      </c>
      <c r="F103" s="160" t="s">
        <v>140</v>
      </c>
      <c r="H103" s="159" t="s">
        <v>3</v>
      </c>
      <c r="I103" s="161"/>
      <c r="L103" s="157"/>
      <c r="M103" s="162"/>
      <c r="N103" s="163"/>
      <c r="O103" s="163"/>
      <c r="P103" s="163"/>
      <c r="Q103" s="163"/>
      <c r="R103" s="163"/>
      <c r="S103" s="163"/>
      <c r="T103" s="164"/>
      <c r="AT103" s="159" t="s">
        <v>139</v>
      </c>
      <c r="AU103" s="159" t="s">
        <v>131</v>
      </c>
      <c r="AV103" s="13" t="s">
        <v>15</v>
      </c>
      <c r="AW103" s="13" t="s">
        <v>33</v>
      </c>
      <c r="AX103" s="13" t="s">
        <v>71</v>
      </c>
      <c r="AY103" s="159" t="s">
        <v>119</v>
      </c>
    </row>
    <row r="104" spans="1:65" s="13" customFormat="1">
      <c r="B104" s="157"/>
      <c r="D104" s="158" t="s">
        <v>139</v>
      </c>
      <c r="E104" s="159" t="s">
        <v>3</v>
      </c>
      <c r="F104" s="160" t="s">
        <v>141</v>
      </c>
      <c r="H104" s="159" t="s">
        <v>3</v>
      </c>
      <c r="I104" s="161"/>
      <c r="L104" s="157"/>
      <c r="M104" s="162"/>
      <c r="N104" s="163"/>
      <c r="O104" s="163"/>
      <c r="P104" s="163"/>
      <c r="Q104" s="163"/>
      <c r="R104" s="163"/>
      <c r="S104" s="163"/>
      <c r="T104" s="164"/>
      <c r="AT104" s="159" t="s">
        <v>139</v>
      </c>
      <c r="AU104" s="159" t="s">
        <v>131</v>
      </c>
      <c r="AV104" s="13" t="s">
        <v>15</v>
      </c>
      <c r="AW104" s="13" t="s">
        <v>33</v>
      </c>
      <c r="AX104" s="13" t="s">
        <v>71</v>
      </c>
      <c r="AY104" s="159" t="s">
        <v>119</v>
      </c>
    </row>
    <row r="105" spans="1:65" s="14" customFormat="1">
      <c r="B105" s="165"/>
      <c r="D105" s="158" t="s">
        <v>139</v>
      </c>
      <c r="E105" s="166" t="s">
        <v>3</v>
      </c>
      <c r="F105" s="167" t="s">
        <v>142</v>
      </c>
      <c r="H105" s="168">
        <v>3.79</v>
      </c>
      <c r="I105" s="169"/>
      <c r="L105" s="165"/>
      <c r="M105" s="170"/>
      <c r="N105" s="171"/>
      <c r="O105" s="171"/>
      <c r="P105" s="171"/>
      <c r="Q105" s="171"/>
      <c r="R105" s="171"/>
      <c r="S105" s="171"/>
      <c r="T105" s="172"/>
      <c r="AT105" s="166" t="s">
        <v>139</v>
      </c>
      <c r="AU105" s="166" t="s">
        <v>131</v>
      </c>
      <c r="AV105" s="14" t="s">
        <v>124</v>
      </c>
      <c r="AW105" s="14" t="s">
        <v>33</v>
      </c>
      <c r="AX105" s="14" t="s">
        <v>71</v>
      </c>
      <c r="AY105" s="166" t="s">
        <v>119</v>
      </c>
    </row>
    <row r="106" spans="1:65" s="13" customFormat="1">
      <c r="B106" s="157"/>
      <c r="D106" s="158" t="s">
        <v>139</v>
      </c>
      <c r="E106" s="159" t="s">
        <v>3</v>
      </c>
      <c r="F106" s="160" t="s">
        <v>143</v>
      </c>
      <c r="H106" s="159" t="s">
        <v>3</v>
      </c>
      <c r="I106" s="161"/>
      <c r="L106" s="157"/>
      <c r="M106" s="162"/>
      <c r="N106" s="163"/>
      <c r="O106" s="163"/>
      <c r="P106" s="163"/>
      <c r="Q106" s="163"/>
      <c r="R106" s="163"/>
      <c r="S106" s="163"/>
      <c r="T106" s="164"/>
      <c r="AT106" s="159" t="s">
        <v>139</v>
      </c>
      <c r="AU106" s="159" t="s">
        <v>131</v>
      </c>
      <c r="AV106" s="13" t="s">
        <v>15</v>
      </c>
      <c r="AW106" s="13" t="s">
        <v>33</v>
      </c>
      <c r="AX106" s="13" t="s">
        <v>71</v>
      </c>
      <c r="AY106" s="159" t="s">
        <v>119</v>
      </c>
    </row>
    <row r="107" spans="1:65" s="14" customFormat="1">
      <c r="B107" s="165"/>
      <c r="D107" s="158" t="s">
        <v>139</v>
      </c>
      <c r="E107" s="166" t="s">
        <v>3</v>
      </c>
      <c r="F107" s="167" t="s">
        <v>144</v>
      </c>
      <c r="H107" s="168">
        <v>7.5</v>
      </c>
      <c r="I107" s="169"/>
      <c r="L107" s="165"/>
      <c r="M107" s="170"/>
      <c r="N107" s="171"/>
      <c r="O107" s="171"/>
      <c r="P107" s="171"/>
      <c r="Q107" s="171"/>
      <c r="R107" s="171"/>
      <c r="S107" s="171"/>
      <c r="T107" s="172"/>
      <c r="AT107" s="166" t="s">
        <v>139</v>
      </c>
      <c r="AU107" s="166" t="s">
        <v>131</v>
      </c>
      <c r="AV107" s="14" t="s">
        <v>124</v>
      </c>
      <c r="AW107" s="14" t="s">
        <v>33</v>
      </c>
      <c r="AX107" s="14" t="s">
        <v>71</v>
      </c>
      <c r="AY107" s="166" t="s">
        <v>119</v>
      </c>
    </row>
    <row r="108" spans="1:65" s="15" customFormat="1">
      <c r="B108" s="173"/>
      <c r="D108" s="158" t="s">
        <v>139</v>
      </c>
      <c r="E108" s="174" t="s">
        <v>3</v>
      </c>
      <c r="F108" s="175" t="s">
        <v>145</v>
      </c>
      <c r="H108" s="176">
        <v>11.29</v>
      </c>
      <c r="I108" s="177"/>
      <c r="L108" s="173"/>
      <c r="M108" s="178"/>
      <c r="N108" s="179"/>
      <c r="O108" s="179"/>
      <c r="P108" s="179"/>
      <c r="Q108" s="179"/>
      <c r="R108" s="179"/>
      <c r="S108" s="179"/>
      <c r="T108" s="180"/>
      <c r="AT108" s="174" t="s">
        <v>139</v>
      </c>
      <c r="AU108" s="174" t="s">
        <v>131</v>
      </c>
      <c r="AV108" s="15" t="s">
        <v>130</v>
      </c>
      <c r="AW108" s="15" t="s">
        <v>33</v>
      </c>
      <c r="AX108" s="15" t="s">
        <v>15</v>
      </c>
      <c r="AY108" s="174" t="s">
        <v>119</v>
      </c>
    </row>
    <row r="109" spans="1:65" s="2" customFormat="1" ht="16.5" customHeight="1">
      <c r="A109" s="33"/>
      <c r="B109" s="138"/>
      <c r="C109" s="181" t="s">
        <v>131</v>
      </c>
      <c r="D109" s="181" t="s">
        <v>146</v>
      </c>
      <c r="E109" s="182" t="s">
        <v>147</v>
      </c>
      <c r="F109" s="183" t="s">
        <v>148</v>
      </c>
      <c r="G109" s="184" t="s">
        <v>128</v>
      </c>
      <c r="H109" s="185">
        <v>11.855</v>
      </c>
      <c r="I109" s="186"/>
      <c r="J109" s="187">
        <f>ROUND(I109*H109,2)</f>
        <v>0</v>
      </c>
      <c r="K109" s="183" t="s">
        <v>129</v>
      </c>
      <c r="L109" s="188"/>
      <c r="M109" s="189" t="s">
        <v>3</v>
      </c>
      <c r="N109" s="190" t="s">
        <v>43</v>
      </c>
      <c r="O109" s="54"/>
      <c r="P109" s="148">
        <f>O109*H109</f>
        <v>0</v>
      </c>
      <c r="Q109" s="148">
        <v>8.4999999999999995E-4</v>
      </c>
      <c r="R109" s="148">
        <f>Q109*H109</f>
        <v>1.0076750000000001E-2</v>
      </c>
      <c r="S109" s="148">
        <v>0</v>
      </c>
      <c r="T109" s="149">
        <f>S109*H109</f>
        <v>0</v>
      </c>
      <c r="U109" s="33"/>
      <c r="V109" s="33"/>
      <c r="W109" s="33"/>
      <c r="X109" s="33"/>
      <c r="Y109" s="33"/>
      <c r="Z109" s="33"/>
      <c r="AA109" s="33"/>
      <c r="AB109" s="33"/>
      <c r="AC109" s="33"/>
      <c r="AD109" s="33"/>
      <c r="AE109" s="33"/>
      <c r="AR109" s="150" t="s">
        <v>149</v>
      </c>
      <c r="AT109" s="150" t="s">
        <v>146</v>
      </c>
      <c r="AU109" s="150" t="s">
        <v>131</v>
      </c>
      <c r="AY109" s="18" t="s">
        <v>119</v>
      </c>
      <c r="BE109" s="151">
        <f>IF(N109="základní",J109,0)</f>
        <v>0</v>
      </c>
      <c r="BF109" s="151">
        <f>IF(N109="snížená",J109,0)</f>
        <v>0</v>
      </c>
      <c r="BG109" s="151">
        <f>IF(N109="zákl. přenesená",J109,0)</f>
        <v>0</v>
      </c>
      <c r="BH109" s="151">
        <f>IF(N109="sníž. přenesená",J109,0)</f>
        <v>0</v>
      </c>
      <c r="BI109" s="151">
        <f>IF(N109="nulová",J109,0)</f>
        <v>0</v>
      </c>
      <c r="BJ109" s="18" t="s">
        <v>124</v>
      </c>
      <c r="BK109" s="151">
        <f>ROUND(I109*H109,2)</f>
        <v>0</v>
      </c>
      <c r="BL109" s="18" t="s">
        <v>130</v>
      </c>
      <c r="BM109" s="150" t="s">
        <v>150</v>
      </c>
    </row>
    <row r="110" spans="1:65" s="2" customFormat="1">
      <c r="A110" s="33"/>
      <c r="B110" s="34"/>
      <c r="C110" s="33"/>
      <c r="D110" s="152" t="s">
        <v>133</v>
      </c>
      <c r="E110" s="33"/>
      <c r="F110" s="153" t="s">
        <v>151</v>
      </c>
      <c r="G110" s="33"/>
      <c r="H110" s="33"/>
      <c r="I110" s="154"/>
      <c r="J110" s="33"/>
      <c r="K110" s="33"/>
      <c r="L110" s="34"/>
      <c r="M110" s="155"/>
      <c r="N110" s="156"/>
      <c r="O110" s="54"/>
      <c r="P110" s="54"/>
      <c r="Q110" s="54"/>
      <c r="R110" s="54"/>
      <c r="S110" s="54"/>
      <c r="T110" s="55"/>
      <c r="U110" s="33"/>
      <c r="V110" s="33"/>
      <c r="W110" s="33"/>
      <c r="X110" s="33"/>
      <c r="Y110" s="33"/>
      <c r="Z110" s="33"/>
      <c r="AA110" s="33"/>
      <c r="AB110" s="33"/>
      <c r="AC110" s="33"/>
      <c r="AD110" s="33"/>
      <c r="AE110" s="33"/>
      <c r="AT110" s="18" t="s">
        <v>133</v>
      </c>
      <c r="AU110" s="18" t="s">
        <v>131</v>
      </c>
    </row>
    <row r="111" spans="1:65" s="14" customFormat="1">
      <c r="B111" s="165"/>
      <c r="D111" s="158" t="s">
        <v>139</v>
      </c>
      <c r="F111" s="167" t="s">
        <v>152</v>
      </c>
      <c r="H111" s="168">
        <v>11.855</v>
      </c>
      <c r="I111" s="169"/>
      <c r="L111" s="165"/>
      <c r="M111" s="170"/>
      <c r="N111" s="171"/>
      <c r="O111" s="171"/>
      <c r="P111" s="171"/>
      <c r="Q111" s="171"/>
      <c r="R111" s="171"/>
      <c r="S111" s="171"/>
      <c r="T111" s="172"/>
      <c r="AT111" s="166" t="s">
        <v>139</v>
      </c>
      <c r="AU111" s="166" t="s">
        <v>131</v>
      </c>
      <c r="AV111" s="14" t="s">
        <v>124</v>
      </c>
      <c r="AW111" s="14" t="s">
        <v>4</v>
      </c>
      <c r="AX111" s="14" t="s">
        <v>15</v>
      </c>
      <c r="AY111" s="166" t="s">
        <v>119</v>
      </c>
    </row>
    <row r="112" spans="1:65" s="2" customFormat="1" ht="55.5" customHeight="1">
      <c r="A112" s="33"/>
      <c r="B112" s="138"/>
      <c r="C112" s="139" t="s">
        <v>130</v>
      </c>
      <c r="D112" s="139" t="s">
        <v>125</v>
      </c>
      <c r="E112" s="140" t="s">
        <v>153</v>
      </c>
      <c r="F112" s="141" t="s">
        <v>154</v>
      </c>
      <c r="G112" s="142" t="s">
        <v>128</v>
      </c>
      <c r="H112" s="143">
        <v>11.29</v>
      </c>
      <c r="I112" s="144"/>
      <c r="J112" s="145">
        <f>ROUND(I112*H112,2)</f>
        <v>0</v>
      </c>
      <c r="K112" s="141" t="s">
        <v>129</v>
      </c>
      <c r="L112" s="34"/>
      <c r="M112" s="146" t="s">
        <v>3</v>
      </c>
      <c r="N112" s="147" t="s">
        <v>43</v>
      </c>
      <c r="O112" s="54"/>
      <c r="P112" s="148">
        <f>O112*H112</f>
        <v>0</v>
      </c>
      <c r="Q112" s="148">
        <v>8.0000000000000007E-5</v>
      </c>
      <c r="R112" s="148">
        <f>Q112*H112</f>
        <v>9.0320000000000005E-4</v>
      </c>
      <c r="S112" s="148">
        <v>0</v>
      </c>
      <c r="T112" s="149">
        <f>S112*H112</f>
        <v>0</v>
      </c>
      <c r="U112" s="33"/>
      <c r="V112" s="33"/>
      <c r="W112" s="33"/>
      <c r="X112" s="33"/>
      <c r="Y112" s="33"/>
      <c r="Z112" s="33"/>
      <c r="AA112" s="33"/>
      <c r="AB112" s="33"/>
      <c r="AC112" s="33"/>
      <c r="AD112" s="33"/>
      <c r="AE112" s="33"/>
      <c r="AR112" s="150" t="s">
        <v>130</v>
      </c>
      <c r="AT112" s="150" t="s">
        <v>125</v>
      </c>
      <c r="AU112" s="150" t="s">
        <v>131</v>
      </c>
      <c r="AY112" s="18" t="s">
        <v>119</v>
      </c>
      <c r="BE112" s="151">
        <f>IF(N112="základní",J112,0)</f>
        <v>0</v>
      </c>
      <c r="BF112" s="151">
        <f>IF(N112="snížená",J112,0)</f>
        <v>0</v>
      </c>
      <c r="BG112" s="151">
        <f>IF(N112="zákl. přenesená",J112,0)</f>
        <v>0</v>
      </c>
      <c r="BH112" s="151">
        <f>IF(N112="sníž. přenesená",J112,0)</f>
        <v>0</v>
      </c>
      <c r="BI112" s="151">
        <f>IF(N112="nulová",J112,0)</f>
        <v>0</v>
      </c>
      <c r="BJ112" s="18" t="s">
        <v>124</v>
      </c>
      <c r="BK112" s="151">
        <f>ROUND(I112*H112,2)</f>
        <v>0</v>
      </c>
      <c r="BL112" s="18" t="s">
        <v>130</v>
      </c>
      <c r="BM112" s="150" t="s">
        <v>155</v>
      </c>
    </row>
    <row r="113" spans="1:65" s="2" customFormat="1">
      <c r="A113" s="33"/>
      <c r="B113" s="34"/>
      <c r="C113" s="33"/>
      <c r="D113" s="152" t="s">
        <v>133</v>
      </c>
      <c r="E113" s="33"/>
      <c r="F113" s="153" t="s">
        <v>156</v>
      </c>
      <c r="G113" s="33"/>
      <c r="H113" s="33"/>
      <c r="I113" s="154"/>
      <c r="J113" s="33"/>
      <c r="K113" s="33"/>
      <c r="L113" s="34"/>
      <c r="M113" s="155"/>
      <c r="N113" s="156"/>
      <c r="O113" s="54"/>
      <c r="P113" s="54"/>
      <c r="Q113" s="54"/>
      <c r="R113" s="54"/>
      <c r="S113" s="54"/>
      <c r="T113" s="55"/>
      <c r="U113" s="33"/>
      <c r="V113" s="33"/>
      <c r="W113" s="33"/>
      <c r="X113" s="33"/>
      <c r="Y113" s="33"/>
      <c r="Z113" s="33"/>
      <c r="AA113" s="33"/>
      <c r="AB113" s="33"/>
      <c r="AC113" s="33"/>
      <c r="AD113" s="33"/>
      <c r="AE113" s="33"/>
      <c r="AT113" s="18" t="s">
        <v>133</v>
      </c>
      <c r="AU113" s="18" t="s">
        <v>131</v>
      </c>
    </row>
    <row r="114" spans="1:65" s="2" customFormat="1" ht="37.9" customHeight="1">
      <c r="A114" s="33"/>
      <c r="B114" s="138"/>
      <c r="C114" s="139" t="s">
        <v>157</v>
      </c>
      <c r="D114" s="139" t="s">
        <v>125</v>
      </c>
      <c r="E114" s="140" t="s">
        <v>158</v>
      </c>
      <c r="F114" s="141" t="s">
        <v>159</v>
      </c>
      <c r="G114" s="142" t="s">
        <v>128</v>
      </c>
      <c r="H114" s="143">
        <v>11.29</v>
      </c>
      <c r="I114" s="144"/>
      <c r="J114" s="145">
        <f>ROUND(I114*H114,2)</f>
        <v>0</v>
      </c>
      <c r="K114" s="141" t="s">
        <v>129</v>
      </c>
      <c r="L114" s="34"/>
      <c r="M114" s="146" t="s">
        <v>3</v>
      </c>
      <c r="N114" s="147" t="s">
        <v>43</v>
      </c>
      <c r="O114" s="54"/>
      <c r="P114" s="148">
        <f>O114*H114</f>
        <v>0</v>
      </c>
      <c r="Q114" s="148">
        <v>2.8500000000000001E-3</v>
      </c>
      <c r="R114" s="148">
        <f>Q114*H114</f>
        <v>3.2176499999999997E-2</v>
      </c>
      <c r="S114" s="148">
        <v>0</v>
      </c>
      <c r="T114" s="149">
        <f>S114*H114</f>
        <v>0</v>
      </c>
      <c r="U114" s="33"/>
      <c r="V114" s="33"/>
      <c r="W114" s="33"/>
      <c r="X114" s="33"/>
      <c r="Y114" s="33"/>
      <c r="Z114" s="33"/>
      <c r="AA114" s="33"/>
      <c r="AB114" s="33"/>
      <c r="AC114" s="33"/>
      <c r="AD114" s="33"/>
      <c r="AE114" s="33"/>
      <c r="AR114" s="150" t="s">
        <v>130</v>
      </c>
      <c r="AT114" s="150" t="s">
        <v>125</v>
      </c>
      <c r="AU114" s="150" t="s">
        <v>131</v>
      </c>
      <c r="AY114" s="18" t="s">
        <v>119</v>
      </c>
      <c r="BE114" s="151">
        <f>IF(N114="základní",J114,0)</f>
        <v>0</v>
      </c>
      <c r="BF114" s="151">
        <f>IF(N114="snížená",J114,0)</f>
        <v>0</v>
      </c>
      <c r="BG114" s="151">
        <f>IF(N114="zákl. přenesená",J114,0)</f>
        <v>0</v>
      </c>
      <c r="BH114" s="151">
        <f>IF(N114="sníž. přenesená",J114,0)</f>
        <v>0</v>
      </c>
      <c r="BI114" s="151">
        <f>IF(N114="nulová",J114,0)</f>
        <v>0</v>
      </c>
      <c r="BJ114" s="18" t="s">
        <v>124</v>
      </c>
      <c r="BK114" s="151">
        <f>ROUND(I114*H114,2)</f>
        <v>0</v>
      </c>
      <c r="BL114" s="18" t="s">
        <v>130</v>
      </c>
      <c r="BM114" s="150" t="s">
        <v>160</v>
      </c>
    </row>
    <row r="115" spans="1:65" s="2" customFormat="1">
      <c r="A115" s="33"/>
      <c r="B115" s="34"/>
      <c r="C115" s="33"/>
      <c r="D115" s="152" t="s">
        <v>133</v>
      </c>
      <c r="E115" s="33"/>
      <c r="F115" s="153" t="s">
        <v>161</v>
      </c>
      <c r="G115" s="33"/>
      <c r="H115" s="33"/>
      <c r="I115" s="154"/>
      <c r="J115" s="33"/>
      <c r="K115" s="33"/>
      <c r="L115" s="34"/>
      <c r="M115" s="155"/>
      <c r="N115" s="156"/>
      <c r="O115" s="54"/>
      <c r="P115" s="54"/>
      <c r="Q115" s="54"/>
      <c r="R115" s="54"/>
      <c r="S115" s="54"/>
      <c r="T115" s="55"/>
      <c r="U115" s="33"/>
      <c r="V115" s="33"/>
      <c r="W115" s="33"/>
      <c r="X115" s="33"/>
      <c r="Y115" s="33"/>
      <c r="Z115" s="33"/>
      <c r="AA115" s="33"/>
      <c r="AB115" s="33"/>
      <c r="AC115" s="33"/>
      <c r="AD115" s="33"/>
      <c r="AE115" s="33"/>
      <c r="AT115" s="18" t="s">
        <v>133</v>
      </c>
      <c r="AU115" s="18" t="s">
        <v>131</v>
      </c>
    </row>
    <row r="116" spans="1:65" s="12" customFormat="1" ht="20.85" customHeight="1">
      <c r="B116" s="125"/>
      <c r="D116" s="126" t="s">
        <v>70</v>
      </c>
      <c r="E116" s="136" t="s">
        <v>162</v>
      </c>
      <c r="F116" s="136" t="s">
        <v>163</v>
      </c>
      <c r="I116" s="128"/>
      <c r="J116" s="137">
        <f>BK116</f>
        <v>0</v>
      </c>
      <c r="L116" s="125"/>
      <c r="M116" s="130"/>
      <c r="N116" s="131"/>
      <c r="O116" s="131"/>
      <c r="P116" s="132">
        <f>SUM(P117:P134)</f>
        <v>0</v>
      </c>
      <c r="Q116" s="131"/>
      <c r="R116" s="132">
        <f>SUM(R117:R134)</f>
        <v>8.9427149999999997</v>
      </c>
      <c r="S116" s="131"/>
      <c r="T116" s="133">
        <f>SUM(T117:T134)</f>
        <v>0</v>
      </c>
      <c r="AR116" s="126" t="s">
        <v>15</v>
      </c>
      <c r="AT116" s="134" t="s">
        <v>70</v>
      </c>
      <c r="AU116" s="134" t="s">
        <v>124</v>
      </c>
      <c r="AY116" s="126" t="s">
        <v>119</v>
      </c>
      <c r="BK116" s="135">
        <f>SUM(BK117:BK134)</f>
        <v>0</v>
      </c>
    </row>
    <row r="117" spans="1:65" s="2" customFormat="1" ht="37.9" customHeight="1">
      <c r="A117" s="33"/>
      <c r="B117" s="138"/>
      <c r="C117" s="139" t="s">
        <v>120</v>
      </c>
      <c r="D117" s="139" t="s">
        <v>125</v>
      </c>
      <c r="E117" s="140" t="s">
        <v>164</v>
      </c>
      <c r="F117" s="141" t="s">
        <v>165</v>
      </c>
      <c r="G117" s="142" t="s">
        <v>128</v>
      </c>
      <c r="H117" s="143">
        <v>58.95</v>
      </c>
      <c r="I117" s="144"/>
      <c r="J117" s="145">
        <f>ROUND(I117*H117,2)</f>
        <v>0</v>
      </c>
      <c r="K117" s="141" t="s">
        <v>129</v>
      </c>
      <c r="L117" s="34"/>
      <c r="M117" s="146" t="s">
        <v>3</v>
      </c>
      <c r="N117" s="147" t="s">
        <v>43</v>
      </c>
      <c r="O117" s="54"/>
      <c r="P117" s="148">
        <f>O117*H117</f>
        <v>0</v>
      </c>
      <c r="Q117" s="148">
        <v>3.2000000000000002E-3</v>
      </c>
      <c r="R117" s="148">
        <f>Q117*H117</f>
        <v>0.18864000000000003</v>
      </c>
      <c r="S117" s="148">
        <v>0</v>
      </c>
      <c r="T117" s="149">
        <f>S117*H117</f>
        <v>0</v>
      </c>
      <c r="U117" s="33"/>
      <c r="V117" s="33"/>
      <c r="W117" s="33"/>
      <c r="X117" s="33"/>
      <c r="Y117" s="33"/>
      <c r="Z117" s="33"/>
      <c r="AA117" s="33"/>
      <c r="AB117" s="33"/>
      <c r="AC117" s="33"/>
      <c r="AD117" s="33"/>
      <c r="AE117" s="33"/>
      <c r="AR117" s="150" t="s">
        <v>130</v>
      </c>
      <c r="AT117" s="150" t="s">
        <v>125</v>
      </c>
      <c r="AU117" s="150" t="s">
        <v>131</v>
      </c>
      <c r="AY117" s="18" t="s">
        <v>119</v>
      </c>
      <c r="BE117" s="151">
        <f>IF(N117="základní",J117,0)</f>
        <v>0</v>
      </c>
      <c r="BF117" s="151">
        <f>IF(N117="snížená",J117,0)</f>
        <v>0</v>
      </c>
      <c r="BG117" s="151">
        <f>IF(N117="zákl. přenesená",J117,0)</f>
        <v>0</v>
      </c>
      <c r="BH117" s="151">
        <f>IF(N117="sníž. přenesená",J117,0)</f>
        <v>0</v>
      </c>
      <c r="BI117" s="151">
        <f>IF(N117="nulová",J117,0)</f>
        <v>0</v>
      </c>
      <c r="BJ117" s="18" t="s">
        <v>124</v>
      </c>
      <c r="BK117" s="151">
        <f>ROUND(I117*H117,2)</f>
        <v>0</v>
      </c>
      <c r="BL117" s="18" t="s">
        <v>130</v>
      </c>
      <c r="BM117" s="150" t="s">
        <v>166</v>
      </c>
    </row>
    <row r="118" spans="1:65" s="2" customFormat="1">
      <c r="A118" s="33"/>
      <c r="B118" s="34"/>
      <c r="C118" s="33"/>
      <c r="D118" s="152" t="s">
        <v>133</v>
      </c>
      <c r="E118" s="33"/>
      <c r="F118" s="153" t="s">
        <v>167</v>
      </c>
      <c r="G118" s="33"/>
      <c r="H118" s="33"/>
      <c r="I118" s="154"/>
      <c r="J118" s="33"/>
      <c r="K118" s="33"/>
      <c r="L118" s="34"/>
      <c r="M118" s="155"/>
      <c r="N118" s="156"/>
      <c r="O118" s="54"/>
      <c r="P118" s="54"/>
      <c r="Q118" s="54"/>
      <c r="R118" s="54"/>
      <c r="S118" s="54"/>
      <c r="T118" s="55"/>
      <c r="U118" s="33"/>
      <c r="V118" s="33"/>
      <c r="W118" s="33"/>
      <c r="X118" s="33"/>
      <c r="Y118" s="33"/>
      <c r="Z118" s="33"/>
      <c r="AA118" s="33"/>
      <c r="AB118" s="33"/>
      <c r="AC118" s="33"/>
      <c r="AD118" s="33"/>
      <c r="AE118" s="33"/>
      <c r="AT118" s="18" t="s">
        <v>133</v>
      </c>
      <c r="AU118" s="18" t="s">
        <v>131</v>
      </c>
    </row>
    <row r="119" spans="1:65" s="14" customFormat="1">
      <c r="B119" s="165"/>
      <c r="D119" s="158" t="s">
        <v>139</v>
      </c>
      <c r="E119" s="166" t="s">
        <v>3</v>
      </c>
      <c r="F119" s="167" t="s">
        <v>168</v>
      </c>
      <c r="H119" s="168">
        <v>33.6</v>
      </c>
      <c r="I119" s="169"/>
      <c r="L119" s="165"/>
      <c r="M119" s="170"/>
      <c r="N119" s="171"/>
      <c r="O119" s="171"/>
      <c r="P119" s="171"/>
      <c r="Q119" s="171"/>
      <c r="R119" s="171"/>
      <c r="S119" s="171"/>
      <c r="T119" s="172"/>
      <c r="AT119" s="166" t="s">
        <v>139</v>
      </c>
      <c r="AU119" s="166" t="s">
        <v>131</v>
      </c>
      <c r="AV119" s="14" t="s">
        <v>124</v>
      </c>
      <c r="AW119" s="14" t="s">
        <v>33</v>
      </c>
      <c r="AX119" s="14" t="s">
        <v>71</v>
      </c>
      <c r="AY119" s="166" t="s">
        <v>119</v>
      </c>
    </row>
    <row r="120" spans="1:65" s="14" customFormat="1">
      <c r="B120" s="165"/>
      <c r="D120" s="158" t="s">
        <v>139</v>
      </c>
      <c r="E120" s="166" t="s">
        <v>3</v>
      </c>
      <c r="F120" s="167" t="s">
        <v>169</v>
      </c>
      <c r="H120" s="168">
        <v>25.35</v>
      </c>
      <c r="I120" s="169"/>
      <c r="L120" s="165"/>
      <c r="M120" s="170"/>
      <c r="N120" s="171"/>
      <c r="O120" s="171"/>
      <c r="P120" s="171"/>
      <c r="Q120" s="171"/>
      <c r="R120" s="171"/>
      <c r="S120" s="171"/>
      <c r="T120" s="172"/>
      <c r="AT120" s="166" t="s">
        <v>139</v>
      </c>
      <c r="AU120" s="166" t="s">
        <v>131</v>
      </c>
      <c r="AV120" s="14" t="s">
        <v>124</v>
      </c>
      <c r="AW120" s="14" t="s">
        <v>33</v>
      </c>
      <c r="AX120" s="14" t="s">
        <v>71</v>
      </c>
      <c r="AY120" s="166" t="s">
        <v>119</v>
      </c>
    </row>
    <row r="121" spans="1:65" s="15" customFormat="1">
      <c r="B121" s="173"/>
      <c r="D121" s="158" t="s">
        <v>139</v>
      </c>
      <c r="E121" s="174" t="s">
        <v>3</v>
      </c>
      <c r="F121" s="175" t="s">
        <v>145</v>
      </c>
      <c r="H121" s="176">
        <v>58.95</v>
      </c>
      <c r="I121" s="177"/>
      <c r="L121" s="173"/>
      <c r="M121" s="178"/>
      <c r="N121" s="179"/>
      <c r="O121" s="179"/>
      <c r="P121" s="179"/>
      <c r="Q121" s="179"/>
      <c r="R121" s="179"/>
      <c r="S121" s="179"/>
      <c r="T121" s="180"/>
      <c r="AT121" s="174" t="s">
        <v>139</v>
      </c>
      <c r="AU121" s="174" t="s">
        <v>131</v>
      </c>
      <c r="AV121" s="15" t="s">
        <v>130</v>
      </c>
      <c r="AW121" s="15" t="s">
        <v>33</v>
      </c>
      <c r="AX121" s="15" t="s">
        <v>15</v>
      </c>
      <c r="AY121" s="174" t="s">
        <v>119</v>
      </c>
    </row>
    <row r="122" spans="1:65" s="2" customFormat="1" ht="16.5" customHeight="1">
      <c r="A122" s="33"/>
      <c r="B122" s="138"/>
      <c r="C122" s="181" t="s">
        <v>170</v>
      </c>
      <c r="D122" s="181" t="s">
        <v>146</v>
      </c>
      <c r="E122" s="182" t="s">
        <v>171</v>
      </c>
      <c r="F122" s="183" t="s">
        <v>172</v>
      </c>
      <c r="G122" s="184" t="s">
        <v>128</v>
      </c>
      <c r="H122" s="185">
        <v>64.844999999999999</v>
      </c>
      <c r="I122" s="186"/>
      <c r="J122" s="187">
        <f>ROUND(I122*H122,2)</f>
        <v>0</v>
      </c>
      <c r="K122" s="183" t="s">
        <v>129</v>
      </c>
      <c r="L122" s="188"/>
      <c r="M122" s="189" t="s">
        <v>3</v>
      </c>
      <c r="N122" s="190" t="s">
        <v>43</v>
      </c>
      <c r="O122" s="54"/>
      <c r="P122" s="148">
        <f>O122*H122</f>
        <v>0</v>
      </c>
      <c r="Q122" s="148">
        <v>0.13500000000000001</v>
      </c>
      <c r="R122" s="148">
        <f>Q122*H122</f>
        <v>8.7540750000000003</v>
      </c>
      <c r="S122" s="148">
        <v>0</v>
      </c>
      <c r="T122" s="149">
        <f>S122*H122</f>
        <v>0</v>
      </c>
      <c r="U122" s="33"/>
      <c r="V122" s="33"/>
      <c r="W122" s="33"/>
      <c r="X122" s="33"/>
      <c r="Y122" s="33"/>
      <c r="Z122" s="33"/>
      <c r="AA122" s="33"/>
      <c r="AB122" s="33"/>
      <c r="AC122" s="33"/>
      <c r="AD122" s="33"/>
      <c r="AE122" s="33"/>
      <c r="AR122" s="150" t="s">
        <v>149</v>
      </c>
      <c r="AT122" s="150" t="s">
        <v>146</v>
      </c>
      <c r="AU122" s="150" t="s">
        <v>131</v>
      </c>
      <c r="AY122" s="18" t="s">
        <v>119</v>
      </c>
      <c r="BE122" s="151">
        <f>IF(N122="základní",J122,0)</f>
        <v>0</v>
      </c>
      <c r="BF122" s="151">
        <f>IF(N122="snížená",J122,0)</f>
        <v>0</v>
      </c>
      <c r="BG122" s="151">
        <f>IF(N122="zákl. přenesená",J122,0)</f>
        <v>0</v>
      </c>
      <c r="BH122" s="151">
        <f>IF(N122="sníž. přenesená",J122,0)</f>
        <v>0</v>
      </c>
      <c r="BI122" s="151">
        <f>IF(N122="nulová",J122,0)</f>
        <v>0</v>
      </c>
      <c r="BJ122" s="18" t="s">
        <v>124</v>
      </c>
      <c r="BK122" s="151">
        <f>ROUND(I122*H122,2)</f>
        <v>0</v>
      </c>
      <c r="BL122" s="18" t="s">
        <v>130</v>
      </c>
      <c r="BM122" s="150" t="s">
        <v>173</v>
      </c>
    </row>
    <row r="123" spans="1:65" s="2" customFormat="1">
      <c r="A123" s="33"/>
      <c r="B123" s="34"/>
      <c r="C123" s="33"/>
      <c r="D123" s="152" t="s">
        <v>133</v>
      </c>
      <c r="E123" s="33"/>
      <c r="F123" s="153" t="s">
        <v>174</v>
      </c>
      <c r="G123" s="33"/>
      <c r="H123" s="33"/>
      <c r="I123" s="154"/>
      <c r="J123" s="33"/>
      <c r="K123" s="33"/>
      <c r="L123" s="34"/>
      <c r="M123" s="155"/>
      <c r="N123" s="156"/>
      <c r="O123" s="54"/>
      <c r="P123" s="54"/>
      <c r="Q123" s="54"/>
      <c r="R123" s="54"/>
      <c r="S123" s="54"/>
      <c r="T123" s="55"/>
      <c r="U123" s="33"/>
      <c r="V123" s="33"/>
      <c r="W123" s="33"/>
      <c r="X123" s="33"/>
      <c r="Y123" s="33"/>
      <c r="Z123" s="33"/>
      <c r="AA123" s="33"/>
      <c r="AB123" s="33"/>
      <c r="AC123" s="33"/>
      <c r="AD123" s="33"/>
      <c r="AE123" s="33"/>
      <c r="AT123" s="18" t="s">
        <v>133</v>
      </c>
      <c r="AU123" s="18" t="s">
        <v>131</v>
      </c>
    </row>
    <row r="124" spans="1:65" s="14" customFormat="1">
      <c r="B124" s="165"/>
      <c r="D124" s="158" t="s">
        <v>139</v>
      </c>
      <c r="F124" s="167" t="s">
        <v>175</v>
      </c>
      <c r="H124" s="168">
        <v>64.844999999999999</v>
      </c>
      <c r="I124" s="169"/>
      <c r="L124" s="165"/>
      <c r="M124" s="170"/>
      <c r="N124" s="171"/>
      <c r="O124" s="171"/>
      <c r="P124" s="171"/>
      <c r="Q124" s="171"/>
      <c r="R124" s="171"/>
      <c r="S124" s="171"/>
      <c r="T124" s="172"/>
      <c r="AT124" s="166" t="s">
        <v>139</v>
      </c>
      <c r="AU124" s="166" t="s">
        <v>131</v>
      </c>
      <c r="AV124" s="14" t="s">
        <v>124</v>
      </c>
      <c r="AW124" s="14" t="s">
        <v>4</v>
      </c>
      <c r="AX124" s="14" t="s">
        <v>15</v>
      </c>
      <c r="AY124" s="166" t="s">
        <v>119</v>
      </c>
    </row>
    <row r="125" spans="1:65" s="2" customFormat="1" ht="16.5" customHeight="1">
      <c r="A125" s="33"/>
      <c r="B125" s="138"/>
      <c r="C125" s="139" t="s">
        <v>149</v>
      </c>
      <c r="D125" s="139" t="s">
        <v>125</v>
      </c>
      <c r="E125" s="140" t="s">
        <v>176</v>
      </c>
      <c r="F125" s="141" t="s">
        <v>177</v>
      </c>
      <c r="G125" s="142" t="s">
        <v>128</v>
      </c>
      <c r="H125" s="143">
        <v>346.95</v>
      </c>
      <c r="I125" s="144"/>
      <c r="J125" s="145">
        <f>ROUND(I125*H125,2)</f>
        <v>0</v>
      </c>
      <c r="K125" s="141" t="s">
        <v>3</v>
      </c>
      <c r="L125" s="34"/>
      <c r="M125" s="146" t="s">
        <v>3</v>
      </c>
      <c r="N125" s="147" t="s">
        <v>43</v>
      </c>
      <c r="O125" s="54"/>
      <c r="P125" s="148">
        <f>O125*H125</f>
        <v>0</v>
      </c>
      <c r="Q125" s="148">
        <v>0</v>
      </c>
      <c r="R125" s="148">
        <f>Q125*H125</f>
        <v>0</v>
      </c>
      <c r="S125" s="148">
        <v>0</v>
      </c>
      <c r="T125" s="149">
        <f>S125*H125</f>
        <v>0</v>
      </c>
      <c r="U125" s="33"/>
      <c r="V125" s="33"/>
      <c r="W125" s="33"/>
      <c r="X125" s="33"/>
      <c r="Y125" s="33"/>
      <c r="Z125" s="33"/>
      <c r="AA125" s="33"/>
      <c r="AB125" s="33"/>
      <c r="AC125" s="33"/>
      <c r="AD125" s="33"/>
      <c r="AE125" s="33"/>
      <c r="AR125" s="150" t="s">
        <v>130</v>
      </c>
      <c r="AT125" s="150" t="s">
        <v>125</v>
      </c>
      <c r="AU125" s="150" t="s">
        <v>131</v>
      </c>
      <c r="AY125" s="18" t="s">
        <v>119</v>
      </c>
      <c r="BE125" s="151">
        <f>IF(N125="základní",J125,0)</f>
        <v>0</v>
      </c>
      <c r="BF125" s="151">
        <f>IF(N125="snížená",J125,0)</f>
        <v>0</v>
      </c>
      <c r="BG125" s="151">
        <f>IF(N125="zákl. přenesená",J125,0)</f>
        <v>0</v>
      </c>
      <c r="BH125" s="151">
        <f>IF(N125="sníž. přenesená",J125,0)</f>
        <v>0</v>
      </c>
      <c r="BI125" s="151">
        <f>IF(N125="nulová",J125,0)</f>
        <v>0</v>
      </c>
      <c r="BJ125" s="18" t="s">
        <v>124</v>
      </c>
      <c r="BK125" s="151">
        <f>ROUND(I125*H125,2)</f>
        <v>0</v>
      </c>
      <c r="BL125" s="18" t="s">
        <v>130</v>
      </c>
      <c r="BM125" s="150" t="s">
        <v>178</v>
      </c>
    </row>
    <row r="126" spans="1:65" s="13" customFormat="1">
      <c r="B126" s="157"/>
      <c r="D126" s="158" t="s">
        <v>139</v>
      </c>
      <c r="E126" s="159" t="s">
        <v>3</v>
      </c>
      <c r="F126" s="160" t="s">
        <v>179</v>
      </c>
      <c r="H126" s="159" t="s">
        <v>3</v>
      </c>
      <c r="I126" s="161"/>
      <c r="L126" s="157"/>
      <c r="M126" s="162"/>
      <c r="N126" s="163"/>
      <c r="O126" s="163"/>
      <c r="P126" s="163"/>
      <c r="Q126" s="163"/>
      <c r="R126" s="163"/>
      <c r="S126" s="163"/>
      <c r="T126" s="164"/>
      <c r="AT126" s="159" t="s">
        <v>139</v>
      </c>
      <c r="AU126" s="159" t="s">
        <v>131</v>
      </c>
      <c r="AV126" s="13" t="s">
        <v>15</v>
      </c>
      <c r="AW126" s="13" t="s">
        <v>33</v>
      </c>
      <c r="AX126" s="13" t="s">
        <v>71</v>
      </c>
      <c r="AY126" s="159" t="s">
        <v>119</v>
      </c>
    </row>
    <row r="127" spans="1:65" s="14" customFormat="1">
      <c r="B127" s="165"/>
      <c r="D127" s="158" t="s">
        <v>139</v>
      </c>
      <c r="E127" s="166" t="s">
        <v>3</v>
      </c>
      <c r="F127" s="167" t="s">
        <v>180</v>
      </c>
      <c r="H127" s="168">
        <v>288</v>
      </c>
      <c r="I127" s="169"/>
      <c r="L127" s="165"/>
      <c r="M127" s="170"/>
      <c r="N127" s="171"/>
      <c r="O127" s="171"/>
      <c r="P127" s="171"/>
      <c r="Q127" s="171"/>
      <c r="R127" s="171"/>
      <c r="S127" s="171"/>
      <c r="T127" s="172"/>
      <c r="AT127" s="166" t="s">
        <v>139</v>
      </c>
      <c r="AU127" s="166" t="s">
        <v>131</v>
      </c>
      <c r="AV127" s="14" t="s">
        <v>124</v>
      </c>
      <c r="AW127" s="14" t="s">
        <v>33</v>
      </c>
      <c r="AX127" s="14" t="s">
        <v>71</v>
      </c>
      <c r="AY127" s="166" t="s">
        <v>119</v>
      </c>
    </row>
    <row r="128" spans="1:65" s="13" customFormat="1">
      <c r="B128" s="157"/>
      <c r="D128" s="158" t="s">
        <v>139</v>
      </c>
      <c r="E128" s="159" t="s">
        <v>3</v>
      </c>
      <c r="F128" s="160" t="s">
        <v>140</v>
      </c>
      <c r="H128" s="159" t="s">
        <v>3</v>
      </c>
      <c r="I128" s="161"/>
      <c r="L128" s="157"/>
      <c r="M128" s="162"/>
      <c r="N128" s="163"/>
      <c r="O128" s="163"/>
      <c r="P128" s="163"/>
      <c r="Q128" s="163"/>
      <c r="R128" s="163"/>
      <c r="S128" s="163"/>
      <c r="T128" s="164"/>
      <c r="AT128" s="159" t="s">
        <v>139</v>
      </c>
      <c r="AU128" s="159" t="s">
        <v>131</v>
      </c>
      <c r="AV128" s="13" t="s">
        <v>15</v>
      </c>
      <c r="AW128" s="13" t="s">
        <v>33</v>
      </c>
      <c r="AX128" s="13" t="s">
        <v>71</v>
      </c>
      <c r="AY128" s="159" t="s">
        <v>119</v>
      </c>
    </row>
    <row r="129" spans="1:65" s="14" customFormat="1">
      <c r="B129" s="165"/>
      <c r="D129" s="158" t="s">
        <v>139</v>
      </c>
      <c r="E129" s="166" t="s">
        <v>3</v>
      </c>
      <c r="F129" s="167" t="s">
        <v>168</v>
      </c>
      <c r="H129" s="168">
        <v>33.6</v>
      </c>
      <c r="I129" s="169"/>
      <c r="L129" s="165"/>
      <c r="M129" s="170"/>
      <c r="N129" s="171"/>
      <c r="O129" s="171"/>
      <c r="P129" s="171"/>
      <c r="Q129" s="171"/>
      <c r="R129" s="171"/>
      <c r="S129" s="171"/>
      <c r="T129" s="172"/>
      <c r="AT129" s="166" t="s">
        <v>139</v>
      </c>
      <c r="AU129" s="166" t="s">
        <v>131</v>
      </c>
      <c r="AV129" s="14" t="s">
        <v>124</v>
      </c>
      <c r="AW129" s="14" t="s">
        <v>33</v>
      </c>
      <c r="AX129" s="14" t="s">
        <v>71</v>
      </c>
      <c r="AY129" s="166" t="s">
        <v>119</v>
      </c>
    </row>
    <row r="130" spans="1:65" s="14" customFormat="1">
      <c r="B130" s="165"/>
      <c r="D130" s="158" t="s">
        <v>139</v>
      </c>
      <c r="E130" s="166" t="s">
        <v>3</v>
      </c>
      <c r="F130" s="167" t="s">
        <v>169</v>
      </c>
      <c r="H130" s="168">
        <v>25.35</v>
      </c>
      <c r="I130" s="169"/>
      <c r="L130" s="165"/>
      <c r="M130" s="170"/>
      <c r="N130" s="171"/>
      <c r="O130" s="171"/>
      <c r="P130" s="171"/>
      <c r="Q130" s="171"/>
      <c r="R130" s="171"/>
      <c r="S130" s="171"/>
      <c r="T130" s="172"/>
      <c r="AT130" s="166" t="s">
        <v>139</v>
      </c>
      <c r="AU130" s="166" t="s">
        <v>131</v>
      </c>
      <c r="AV130" s="14" t="s">
        <v>124</v>
      </c>
      <c r="AW130" s="14" t="s">
        <v>33</v>
      </c>
      <c r="AX130" s="14" t="s">
        <v>71</v>
      </c>
      <c r="AY130" s="166" t="s">
        <v>119</v>
      </c>
    </row>
    <row r="131" spans="1:65" s="15" customFormat="1">
      <c r="B131" s="173"/>
      <c r="D131" s="158" t="s">
        <v>139</v>
      </c>
      <c r="E131" s="174" t="s">
        <v>3</v>
      </c>
      <c r="F131" s="175" t="s">
        <v>145</v>
      </c>
      <c r="H131" s="176">
        <v>346.95000000000005</v>
      </c>
      <c r="I131" s="177"/>
      <c r="L131" s="173"/>
      <c r="M131" s="178"/>
      <c r="N131" s="179"/>
      <c r="O131" s="179"/>
      <c r="P131" s="179"/>
      <c r="Q131" s="179"/>
      <c r="R131" s="179"/>
      <c r="S131" s="179"/>
      <c r="T131" s="180"/>
      <c r="AT131" s="174" t="s">
        <v>139</v>
      </c>
      <c r="AU131" s="174" t="s">
        <v>131</v>
      </c>
      <c r="AV131" s="15" t="s">
        <v>130</v>
      </c>
      <c r="AW131" s="15" t="s">
        <v>33</v>
      </c>
      <c r="AX131" s="15" t="s">
        <v>15</v>
      </c>
      <c r="AY131" s="174" t="s">
        <v>119</v>
      </c>
    </row>
    <row r="132" spans="1:65" s="2" customFormat="1" ht="21.75" customHeight="1">
      <c r="A132" s="33"/>
      <c r="B132" s="138"/>
      <c r="C132" s="139" t="s">
        <v>181</v>
      </c>
      <c r="D132" s="139" t="s">
        <v>125</v>
      </c>
      <c r="E132" s="140" t="s">
        <v>182</v>
      </c>
      <c r="F132" s="141" t="s">
        <v>183</v>
      </c>
      <c r="G132" s="142" t="s">
        <v>184</v>
      </c>
      <c r="H132" s="143">
        <v>35</v>
      </c>
      <c r="I132" s="144"/>
      <c r="J132" s="145">
        <f>ROUND(I132*H132,2)</f>
        <v>0</v>
      </c>
      <c r="K132" s="141" t="s">
        <v>3</v>
      </c>
      <c r="L132" s="34"/>
      <c r="M132" s="146" t="s">
        <v>3</v>
      </c>
      <c r="N132" s="147" t="s">
        <v>43</v>
      </c>
      <c r="O132" s="54"/>
      <c r="P132" s="148">
        <f>O132*H132</f>
        <v>0</v>
      </c>
      <c r="Q132" s="148">
        <v>0</v>
      </c>
      <c r="R132" s="148">
        <f>Q132*H132</f>
        <v>0</v>
      </c>
      <c r="S132" s="148">
        <v>0</v>
      </c>
      <c r="T132" s="149">
        <f>S132*H132</f>
        <v>0</v>
      </c>
      <c r="U132" s="33"/>
      <c r="V132" s="33"/>
      <c r="W132" s="33"/>
      <c r="X132" s="33"/>
      <c r="Y132" s="33"/>
      <c r="Z132" s="33"/>
      <c r="AA132" s="33"/>
      <c r="AB132" s="33"/>
      <c r="AC132" s="33"/>
      <c r="AD132" s="33"/>
      <c r="AE132" s="33"/>
      <c r="AR132" s="150" t="s">
        <v>130</v>
      </c>
      <c r="AT132" s="150" t="s">
        <v>125</v>
      </c>
      <c r="AU132" s="150" t="s">
        <v>131</v>
      </c>
      <c r="AY132" s="18" t="s">
        <v>119</v>
      </c>
      <c r="BE132" s="151">
        <f>IF(N132="základní",J132,0)</f>
        <v>0</v>
      </c>
      <c r="BF132" s="151">
        <f>IF(N132="snížená",J132,0)</f>
        <v>0</v>
      </c>
      <c r="BG132" s="151">
        <f>IF(N132="zákl. přenesená",J132,0)</f>
        <v>0</v>
      </c>
      <c r="BH132" s="151">
        <f>IF(N132="sníž. přenesená",J132,0)</f>
        <v>0</v>
      </c>
      <c r="BI132" s="151">
        <f>IF(N132="nulová",J132,0)</f>
        <v>0</v>
      </c>
      <c r="BJ132" s="18" t="s">
        <v>124</v>
      </c>
      <c r="BK132" s="151">
        <f>ROUND(I132*H132,2)</f>
        <v>0</v>
      </c>
      <c r="BL132" s="18" t="s">
        <v>130</v>
      </c>
      <c r="BM132" s="150" t="s">
        <v>185</v>
      </c>
    </row>
    <row r="133" spans="1:65" s="13" customFormat="1">
      <c r="B133" s="157"/>
      <c r="D133" s="158" t="s">
        <v>139</v>
      </c>
      <c r="E133" s="159" t="s">
        <v>3</v>
      </c>
      <c r="F133" s="160" t="s">
        <v>186</v>
      </c>
      <c r="H133" s="159" t="s">
        <v>3</v>
      </c>
      <c r="I133" s="161"/>
      <c r="L133" s="157"/>
      <c r="M133" s="162"/>
      <c r="N133" s="163"/>
      <c r="O133" s="163"/>
      <c r="P133" s="163"/>
      <c r="Q133" s="163"/>
      <c r="R133" s="163"/>
      <c r="S133" s="163"/>
      <c r="T133" s="164"/>
      <c r="AT133" s="159" t="s">
        <v>139</v>
      </c>
      <c r="AU133" s="159" t="s">
        <v>131</v>
      </c>
      <c r="AV133" s="13" t="s">
        <v>15</v>
      </c>
      <c r="AW133" s="13" t="s">
        <v>33</v>
      </c>
      <c r="AX133" s="13" t="s">
        <v>71</v>
      </c>
      <c r="AY133" s="159" t="s">
        <v>119</v>
      </c>
    </row>
    <row r="134" spans="1:65" s="14" customFormat="1">
      <c r="B134" s="165"/>
      <c r="D134" s="158" t="s">
        <v>139</v>
      </c>
      <c r="E134" s="166" t="s">
        <v>3</v>
      </c>
      <c r="F134" s="167" t="s">
        <v>187</v>
      </c>
      <c r="H134" s="168">
        <v>35</v>
      </c>
      <c r="I134" s="169"/>
      <c r="L134" s="165"/>
      <c r="M134" s="170"/>
      <c r="N134" s="171"/>
      <c r="O134" s="171"/>
      <c r="P134" s="171"/>
      <c r="Q134" s="171"/>
      <c r="R134" s="171"/>
      <c r="S134" s="171"/>
      <c r="T134" s="172"/>
      <c r="AT134" s="166" t="s">
        <v>139</v>
      </c>
      <c r="AU134" s="166" t="s">
        <v>131</v>
      </c>
      <c r="AV134" s="14" t="s">
        <v>124</v>
      </c>
      <c r="AW134" s="14" t="s">
        <v>33</v>
      </c>
      <c r="AX134" s="14" t="s">
        <v>15</v>
      </c>
      <c r="AY134" s="166" t="s">
        <v>119</v>
      </c>
    </row>
    <row r="135" spans="1:65" s="12" customFormat="1" ht="22.9" customHeight="1">
      <c r="B135" s="125"/>
      <c r="D135" s="126" t="s">
        <v>70</v>
      </c>
      <c r="E135" s="136" t="s">
        <v>181</v>
      </c>
      <c r="F135" s="136" t="s">
        <v>188</v>
      </c>
      <c r="I135" s="128"/>
      <c r="J135" s="137">
        <f>BK135</f>
        <v>0</v>
      </c>
      <c r="L135" s="125"/>
      <c r="M135" s="130"/>
      <c r="N135" s="131"/>
      <c r="O135" s="131"/>
      <c r="P135" s="132">
        <f>P136+P151</f>
        <v>0</v>
      </c>
      <c r="Q135" s="131"/>
      <c r="R135" s="132">
        <f>R136+R151</f>
        <v>0</v>
      </c>
      <c r="S135" s="131"/>
      <c r="T135" s="133">
        <f>T136+T151</f>
        <v>14.260010000000001</v>
      </c>
      <c r="AR135" s="126" t="s">
        <v>15</v>
      </c>
      <c r="AT135" s="134" t="s">
        <v>70</v>
      </c>
      <c r="AU135" s="134" t="s">
        <v>15</v>
      </c>
      <c r="AY135" s="126" t="s">
        <v>119</v>
      </c>
      <c r="BK135" s="135">
        <f>BK136+BK151</f>
        <v>0</v>
      </c>
    </row>
    <row r="136" spans="1:65" s="12" customFormat="1" ht="20.85" customHeight="1">
      <c r="B136" s="125"/>
      <c r="D136" s="126" t="s">
        <v>70</v>
      </c>
      <c r="E136" s="136" t="s">
        <v>189</v>
      </c>
      <c r="F136" s="136" t="s">
        <v>190</v>
      </c>
      <c r="I136" s="128"/>
      <c r="J136" s="137">
        <f>BK136</f>
        <v>0</v>
      </c>
      <c r="L136" s="125"/>
      <c r="M136" s="130"/>
      <c r="N136" s="131"/>
      <c r="O136" s="131"/>
      <c r="P136" s="132">
        <f>SUM(P137:P150)</f>
        <v>0</v>
      </c>
      <c r="Q136" s="131"/>
      <c r="R136" s="132">
        <f>SUM(R137:R150)</f>
        <v>0</v>
      </c>
      <c r="S136" s="131"/>
      <c r="T136" s="133">
        <f>SUM(T137:T150)</f>
        <v>0</v>
      </c>
      <c r="AR136" s="126" t="s">
        <v>15</v>
      </c>
      <c r="AT136" s="134" t="s">
        <v>70</v>
      </c>
      <c r="AU136" s="134" t="s">
        <v>124</v>
      </c>
      <c r="AY136" s="126" t="s">
        <v>119</v>
      </c>
      <c r="BK136" s="135">
        <f>SUM(BK137:BK150)</f>
        <v>0</v>
      </c>
    </row>
    <row r="137" spans="1:65" s="2" customFormat="1" ht="44.25" customHeight="1">
      <c r="A137" s="33"/>
      <c r="B137" s="138"/>
      <c r="C137" s="139" t="s">
        <v>191</v>
      </c>
      <c r="D137" s="139" t="s">
        <v>125</v>
      </c>
      <c r="E137" s="140" t="s">
        <v>192</v>
      </c>
      <c r="F137" s="141" t="s">
        <v>193</v>
      </c>
      <c r="G137" s="142" t="s">
        <v>128</v>
      </c>
      <c r="H137" s="143">
        <v>1093.5</v>
      </c>
      <c r="I137" s="144"/>
      <c r="J137" s="145">
        <f>ROUND(I137*H137,2)</f>
        <v>0</v>
      </c>
      <c r="K137" s="141" t="s">
        <v>129</v>
      </c>
      <c r="L137" s="34"/>
      <c r="M137" s="146" t="s">
        <v>3</v>
      </c>
      <c r="N137" s="147" t="s">
        <v>43</v>
      </c>
      <c r="O137" s="54"/>
      <c r="P137" s="148">
        <f>O137*H137</f>
        <v>0</v>
      </c>
      <c r="Q137" s="148">
        <v>0</v>
      </c>
      <c r="R137" s="148">
        <f>Q137*H137</f>
        <v>0</v>
      </c>
      <c r="S137" s="148">
        <v>0</v>
      </c>
      <c r="T137" s="149">
        <f>S137*H137</f>
        <v>0</v>
      </c>
      <c r="U137" s="33"/>
      <c r="V137" s="33"/>
      <c r="W137" s="33"/>
      <c r="X137" s="33"/>
      <c r="Y137" s="33"/>
      <c r="Z137" s="33"/>
      <c r="AA137" s="33"/>
      <c r="AB137" s="33"/>
      <c r="AC137" s="33"/>
      <c r="AD137" s="33"/>
      <c r="AE137" s="33"/>
      <c r="AR137" s="150" t="s">
        <v>130</v>
      </c>
      <c r="AT137" s="150" t="s">
        <v>125</v>
      </c>
      <c r="AU137" s="150" t="s">
        <v>131</v>
      </c>
      <c r="AY137" s="18" t="s">
        <v>119</v>
      </c>
      <c r="BE137" s="151">
        <f>IF(N137="základní",J137,0)</f>
        <v>0</v>
      </c>
      <c r="BF137" s="151">
        <f>IF(N137="snížená",J137,0)</f>
        <v>0</v>
      </c>
      <c r="BG137" s="151">
        <f>IF(N137="zákl. přenesená",J137,0)</f>
        <v>0</v>
      </c>
      <c r="BH137" s="151">
        <f>IF(N137="sníž. přenesená",J137,0)</f>
        <v>0</v>
      </c>
      <c r="BI137" s="151">
        <f>IF(N137="nulová",J137,0)</f>
        <v>0</v>
      </c>
      <c r="BJ137" s="18" t="s">
        <v>124</v>
      </c>
      <c r="BK137" s="151">
        <f>ROUND(I137*H137,2)</f>
        <v>0</v>
      </c>
      <c r="BL137" s="18" t="s">
        <v>130</v>
      </c>
      <c r="BM137" s="150" t="s">
        <v>194</v>
      </c>
    </row>
    <row r="138" spans="1:65" s="2" customFormat="1">
      <c r="A138" s="33"/>
      <c r="B138" s="34"/>
      <c r="C138" s="33"/>
      <c r="D138" s="152" t="s">
        <v>133</v>
      </c>
      <c r="E138" s="33"/>
      <c r="F138" s="153" t="s">
        <v>195</v>
      </c>
      <c r="G138" s="33"/>
      <c r="H138" s="33"/>
      <c r="I138" s="154"/>
      <c r="J138" s="33"/>
      <c r="K138" s="33"/>
      <c r="L138" s="34"/>
      <c r="M138" s="155"/>
      <c r="N138" s="156"/>
      <c r="O138" s="54"/>
      <c r="P138" s="54"/>
      <c r="Q138" s="54"/>
      <c r="R138" s="54"/>
      <c r="S138" s="54"/>
      <c r="T138" s="55"/>
      <c r="U138" s="33"/>
      <c r="V138" s="33"/>
      <c r="W138" s="33"/>
      <c r="X138" s="33"/>
      <c r="Y138" s="33"/>
      <c r="Z138" s="33"/>
      <c r="AA138" s="33"/>
      <c r="AB138" s="33"/>
      <c r="AC138" s="33"/>
      <c r="AD138" s="33"/>
      <c r="AE138" s="33"/>
      <c r="AT138" s="18" t="s">
        <v>133</v>
      </c>
      <c r="AU138" s="18" t="s">
        <v>131</v>
      </c>
    </row>
    <row r="139" spans="1:65" s="14" customFormat="1">
      <c r="B139" s="165"/>
      <c r="D139" s="158" t="s">
        <v>139</v>
      </c>
      <c r="E139" s="166" t="s">
        <v>3</v>
      </c>
      <c r="F139" s="167" t="s">
        <v>196</v>
      </c>
      <c r="H139" s="168">
        <v>1093.5</v>
      </c>
      <c r="I139" s="169"/>
      <c r="L139" s="165"/>
      <c r="M139" s="170"/>
      <c r="N139" s="171"/>
      <c r="O139" s="171"/>
      <c r="P139" s="171"/>
      <c r="Q139" s="171"/>
      <c r="R139" s="171"/>
      <c r="S139" s="171"/>
      <c r="T139" s="172"/>
      <c r="AT139" s="166" t="s">
        <v>139</v>
      </c>
      <c r="AU139" s="166" t="s">
        <v>131</v>
      </c>
      <c r="AV139" s="14" t="s">
        <v>124</v>
      </c>
      <c r="AW139" s="14" t="s">
        <v>33</v>
      </c>
      <c r="AX139" s="14" t="s">
        <v>15</v>
      </c>
      <c r="AY139" s="166" t="s">
        <v>119</v>
      </c>
    </row>
    <row r="140" spans="1:65" s="2" customFormat="1" ht="55.5" customHeight="1">
      <c r="A140" s="33"/>
      <c r="B140" s="138"/>
      <c r="C140" s="139" t="s">
        <v>197</v>
      </c>
      <c r="D140" s="139" t="s">
        <v>125</v>
      </c>
      <c r="E140" s="140" t="s">
        <v>198</v>
      </c>
      <c r="F140" s="141" t="s">
        <v>199</v>
      </c>
      <c r="G140" s="142" t="s">
        <v>128</v>
      </c>
      <c r="H140" s="143">
        <v>67797</v>
      </c>
      <c r="I140" s="144"/>
      <c r="J140" s="145">
        <f>ROUND(I140*H140,2)</f>
        <v>0</v>
      </c>
      <c r="K140" s="141" t="s">
        <v>129</v>
      </c>
      <c r="L140" s="34"/>
      <c r="M140" s="146" t="s">
        <v>3</v>
      </c>
      <c r="N140" s="147" t="s">
        <v>43</v>
      </c>
      <c r="O140" s="54"/>
      <c r="P140" s="148">
        <f>O140*H140</f>
        <v>0</v>
      </c>
      <c r="Q140" s="148">
        <v>0</v>
      </c>
      <c r="R140" s="148">
        <f>Q140*H140</f>
        <v>0</v>
      </c>
      <c r="S140" s="148">
        <v>0</v>
      </c>
      <c r="T140" s="149">
        <f>S140*H140</f>
        <v>0</v>
      </c>
      <c r="U140" s="33"/>
      <c r="V140" s="33"/>
      <c r="W140" s="33"/>
      <c r="X140" s="33"/>
      <c r="Y140" s="33"/>
      <c r="Z140" s="33"/>
      <c r="AA140" s="33"/>
      <c r="AB140" s="33"/>
      <c r="AC140" s="33"/>
      <c r="AD140" s="33"/>
      <c r="AE140" s="33"/>
      <c r="AR140" s="150" t="s">
        <v>130</v>
      </c>
      <c r="AT140" s="150" t="s">
        <v>125</v>
      </c>
      <c r="AU140" s="150" t="s">
        <v>131</v>
      </c>
      <c r="AY140" s="18" t="s">
        <v>119</v>
      </c>
      <c r="BE140" s="151">
        <f>IF(N140="základní",J140,0)</f>
        <v>0</v>
      </c>
      <c r="BF140" s="151">
        <f>IF(N140="snížená",J140,0)</f>
        <v>0</v>
      </c>
      <c r="BG140" s="151">
        <f>IF(N140="zákl. přenesená",J140,0)</f>
        <v>0</v>
      </c>
      <c r="BH140" s="151">
        <f>IF(N140="sníž. přenesená",J140,0)</f>
        <v>0</v>
      </c>
      <c r="BI140" s="151">
        <f>IF(N140="nulová",J140,0)</f>
        <v>0</v>
      </c>
      <c r="BJ140" s="18" t="s">
        <v>124</v>
      </c>
      <c r="BK140" s="151">
        <f>ROUND(I140*H140,2)</f>
        <v>0</v>
      </c>
      <c r="BL140" s="18" t="s">
        <v>130</v>
      </c>
      <c r="BM140" s="150" t="s">
        <v>200</v>
      </c>
    </row>
    <row r="141" spans="1:65" s="2" customFormat="1">
      <c r="A141" s="33"/>
      <c r="B141" s="34"/>
      <c r="C141" s="33"/>
      <c r="D141" s="152" t="s">
        <v>133</v>
      </c>
      <c r="E141" s="33"/>
      <c r="F141" s="153" t="s">
        <v>201</v>
      </c>
      <c r="G141" s="33"/>
      <c r="H141" s="33"/>
      <c r="I141" s="154"/>
      <c r="J141" s="33"/>
      <c r="K141" s="33"/>
      <c r="L141" s="34"/>
      <c r="M141" s="155"/>
      <c r="N141" s="156"/>
      <c r="O141" s="54"/>
      <c r="P141" s="54"/>
      <c r="Q141" s="54"/>
      <c r="R141" s="54"/>
      <c r="S141" s="54"/>
      <c r="T141" s="55"/>
      <c r="U141" s="33"/>
      <c r="V141" s="33"/>
      <c r="W141" s="33"/>
      <c r="X141" s="33"/>
      <c r="Y141" s="33"/>
      <c r="Z141" s="33"/>
      <c r="AA141" s="33"/>
      <c r="AB141" s="33"/>
      <c r="AC141" s="33"/>
      <c r="AD141" s="33"/>
      <c r="AE141" s="33"/>
      <c r="AT141" s="18" t="s">
        <v>133</v>
      </c>
      <c r="AU141" s="18" t="s">
        <v>131</v>
      </c>
    </row>
    <row r="142" spans="1:65" s="14" customFormat="1">
      <c r="B142" s="165"/>
      <c r="D142" s="158" t="s">
        <v>139</v>
      </c>
      <c r="E142" s="166" t="s">
        <v>3</v>
      </c>
      <c r="F142" s="167" t="s">
        <v>202</v>
      </c>
      <c r="H142" s="168">
        <v>67797</v>
      </c>
      <c r="I142" s="169"/>
      <c r="L142" s="165"/>
      <c r="M142" s="170"/>
      <c r="N142" s="171"/>
      <c r="O142" s="171"/>
      <c r="P142" s="171"/>
      <c r="Q142" s="171"/>
      <c r="R142" s="171"/>
      <c r="S142" s="171"/>
      <c r="T142" s="172"/>
      <c r="AT142" s="166" t="s">
        <v>139</v>
      </c>
      <c r="AU142" s="166" t="s">
        <v>131</v>
      </c>
      <c r="AV142" s="14" t="s">
        <v>124</v>
      </c>
      <c r="AW142" s="14" t="s">
        <v>33</v>
      </c>
      <c r="AX142" s="14" t="s">
        <v>15</v>
      </c>
      <c r="AY142" s="166" t="s">
        <v>119</v>
      </c>
    </row>
    <row r="143" spans="1:65" s="2" customFormat="1" ht="44.25" customHeight="1">
      <c r="A143" s="33"/>
      <c r="B143" s="138"/>
      <c r="C143" s="139" t="s">
        <v>203</v>
      </c>
      <c r="D143" s="139" t="s">
        <v>125</v>
      </c>
      <c r="E143" s="140" t="s">
        <v>204</v>
      </c>
      <c r="F143" s="141" t="s">
        <v>205</v>
      </c>
      <c r="G143" s="142" t="s">
        <v>128</v>
      </c>
      <c r="H143" s="143">
        <v>1093.5</v>
      </c>
      <c r="I143" s="144"/>
      <c r="J143" s="145">
        <f>ROUND(I143*H143,2)</f>
        <v>0</v>
      </c>
      <c r="K143" s="141" t="s">
        <v>129</v>
      </c>
      <c r="L143" s="34"/>
      <c r="M143" s="146" t="s">
        <v>3</v>
      </c>
      <c r="N143" s="147" t="s">
        <v>43</v>
      </c>
      <c r="O143" s="54"/>
      <c r="P143" s="148">
        <f>O143*H143</f>
        <v>0</v>
      </c>
      <c r="Q143" s="148">
        <v>0</v>
      </c>
      <c r="R143" s="148">
        <f>Q143*H143</f>
        <v>0</v>
      </c>
      <c r="S143" s="148">
        <v>0</v>
      </c>
      <c r="T143" s="149">
        <f>S143*H143</f>
        <v>0</v>
      </c>
      <c r="U143" s="33"/>
      <c r="V143" s="33"/>
      <c r="W143" s="33"/>
      <c r="X143" s="33"/>
      <c r="Y143" s="33"/>
      <c r="Z143" s="33"/>
      <c r="AA143" s="33"/>
      <c r="AB143" s="33"/>
      <c r="AC143" s="33"/>
      <c r="AD143" s="33"/>
      <c r="AE143" s="33"/>
      <c r="AR143" s="150" t="s">
        <v>130</v>
      </c>
      <c r="AT143" s="150" t="s">
        <v>125</v>
      </c>
      <c r="AU143" s="150" t="s">
        <v>131</v>
      </c>
      <c r="AY143" s="18" t="s">
        <v>119</v>
      </c>
      <c r="BE143" s="151">
        <f>IF(N143="základní",J143,0)</f>
        <v>0</v>
      </c>
      <c r="BF143" s="151">
        <f>IF(N143="snížená",J143,0)</f>
        <v>0</v>
      </c>
      <c r="BG143" s="151">
        <f>IF(N143="zákl. přenesená",J143,0)</f>
        <v>0</v>
      </c>
      <c r="BH143" s="151">
        <f>IF(N143="sníž. přenesená",J143,0)</f>
        <v>0</v>
      </c>
      <c r="BI143" s="151">
        <f>IF(N143="nulová",J143,0)</f>
        <v>0</v>
      </c>
      <c r="BJ143" s="18" t="s">
        <v>124</v>
      </c>
      <c r="BK143" s="151">
        <f>ROUND(I143*H143,2)</f>
        <v>0</v>
      </c>
      <c r="BL143" s="18" t="s">
        <v>130</v>
      </c>
      <c r="BM143" s="150" t="s">
        <v>206</v>
      </c>
    </row>
    <row r="144" spans="1:65" s="2" customFormat="1">
      <c r="A144" s="33"/>
      <c r="B144" s="34"/>
      <c r="C144" s="33"/>
      <c r="D144" s="152" t="s">
        <v>133</v>
      </c>
      <c r="E144" s="33"/>
      <c r="F144" s="153" t="s">
        <v>207</v>
      </c>
      <c r="G144" s="33"/>
      <c r="H144" s="33"/>
      <c r="I144" s="154"/>
      <c r="J144" s="33"/>
      <c r="K144" s="33"/>
      <c r="L144" s="34"/>
      <c r="M144" s="155"/>
      <c r="N144" s="156"/>
      <c r="O144" s="54"/>
      <c r="P144" s="54"/>
      <c r="Q144" s="54"/>
      <c r="R144" s="54"/>
      <c r="S144" s="54"/>
      <c r="T144" s="55"/>
      <c r="U144" s="33"/>
      <c r="V144" s="33"/>
      <c r="W144" s="33"/>
      <c r="X144" s="33"/>
      <c r="Y144" s="33"/>
      <c r="Z144" s="33"/>
      <c r="AA144" s="33"/>
      <c r="AB144" s="33"/>
      <c r="AC144" s="33"/>
      <c r="AD144" s="33"/>
      <c r="AE144" s="33"/>
      <c r="AT144" s="18" t="s">
        <v>133</v>
      </c>
      <c r="AU144" s="18" t="s">
        <v>131</v>
      </c>
    </row>
    <row r="145" spans="1:65" s="2" customFormat="1" ht="24.2" customHeight="1">
      <c r="A145" s="33"/>
      <c r="B145" s="138"/>
      <c r="C145" s="139" t="s">
        <v>208</v>
      </c>
      <c r="D145" s="139" t="s">
        <v>125</v>
      </c>
      <c r="E145" s="140" t="s">
        <v>209</v>
      </c>
      <c r="F145" s="141" t="s">
        <v>210</v>
      </c>
      <c r="G145" s="142" t="s">
        <v>128</v>
      </c>
      <c r="H145" s="143">
        <v>1093.5</v>
      </c>
      <c r="I145" s="144"/>
      <c r="J145" s="145">
        <f>ROUND(I145*H145,2)</f>
        <v>0</v>
      </c>
      <c r="K145" s="141" t="s">
        <v>129</v>
      </c>
      <c r="L145" s="34"/>
      <c r="M145" s="146" t="s">
        <v>3</v>
      </c>
      <c r="N145" s="147" t="s">
        <v>43</v>
      </c>
      <c r="O145" s="54"/>
      <c r="P145" s="148">
        <f>O145*H145</f>
        <v>0</v>
      </c>
      <c r="Q145" s="148">
        <v>0</v>
      </c>
      <c r="R145" s="148">
        <f>Q145*H145</f>
        <v>0</v>
      </c>
      <c r="S145" s="148">
        <v>0</v>
      </c>
      <c r="T145" s="149">
        <f>S145*H145</f>
        <v>0</v>
      </c>
      <c r="U145" s="33"/>
      <c r="V145" s="33"/>
      <c r="W145" s="33"/>
      <c r="X145" s="33"/>
      <c r="Y145" s="33"/>
      <c r="Z145" s="33"/>
      <c r="AA145" s="33"/>
      <c r="AB145" s="33"/>
      <c r="AC145" s="33"/>
      <c r="AD145" s="33"/>
      <c r="AE145" s="33"/>
      <c r="AR145" s="150" t="s">
        <v>130</v>
      </c>
      <c r="AT145" s="150" t="s">
        <v>125</v>
      </c>
      <c r="AU145" s="150" t="s">
        <v>131</v>
      </c>
      <c r="AY145" s="18" t="s">
        <v>119</v>
      </c>
      <c r="BE145" s="151">
        <f>IF(N145="základní",J145,0)</f>
        <v>0</v>
      </c>
      <c r="BF145" s="151">
        <f>IF(N145="snížená",J145,0)</f>
        <v>0</v>
      </c>
      <c r="BG145" s="151">
        <f>IF(N145="zákl. přenesená",J145,0)</f>
        <v>0</v>
      </c>
      <c r="BH145" s="151">
        <f>IF(N145="sníž. přenesená",J145,0)</f>
        <v>0</v>
      </c>
      <c r="BI145" s="151">
        <f>IF(N145="nulová",J145,0)</f>
        <v>0</v>
      </c>
      <c r="BJ145" s="18" t="s">
        <v>124</v>
      </c>
      <c r="BK145" s="151">
        <f>ROUND(I145*H145,2)</f>
        <v>0</v>
      </c>
      <c r="BL145" s="18" t="s">
        <v>130</v>
      </c>
      <c r="BM145" s="150" t="s">
        <v>211</v>
      </c>
    </row>
    <row r="146" spans="1:65" s="2" customFormat="1">
      <c r="A146" s="33"/>
      <c r="B146" s="34"/>
      <c r="C146" s="33"/>
      <c r="D146" s="152" t="s">
        <v>133</v>
      </c>
      <c r="E146" s="33"/>
      <c r="F146" s="153" t="s">
        <v>212</v>
      </c>
      <c r="G146" s="33"/>
      <c r="H146" s="33"/>
      <c r="I146" s="154"/>
      <c r="J146" s="33"/>
      <c r="K146" s="33"/>
      <c r="L146" s="34"/>
      <c r="M146" s="155"/>
      <c r="N146" s="156"/>
      <c r="O146" s="54"/>
      <c r="P146" s="54"/>
      <c r="Q146" s="54"/>
      <c r="R146" s="54"/>
      <c r="S146" s="54"/>
      <c r="T146" s="55"/>
      <c r="U146" s="33"/>
      <c r="V146" s="33"/>
      <c r="W146" s="33"/>
      <c r="X146" s="33"/>
      <c r="Y146" s="33"/>
      <c r="Z146" s="33"/>
      <c r="AA146" s="33"/>
      <c r="AB146" s="33"/>
      <c r="AC146" s="33"/>
      <c r="AD146" s="33"/>
      <c r="AE146" s="33"/>
      <c r="AT146" s="18" t="s">
        <v>133</v>
      </c>
      <c r="AU146" s="18" t="s">
        <v>131</v>
      </c>
    </row>
    <row r="147" spans="1:65" s="2" customFormat="1" ht="24.2" customHeight="1">
      <c r="A147" s="33"/>
      <c r="B147" s="138"/>
      <c r="C147" s="139" t="s">
        <v>213</v>
      </c>
      <c r="D147" s="139" t="s">
        <v>125</v>
      </c>
      <c r="E147" s="140" t="s">
        <v>214</v>
      </c>
      <c r="F147" s="141" t="s">
        <v>215</v>
      </c>
      <c r="G147" s="142" t="s">
        <v>128</v>
      </c>
      <c r="H147" s="143">
        <v>67797</v>
      </c>
      <c r="I147" s="144"/>
      <c r="J147" s="145">
        <f>ROUND(I147*H147,2)</f>
        <v>0</v>
      </c>
      <c r="K147" s="141" t="s">
        <v>129</v>
      </c>
      <c r="L147" s="34"/>
      <c r="M147" s="146" t="s">
        <v>3</v>
      </c>
      <c r="N147" s="147" t="s">
        <v>43</v>
      </c>
      <c r="O147" s="54"/>
      <c r="P147" s="148">
        <f>O147*H147</f>
        <v>0</v>
      </c>
      <c r="Q147" s="148">
        <v>0</v>
      </c>
      <c r="R147" s="148">
        <f>Q147*H147</f>
        <v>0</v>
      </c>
      <c r="S147" s="148">
        <v>0</v>
      </c>
      <c r="T147" s="149">
        <f>S147*H147</f>
        <v>0</v>
      </c>
      <c r="U147" s="33"/>
      <c r="V147" s="33"/>
      <c r="W147" s="33"/>
      <c r="X147" s="33"/>
      <c r="Y147" s="33"/>
      <c r="Z147" s="33"/>
      <c r="AA147" s="33"/>
      <c r="AB147" s="33"/>
      <c r="AC147" s="33"/>
      <c r="AD147" s="33"/>
      <c r="AE147" s="33"/>
      <c r="AR147" s="150" t="s">
        <v>130</v>
      </c>
      <c r="AT147" s="150" t="s">
        <v>125</v>
      </c>
      <c r="AU147" s="150" t="s">
        <v>131</v>
      </c>
      <c r="AY147" s="18" t="s">
        <v>119</v>
      </c>
      <c r="BE147" s="151">
        <f>IF(N147="základní",J147,0)</f>
        <v>0</v>
      </c>
      <c r="BF147" s="151">
        <f>IF(N147="snížená",J147,0)</f>
        <v>0</v>
      </c>
      <c r="BG147" s="151">
        <f>IF(N147="zákl. přenesená",J147,0)</f>
        <v>0</v>
      </c>
      <c r="BH147" s="151">
        <f>IF(N147="sníž. přenesená",J147,0)</f>
        <v>0</v>
      </c>
      <c r="BI147" s="151">
        <f>IF(N147="nulová",J147,0)</f>
        <v>0</v>
      </c>
      <c r="BJ147" s="18" t="s">
        <v>124</v>
      </c>
      <c r="BK147" s="151">
        <f>ROUND(I147*H147,2)</f>
        <v>0</v>
      </c>
      <c r="BL147" s="18" t="s">
        <v>130</v>
      </c>
      <c r="BM147" s="150" t="s">
        <v>216</v>
      </c>
    </row>
    <row r="148" spans="1:65" s="2" customFormat="1">
      <c r="A148" s="33"/>
      <c r="B148" s="34"/>
      <c r="C148" s="33"/>
      <c r="D148" s="152" t="s">
        <v>133</v>
      </c>
      <c r="E148" s="33"/>
      <c r="F148" s="153" t="s">
        <v>217</v>
      </c>
      <c r="G148" s="33"/>
      <c r="H148" s="33"/>
      <c r="I148" s="154"/>
      <c r="J148" s="33"/>
      <c r="K148" s="33"/>
      <c r="L148" s="34"/>
      <c r="M148" s="155"/>
      <c r="N148" s="156"/>
      <c r="O148" s="54"/>
      <c r="P148" s="54"/>
      <c r="Q148" s="54"/>
      <c r="R148" s="54"/>
      <c r="S148" s="54"/>
      <c r="T148" s="55"/>
      <c r="U148" s="33"/>
      <c r="V148" s="33"/>
      <c r="W148" s="33"/>
      <c r="X148" s="33"/>
      <c r="Y148" s="33"/>
      <c r="Z148" s="33"/>
      <c r="AA148" s="33"/>
      <c r="AB148" s="33"/>
      <c r="AC148" s="33"/>
      <c r="AD148" s="33"/>
      <c r="AE148" s="33"/>
      <c r="AT148" s="18" t="s">
        <v>133</v>
      </c>
      <c r="AU148" s="18" t="s">
        <v>131</v>
      </c>
    </row>
    <row r="149" spans="1:65" s="2" customFormat="1" ht="24.2" customHeight="1">
      <c r="A149" s="33"/>
      <c r="B149" s="138"/>
      <c r="C149" s="139" t="s">
        <v>9</v>
      </c>
      <c r="D149" s="139" t="s">
        <v>125</v>
      </c>
      <c r="E149" s="140" t="s">
        <v>218</v>
      </c>
      <c r="F149" s="141" t="s">
        <v>219</v>
      </c>
      <c r="G149" s="142" t="s">
        <v>128</v>
      </c>
      <c r="H149" s="143">
        <v>1093.5</v>
      </c>
      <c r="I149" s="144"/>
      <c r="J149" s="145">
        <f>ROUND(I149*H149,2)</f>
        <v>0</v>
      </c>
      <c r="K149" s="141" t="s">
        <v>129</v>
      </c>
      <c r="L149" s="34"/>
      <c r="M149" s="146" t="s">
        <v>3</v>
      </c>
      <c r="N149" s="147" t="s">
        <v>43</v>
      </c>
      <c r="O149" s="54"/>
      <c r="P149" s="148">
        <f>O149*H149</f>
        <v>0</v>
      </c>
      <c r="Q149" s="148">
        <v>0</v>
      </c>
      <c r="R149" s="148">
        <f>Q149*H149</f>
        <v>0</v>
      </c>
      <c r="S149" s="148">
        <v>0</v>
      </c>
      <c r="T149" s="149">
        <f>S149*H149</f>
        <v>0</v>
      </c>
      <c r="U149" s="33"/>
      <c r="V149" s="33"/>
      <c r="W149" s="33"/>
      <c r="X149" s="33"/>
      <c r="Y149" s="33"/>
      <c r="Z149" s="33"/>
      <c r="AA149" s="33"/>
      <c r="AB149" s="33"/>
      <c r="AC149" s="33"/>
      <c r="AD149" s="33"/>
      <c r="AE149" s="33"/>
      <c r="AR149" s="150" t="s">
        <v>130</v>
      </c>
      <c r="AT149" s="150" t="s">
        <v>125</v>
      </c>
      <c r="AU149" s="150" t="s">
        <v>131</v>
      </c>
      <c r="AY149" s="18" t="s">
        <v>119</v>
      </c>
      <c r="BE149" s="151">
        <f>IF(N149="základní",J149,0)</f>
        <v>0</v>
      </c>
      <c r="BF149" s="151">
        <f>IF(N149="snížená",J149,0)</f>
        <v>0</v>
      </c>
      <c r="BG149" s="151">
        <f>IF(N149="zákl. přenesená",J149,0)</f>
        <v>0</v>
      </c>
      <c r="BH149" s="151">
        <f>IF(N149="sníž. přenesená",J149,0)</f>
        <v>0</v>
      </c>
      <c r="BI149" s="151">
        <f>IF(N149="nulová",J149,0)</f>
        <v>0</v>
      </c>
      <c r="BJ149" s="18" t="s">
        <v>124</v>
      </c>
      <c r="BK149" s="151">
        <f>ROUND(I149*H149,2)</f>
        <v>0</v>
      </c>
      <c r="BL149" s="18" t="s">
        <v>130</v>
      </c>
      <c r="BM149" s="150" t="s">
        <v>220</v>
      </c>
    </row>
    <row r="150" spans="1:65" s="2" customFormat="1">
      <c r="A150" s="33"/>
      <c r="B150" s="34"/>
      <c r="C150" s="33"/>
      <c r="D150" s="152" t="s">
        <v>133</v>
      </c>
      <c r="E150" s="33"/>
      <c r="F150" s="153" t="s">
        <v>221</v>
      </c>
      <c r="G150" s="33"/>
      <c r="H150" s="33"/>
      <c r="I150" s="154"/>
      <c r="J150" s="33"/>
      <c r="K150" s="33"/>
      <c r="L150" s="34"/>
      <c r="M150" s="155"/>
      <c r="N150" s="156"/>
      <c r="O150" s="54"/>
      <c r="P150" s="54"/>
      <c r="Q150" s="54"/>
      <c r="R150" s="54"/>
      <c r="S150" s="54"/>
      <c r="T150" s="55"/>
      <c r="U150" s="33"/>
      <c r="V150" s="33"/>
      <c r="W150" s="33"/>
      <c r="X150" s="33"/>
      <c r="Y150" s="33"/>
      <c r="Z150" s="33"/>
      <c r="AA150" s="33"/>
      <c r="AB150" s="33"/>
      <c r="AC150" s="33"/>
      <c r="AD150" s="33"/>
      <c r="AE150" s="33"/>
      <c r="AT150" s="18" t="s">
        <v>133</v>
      </c>
      <c r="AU150" s="18" t="s">
        <v>131</v>
      </c>
    </row>
    <row r="151" spans="1:65" s="12" customFormat="1" ht="20.85" customHeight="1">
      <c r="B151" s="125"/>
      <c r="D151" s="126" t="s">
        <v>70</v>
      </c>
      <c r="E151" s="136" t="s">
        <v>222</v>
      </c>
      <c r="F151" s="136" t="s">
        <v>223</v>
      </c>
      <c r="I151" s="128"/>
      <c r="J151" s="137">
        <f>BK151</f>
        <v>0</v>
      </c>
      <c r="L151" s="125"/>
      <c r="M151" s="130"/>
      <c r="N151" s="131"/>
      <c r="O151" s="131"/>
      <c r="P151" s="132">
        <f>SUM(P152:P173)</f>
        <v>0</v>
      </c>
      <c r="Q151" s="131"/>
      <c r="R151" s="132">
        <f>SUM(R152:R173)</f>
        <v>0</v>
      </c>
      <c r="S151" s="131"/>
      <c r="T151" s="133">
        <f>SUM(T152:T173)</f>
        <v>14.260010000000001</v>
      </c>
      <c r="AR151" s="126" t="s">
        <v>15</v>
      </c>
      <c r="AT151" s="134" t="s">
        <v>70</v>
      </c>
      <c r="AU151" s="134" t="s">
        <v>124</v>
      </c>
      <c r="AY151" s="126" t="s">
        <v>119</v>
      </c>
      <c r="BK151" s="135">
        <f>SUM(BK152:BK173)</f>
        <v>0</v>
      </c>
    </row>
    <row r="152" spans="1:65" s="2" customFormat="1" ht="24.2" customHeight="1">
      <c r="A152" s="33"/>
      <c r="B152" s="138"/>
      <c r="C152" s="139" t="s">
        <v>224</v>
      </c>
      <c r="D152" s="139" t="s">
        <v>125</v>
      </c>
      <c r="E152" s="140" t="s">
        <v>225</v>
      </c>
      <c r="F152" s="141" t="s">
        <v>226</v>
      </c>
      <c r="G152" s="142" t="s">
        <v>227</v>
      </c>
      <c r="H152" s="143">
        <v>3.5369999999999999</v>
      </c>
      <c r="I152" s="144"/>
      <c r="J152" s="145">
        <f>ROUND(I152*H152,2)</f>
        <v>0</v>
      </c>
      <c r="K152" s="141" t="s">
        <v>129</v>
      </c>
      <c r="L152" s="34"/>
      <c r="M152" s="146" t="s">
        <v>3</v>
      </c>
      <c r="N152" s="147" t="s">
        <v>43</v>
      </c>
      <c r="O152" s="54"/>
      <c r="P152" s="148">
        <f>O152*H152</f>
        <v>0</v>
      </c>
      <c r="Q152" s="148">
        <v>0</v>
      </c>
      <c r="R152" s="148">
        <f>Q152*H152</f>
        <v>0</v>
      </c>
      <c r="S152" s="148">
        <v>2.2000000000000002</v>
      </c>
      <c r="T152" s="149">
        <f>S152*H152</f>
        <v>7.7814000000000005</v>
      </c>
      <c r="U152" s="33"/>
      <c r="V152" s="33"/>
      <c r="W152" s="33"/>
      <c r="X152" s="33"/>
      <c r="Y152" s="33"/>
      <c r="Z152" s="33"/>
      <c r="AA152" s="33"/>
      <c r="AB152" s="33"/>
      <c r="AC152" s="33"/>
      <c r="AD152" s="33"/>
      <c r="AE152" s="33"/>
      <c r="AR152" s="150" t="s">
        <v>130</v>
      </c>
      <c r="AT152" s="150" t="s">
        <v>125</v>
      </c>
      <c r="AU152" s="150" t="s">
        <v>131</v>
      </c>
      <c r="AY152" s="18" t="s">
        <v>119</v>
      </c>
      <c r="BE152" s="151">
        <f>IF(N152="základní",J152,0)</f>
        <v>0</v>
      </c>
      <c r="BF152" s="151">
        <f>IF(N152="snížená",J152,0)</f>
        <v>0</v>
      </c>
      <c r="BG152" s="151">
        <f>IF(N152="zákl. přenesená",J152,0)</f>
        <v>0</v>
      </c>
      <c r="BH152" s="151">
        <f>IF(N152="sníž. přenesená",J152,0)</f>
        <v>0</v>
      </c>
      <c r="BI152" s="151">
        <f>IF(N152="nulová",J152,0)</f>
        <v>0</v>
      </c>
      <c r="BJ152" s="18" t="s">
        <v>124</v>
      </c>
      <c r="BK152" s="151">
        <f>ROUND(I152*H152,2)</f>
        <v>0</v>
      </c>
      <c r="BL152" s="18" t="s">
        <v>130</v>
      </c>
      <c r="BM152" s="150" t="s">
        <v>228</v>
      </c>
    </row>
    <row r="153" spans="1:65" s="2" customFormat="1">
      <c r="A153" s="33"/>
      <c r="B153" s="34"/>
      <c r="C153" s="33"/>
      <c r="D153" s="152" t="s">
        <v>133</v>
      </c>
      <c r="E153" s="33"/>
      <c r="F153" s="153" t="s">
        <v>229</v>
      </c>
      <c r="G153" s="33"/>
      <c r="H153" s="33"/>
      <c r="I153" s="154"/>
      <c r="J153" s="33"/>
      <c r="K153" s="33"/>
      <c r="L153" s="34"/>
      <c r="M153" s="155"/>
      <c r="N153" s="156"/>
      <c r="O153" s="54"/>
      <c r="P153" s="54"/>
      <c r="Q153" s="54"/>
      <c r="R153" s="54"/>
      <c r="S153" s="54"/>
      <c r="T153" s="55"/>
      <c r="U153" s="33"/>
      <c r="V153" s="33"/>
      <c r="W153" s="33"/>
      <c r="X153" s="33"/>
      <c r="Y153" s="33"/>
      <c r="Z153" s="33"/>
      <c r="AA153" s="33"/>
      <c r="AB153" s="33"/>
      <c r="AC153" s="33"/>
      <c r="AD153" s="33"/>
      <c r="AE153" s="33"/>
      <c r="AT153" s="18" t="s">
        <v>133</v>
      </c>
      <c r="AU153" s="18" t="s">
        <v>131</v>
      </c>
    </row>
    <row r="154" spans="1:65" s="13" customFormat="1">
      <c r="B154" s="157"/>
      <c r="D154" s="158" t="s">
        <v>139</v>
      </c>
      <c r="E154" s="159" t="s">
        <v>3</v>
      </c>
      <c r="F154" s="160" t="s">
        <v>230</v>
      </c>
      <c r="H154" s="159" t="s">
        <v>3</v>
      </c>
      <c r="I154" s="161"/>
      <c r="L154" s="157"/>
      <c r="M154" s="162"/>
      <c r="N154" s="163"/>
      <c r="O154" s="163"/>
      <c r="P154" s="163"/>
      <c r="Q154" s="163"/>
      <c r="R154" s="163"/>
      <c r="S154" s="163"/>
      <c r="T154" s="164"/>
      <c r="AT154" s="159" t="s">
        <v>139</v>
      </c>
      <c r="AU154" s="159" t="s">
        <v>131</v>
      </c>
      <c r="AV154" s="13" t="s">
        <v>15</v>
      </c>
      <c r="AW154" s="13" t="s">
        <v>33</v>
      </c>
      <c r="AX154" s="13" t="s">
        <v>71</v>
      </c>
      <c r="AY154" s="159" t="s">
        <v>119</v>
      </c>
    </row>
    <row r="155" spans="1:65" s="14" customFormat="1">
      <c r="B155" s="165"/>
      <c r="D155" s="158" t="s">
        <v>139</v>
      </c>
      <c r="E155" s="166" t="s">
        <v>3</v>
      </c>
      <c r="F155" s="167" t="s">
        <v>231</v>
      </c>
      <c r="H155" s="168">
        <v>2.016</v>
      </c>
      <c r="I155" s="169"/>
      <c r="L155" s="165"/>
      <c r="M155" s="170"/>
      <c r="N155" s="171"/>
      <c r="O155" s="171"/>
      <c r="P155" s="171"/>
      <c r="Q155" s="171"/>
      <c r="R155" s="171"/>
      <c r="S155" s="171"/>
      <c r="T155" s="172"/>
      <c r="AT155" s="166" t="s">
        <v>139</v>
      </c>
      <c r="AU155" s="166" t="s">
        <v>131</v>
      </c>
      <c r="AV155" s="14" t="s">
        <v>124</v>
      </c>
      <c r="AW155" s="14" t="s">
        <v>33</v>
      </c>
      <c r="AX155" s="14" t="s">
        <v>71</v>
      </c>
      <c r="AY155" s="166" t="s">
        <v>119</v>
      </c>
    </row>
    <row r="156" spans="1:65" s="14" customFormat="1">
      <c r="B156" s="165"/>
      <c r="D156" s="158" t="s">
        <v>139</v>
      </c>
      <c r="E156" s="166" t="s">
        <v>3</v>
      </c>
      <c r="F156" s="167" t="s">
        <v>232</v>
      </c>
      <c r="H156" s="168">
        <v>1.5209999999999999</v>
      </c>
      <c r="I156" s="169"/>
      <c r="L156" s="165"/>
      <c r="M156" s="170"/>
      <c r="N156" s="171"/>
      <c r="O156" s="171"/>
      <c r="P156" s="171"/>
      <c r="Q156" s="171"/>
      <c r="R156" s="171"/>
      <c r="S156" s="171"/>
      <c r="T156" s="172"/>
      <c r="AT156" s="166" t="s">
        <v>139</v>
      </c>
      <c r="AU156" s="166" t="s">
        <v>131</v>
      </c>
      <c r="AV156" s="14" t="s">
        <v>124</v>
      </c>
      <c r="AW156" s="14" t="s">
        <v>33</v>
      </c>
      <c r="AX156" s="14" t="s">
        <v>71</v>
      </c>
      <c r="AY156" s="166" t="s">
        <v>119</v>
      </c>
    </row>
    <row r="157" spans="1:65" s="15" customFormat="1">
      <c r="B157" s="173"/>
      <c r="D157" s="158" t="s">
        <v>139</v>
      </c>
      <c r="E157" s="174" t="s">
        <v>3</v>
      </c>
      <c r="F157" s="175" t="s">
        <v>145</v>
      </c>
      <c r="H157" s="176">
        <v>3.5369999999999999</v>
      </c>
      <c r="I157" s="177"/>
      <c r="L157" s="173"/>
      <c r="M157" s="178"/>
      <c r="N157" s="179"/>
      <c r="O157" s="179"/>
      <c r="P157" s="179"/>
      <c r="Q157" s="179"/>
      <c r="R157" s="179"/>
      <c r="S157" s="179"/>
      <c r="T157" s="180"/>
      <c r="AT157" s="174" t="s">
        <v>139</v>
      </c>
      <c r="AU157" s="174" t="s">
        <v>131</v>
      </c>
      <c r="AV157" s="15" t="s">
        <v>130</v>
      </c>
      <c r="AW157" s="15" t="s">
        <v>33</v>
      </c>
      <c r="AX157" s="15" t="s">
        <v>15</v>
      </c>
      <c r="AY157" s="174" t="s">
        <v>119</v>
      </c>
    </row>
    <row r="158" spans="1:65" s="2" customFormat="1" ht="44.25" customHeight="1">
      <c r="A158" s="33"/>
      <c r="B158" s="138"/>
      <c r="C158" s="139" t="s">
        <v>233</v>
      </c>
      <c r="D158" s="139" t="s">
        <v>125</v>
      </c>
      <c r="E158" s="140" t="s">
        <v>234</v>
      </c>
      <c r="F158" s="141" t="s">
        <v>235</v>
      </c>
      <c r="G158" s="142" t="s">
        <v>128</v>
      </c>
      <c r="H158" s="143">
        <v>58.95</v>
      </c>
      <c r="I158" s="144"/>
      <c r="J158" s="145">
        <f>ROUND(I158*H158,2)</f>
        <v>0</v>
      </c>
      <c r="K158" s="141" t="s">
        <v>129</v>
      </c>
      <c r="L158" s="34"/>
      <c r="M158" s="146" t="s">
        <v>3</v>
      </c>
      <c r="N158" s="147" t="s">
        <v>43</v>
      </c>
      <c r="O158" s="54"/>
      <c r="P158" s="148">
        <f>O158*H158</f>
        <v>0</v>
      </c>
      <c r="Q158" s="148">
        <v>0</v>
      </c>
      <c r="R158" s="148">
        <f>Q158*H158</f>
        <v>0</v>
      </c>
      <c r="S158" s="148">
        <v>0.109</v>
      </c>
      <c r="T158" s="149">
        <f>S158*H158</f>
        <v>6.4255500000000003</v>
      </c>
      <c r="U158" s="33"/>
      <c r="V158" s="33"/>
      <c r="W158" s="33"/>
      <c r="X158" s="33"/>
      <c r="Y158" s="33"/>
      <c r="Z158" s="33"/>
      <c r="AA158" s="33"/>
      <c r="AB158" s="33"/>
      <c r="AC158" s="33"/>
      <c r="AD158" s="33"/>
      <c r="AE158" s="33"/>
      <c r="AR158" s="150" t="s">
        <v>130</v>
      </c>
      <c r="AT158" s="150" t="s">
        <v>125</v>
      </c>
      <c r="AU158" s="150" t="s">
        <v>131</v>
      </c>
      <c r="AY158" s="18" t="s">
        <v>119</v>
      </c>
      <c r="BE158" s="151">
        <f>IF(N158="základní",J158,0)</f>
        <v>0</v>
      </c>
      <c r="BF158" s="151">
        <f>IF(N158="snížená",J158,0)</f>
        <v>0</v>
      </c>
      <c r="BG158" s="151">
        <f>IF(N158="zákl. přenesená",J158,0)</f>
        <v>0</v>
      </c>
      <c r="BH158" s="151">
        <f>IF(N158="sníž. přenesená",J158,0)</f>
        <v>0</v>
      </c>
      <c r="BI158" s="151">
        <f>IF(N158="nulová",J158,0)</f>
        <v>0</v>
      </c>
      <c r="BJ158" s="18" t="s">
        <v>124</v>
      </c>
      <c r="BK158" s="151">
        <f>ROUND(I158*H158,2)</f>
        <v>0</v>
      </c>
      <c r="BL158" s="18" t="s">
        <v>130</v>
      </c>
      <c r="BM158" s="150" t="s">
        <v>236</v>
      </c>
    </row>
    <row r="159" spans="1:65" s="2" customFormat="1">
      <c r="A159" s="33"/>
      <c r="B159" s="34"/>
      <c r="C159" s="33"/>
      <c r="D159" s="152" t="s">
        <v>133</v>
      </c>
      <c r="E159" s="33"/>
      <c r="F159" s="153" t="s">
        <v>237</v>
      </c>
      <c r="G159" s="33"/>
      <c r="H159" s="33"/>
      <c r="I159" s="154"/>
      <c r="J159" s="33"/>
      <c r="K159" s="33"/>
      <c r="L159" s="34"/>
      <c r="M159" s="155"/>
      <c r="N159" s="156"/>
      <c r="O159" s="54"/>
      <c r="P159" s="54"/>
      <c r="Q159" s="54"/>
      <c r="R159" s="54"/>
      <c r="S159" s="54"/>
      <c r="T159" s="55"/>
      <c r="U159" s="33"/>
      <c r="V159" s="33"/>
      <c r="W159" s="33"/>
      <c r="X159" s="33"/>
      <c r="Y159" s="33"/>
      <c r="Z159" s="33"/>
      <c r="AA159" s="33"/>
      <c r="AB159" s="33"/>
      <c r="AC159" s="33"/>
      <c r="AD159" s="33"/>
      <c r="AE159" s="33"/>
      <c r="AT159" s="18" t="s">
        <v>133</v>
      </c>
      <c r="AU159" s="18" t="s">
        <v>131</v>
      </c>
    </row>
    <row r="160" spans="1:65" s="14" customFormat="1">
      <c r="B160" s="165"/>
      <c r="D160" s="158" t="s">
        <v>139</v>
      </c>
      <c r="E160" s="166" t="s">
        <v>3</v>
      </c>
      <c r="F160" s="167" t="s">
        <v>168</v>
      </c>
      <c r="H160" s="168">
        <v>33.6</v>
      </c>
      <c r="I160" s="169"/>
      <c r="L160" s="165"/>
      <c r="M160" s="170"/>
      <c r="N160" s="171"/>
      <c r="O160" s="171"/>
      <c r="P160" s="171"/>
      <c r="Q160" s="171"/>
      <c r="R160" s="171"/>
      <c r="S160" s="171"/>
      <c r="T160" s="172"/>
      <c r="AT160" s="166" t="s">
        <v>139</v>
      </c>
      <c r="AU160" s="166" t="s">
        <v>131</v>
      </c>
      <c r="AV160" s="14" t="s">
        <v>124</v>
      </c>
      <c r="AW160" s="14" t="s">
        <v>33</v>
      </c>
      <c r="AX160" s="14" t="s">
        <v>71</v>
      </c>
      <c r="AY160" s="166" t="s">
        <v>119</v>
      </c>
    </row>
    <row r="161" spans="1:65" s="14" customFormat="1">
      <c r="B161" s="165"/>
      <c r="D161" s="158" t="s">
        <v>139</v>
      </c>
      <c r="E161" s="166" t="s">
        <v>3</v>
      </c>
      <c r="F161" s="167" t="s">
        <v>169</v>
      </c>
      <c r="H161" s="168">
        <v>25.35</v>
      </c>
      <c r="I161" s="169"/>
      <c r="L161" s="165"/>
      <c r="M161" s="170"/>
      <c r="N161" s="171"/>
      <c r="O161" s="171"/>
      <c r="P161" s="171"/>
      <c r="Q161" s="171"/>
      <c r="R161" s="171"/>
      <c r="S161" s="171"/>
      <c r="T161" s="172"/>
      <c r="AT161" s="166" t="s">
        <v>139</v>
      </c>
      <c r="AU161" s="166" t="s">
        <v>131</v>
      </c>
      <c r="AV161" s="14" t="s">
        <v>124</v>
      </c>
      <c r="AW161" s="14" t="s">
        <v>33</v>
      </c>
      <c r="AX161" s="14" t="s">
        <v>71</v>
      </c>
      <c r="AY161" s="166" t="s">
        <v>119</v>
      </c>
    </row>
    <row r="162" spans="1:65" s="15" customFormat="1">
      <c r="B162" s="173"/>
      <c r="D162" s="158" t="s">
        <v>139</v>
      </c>
      <c r="E162" s="174" t="s">
        <v>3</v>
      </c>
      <c r="F162" s="175" t="s">
        <v>145</v>
      </c>
      <c r="H162" s="176">
        <v>58.95</v>
      </c>
      <c r="I162" s="177"/>
      <c r="L162" s="173"/>
      <c r="M162" s="178"/>
      <c r="N162" s="179"/>
      <c r="O162" s="179"/>
      <c r="P162" s="179"/>
      <c r="Q162" s="179"/>
      <c r="R162" s="179"/>
      <c r="S162" s="179"/>
      <c r="T162" s="180"/>
      <c r="AT162" s="174" t="s">
        <v>139</v>
      </c>
      <c r="AU162" s="174" t="s">
        <v>131</v>
      </c>
      <c r="AV162" s="15" t="s">
        <v>130</v>
      </c>
      <c r="AW162" s="15" t="s">
        <v>33</v>
      </c>
      <c r="AX162" s="15" t="s">
        <v>15</v>
      </c>
      <c r="AY162" s="174" t="s">
        <v>119</v>
      </c>
    </row>
    <row r="163" spans="1:65" s="2" customFormat="1" ht="37.9" customHeight="1">
      <c r="A163" s="33"/>
      <c r="B163" s="138"/>
      <c r="C163" s="139" t="s">
        <v>238</v>
      </c>
      <c r="D163" s="139" t="s">
        <v>125</v>
      </c>
      <c r="E163" s="140" t="s">
        <v>239</v>
      </c>
      <c r="F163" s="141" t="s">
        <v>240</v>
      </c>
      <c r="G163" s="142" t="s">
        <v>128</v>
      </c>
      <c r="H163" s="143">
        <v>3.79</v>
      </c>
      <c r="I163" s="144"/>
      <c r="J163" s="145">
        <f>ROUND(I163*H163,2)</f>
        <v>0</v>
      </c>
      <c r="K163" s="141" t="s">
        <v>129</v>
      </c>
      <c r="L163" s="34"/>
      <c r="M163" s="146" t="s">
        <v>3</v>
      </c>
      <c r="N163" s="147" t="s">
        <v>43</v>
      </c>
      <c r="O163" s="54"/>
      <c r="P163" s="148">
        <f>O163*H163</f>
        <v>0</v>
      </c>
      <c r="Q163" s="148">
        <v>0</v>
      </c>
      <c r="R163" s="148">
        <f>Q163*H163</f>
        <v>0</v>
      </c>
      <c r="S163" s="148">
        <v>1.4E-2</v>
      </c>
      <c r="T163" s="149">
        <f>S163*H163</f>
        <v>5.3060000000000003E-2</v>
      </c>
      <c r="U163" s="33"/>
      <c r="V163" s="33"/>
      <c r="W163" s="33"/>
      <c r="X163" s="33"/>
      <c r="Y163" s="33"/>
      <c r="Z163" s="33"/>
      <c r="AA163" s="33"/>
      <c r="AB163" s="33"/>
      <c r="AC163" s="33"/>
      <c r="AD163" s="33"/>
      <c r="AE163" s="33"/>
      <c r="AR163" s="150" t="s">
        <v>130</v>
      </c>
      <c r="AT163" s="150" t="s">
        <v>125</v>
      </c>
      <c r="AU163" s="150" t="s">
        <v>131</v>
      </c>
      <c r="AY163" s="18" t="s">
        <v>119</v>
      </c>
      <c r="BE163" s="151">
        <f>IF(N163="základní",J163,0)</f>
        <v>0</v>
      </c>
      <c r="BF163" s="151">
        <f>IF(N163="snížená",J163,0)</f>
        <v>0</v>
      </c>
      <c r="BG163" s="151">
        <f>IF(N163="zákl. přenesená",J163,0)</f>
        <v>0</v>
      </c>
      <c r="BH163" s="151">
        <f>IF(N163="sníž. přenesená",J163,0)</f>
        <v>0</v>
      </c>
      <c r="BI163" s="151">
        <f>IF(N163="nulová",J163,0)</f>
        <v>0</v>
      </c>
      <c r="BJ163" s="18" t="s">
        <v>124</v>
      </c>
      <c r="BK163" s="151">
        <f>ROUND(I163*H163,2)</f>
        <v>0</v>
      </c>
      <c r="BL163" s="18" t="s">
        <v>130</v>
      </c>
      <c r="BM163" s="150" t="s">
        <v>241</v>
      </c>
    </row>
    <row r="164" spans="1:65" s="2" customFormat="1">
      <c r="A164" s="33"/>
      <c r="B164" s="34"/>
      <c r="C164" s="33"/>
      <c r="D164" s="152" t="s">
        <v>133</v>
      </c>
      <c r="E164" s="33"/>
      <c r="F164" s="153" t="s">
        <v>242</v>
      </c>
      <c r="G164" s="33"/>
      <c r="H164" s="33"/>
      <c r="I164" s="154"/>
      <c r="J164" s="33"/>
      <c r="K164" s="33"/>
      <c r="L164" s="34"/>
      <c r="M164" s="155"/>
      <c r="N164" s="156"/>
      <c r="O164" s="54"/>
      <c r="P164" s="54"/>
      <c r="Q164" s="54"/>
      <c r="R164" s="54"/>
      <c r="S164" s="54"/>
      <c r="T164" s="55"/>
      <c r="U164" s="33"/>
      <c r="V164" s="33"/>
      <c r="W164" s="33"/>
      <c r="X164" s="33"/>
      <c r="Y164" s="33"/>
      <c r="Z164" s="33"/>
      <c r="AA164" s="33"/>
      <c r="AB164" s="33"/>
      <c r="AC164" s="33"/>
      <c r="AD164" s="33"/>
      <c r="AE164" s="33"/>
      <c r="AT164" s="18" t="s">
        <v>133</v>
      </c>
      <c r="AU164" s="18" t="s">
        <v>131</v>
      </c>
    </row>
    <row r="165" spans="1:65" s="13" customFormat="1">
      <c r="B165" s="157"/>
      <c r="D165" s="158" t="s">
        <v>139</v>
      </c>
      <c r="E165" s="159" t="s">
        <v>3</v>
      </c>
      <c r="F165" s="160" t="s">
        <v>140</v>
      </c>
      <c r="H165" s="159" t="s">
        <v>3</v>
      </c>
      <c r="I165" s="161"/>
      <c r="L165" s="157"/>
      <c r="M165" s="162"/>
      <c r="N165" s="163"/>
      <c r="O165" s="163"/>
      <c r="P165" s="163"/>
      <c r="Q165" s="163"/>
      <c r="R165" s="163"/>
      <c r="S165" s="163"/>
      <c r="T165" s="164"/>
      <c r="AT165" s="159" t="s">
        <v>139</v>
      </c>
      <c r="AU165" s="159" t="s">
        <v>131</v>
      </c>
      <c r="AV165" s="13" t="s">
        <v>15</v>
      </c>
      <c r="AW165" s="13" t="s">
        <v>33</v>
      </c>
      <c r="AX165" s="13" t="s">
        <v>71</v>
      </c>
      <c r="AY165" s="159" t="s">
        <v>119</v>
      </c>
    </row>
    <row r="166" spans="1:65" s="13" customFormat="1">
      <c r="B166" s="157"/>
      <c r="D166" s="158" t="s">
        <v>139</v>
      </c>
      <c r="E166" s="159" t="s">
        <v>3</v>
      </c>
      <c r="F166" s="160" t="s">
        <v>141</v>
      </c>
      <c r="H166" s="159" t="s">
        <v>3</v>
      </c>
      <c r="I166" s="161"/>
      <c r="L166" s="157"/>
      <c r="M166" s="162"/>
      <c r="N166" s="163"/>
      <c r="O166" s="163"/>
      <c r="P166" s="163"/>
      <c r="Q166" s="163"/>
      <c r="R166" s="163"/>
      <c r="S166" s="163"/>
      <c r="T166" s="164"/>
      <c r="AT166" s="159" t="s">
        <v>139</v>
      </c>
      <c r="AU166" s="159" t="s">
        <v>131</v>
      </c>
      <c r="AV166" s="13" t="s">
        <v>15</v>
      </c>
      <c r="AW166" s="13" t="s">
        <v>33</v>
      </c>
      <c r="AX166" s="13" t="s">
        <v>71</v>
      </c>
      <c r="AY166" s="159" t="s">
        <v>119</v>
      </c>
    </row>
    <row r="167" spans="1:65" s="14" customFormat="1">
      <c r="B167" s="165"/>
      <c r="D167" s="158" t="s">
        <v>139</v>
      </c>
      <c r="E167" s="166" t="s">
        <v>3</v>
      </c>
      <c r="F167" s="167" t="s">
        <v>142</v>
      </c>
      <c r="H167" s="168">
        <v>3.79</v>
      </c>
      <c r="I167" s="169"/>
      <c r="L167" s="165"/>
      <c r="M167" s="170"/>
      <c r="N167" s="171"/>
      <c r="O167" s="171"/>
      <c r="P167" s="171"/>
      <c r="Q167" s="171"/>
      <c r="R167" s="171"/>
      <c r="S167" s="171"/>
      <c r="T167" s="172"/>
      <c r="AT167" s="166" t="s">
        <v>139</v>
      </c>
      <c r="AU167" s="166" t="s">
        <v>131</v>
      </c>
      <c r="AV167" s="14" t="s">
        <v>124</v>
      </c>
      <c r="AW167" s="14" t="s">
        <v>33</v>
      </c>
      <c r="AX167" s="14" t="s">
        <v>15</v>
      </c>
      <c r="AY167" s="166" t="s">
        <v>119</v>
      </c>
    </row>
    <row r="168" spans="1:65" s="2" customFormat="1" ht="24.2" customHeight="1">
      <c r="A168" s="33"/>
      <c r="B168" s="138"/>
      <c r="C168" s="139" t="s">
        <v>243</v>
      </c>
      <c r="D168" s="139" t="s">
        <v>125</v>
      </c>
      <c r="E168" s="140" t="s">
        <v>244</v>
      </c>
      <c r="F168" s="141" t="s">
        <v>245</v>
      </c>
      <c r="G168" s="142" t="s">
        <v>246</v>
      </c>
      <c r="H168" s="143">
        <v>1</v>
      </c>
      <c r="I168" s="144"/>
      <c r="J168" s="145">
        <f>ROUND(I168*H168,2)</f>
        <v>0</v>
      </c>
      <c r="K168" s="141" t="s">
        <v>3</v>
      </c>
      <c r="L168" s="34"/>
      <c r="M168" s="146" t="s">
        <v>3</v>
      </c>
      <c r="N168" s="147" t="s">
        <v>43</v>
      </c>
      <c r="O168" s="54"/>
      <c r="P168" s="148">
        <f>O168*H168</f>
        <v>0</v>
      </c>
      <c r="Q168" s="148">
        <v>0</v>
      </c>
      <c r="R168" s="148">
        <f>Q168*H168</f>
        <v>0</v>
      </c>
      <c r="S168" s="148">
        <v>0</v>
      </c>
      <c r="T168" s="149">
        <f>S168*H168</f>
        <v>0</v>
      </c>
      <c r="U168" s="33"/>
      <c r="V168" s="33"/>
      <c r="W168" s="33"/>
      <c r="X168" s="33"/>
      <c r="Y168" s="33"/>
      <c r="Z168" s="33"/>
      <c r="AA168" s="33"/>
      <c r="AB168" s="33"/>
      <c r="AC168" s="33"/>
      <c r="AD168" s="33"/>
      <c r="AE168" s="33"/>
      <c r="AR168" s="150" t="s">
        <v>130</v>
      </c>
      <c r="AT168" s="150" t="s">
        <v>125</v>
      </c>
      <c r="AU168" s="150" t="s">
        <v>131</v>
      </c>
      <c r="AY168" s="18" t="s">
        <v>119</v>
      </c>
      <c r="BE168" s="151">
        <f>IF(N168="základní",J168,0)</f>
        <v>0</v>
      </c>
      <c r="BF168" s="151">
        <f>IF(N168="snížená",J168,0)</f>
        <v>0</v>
      </c>
      <c r="BG168" s="151">
        <f>IF(N168="zákl. přenesená",J168,0)</f>
        <v>0</v>
      </c>
      <c r="BH168" s="151">
        <f>IF(N168="sníž. přenesená",J168,0)</f>
        <v>0</v>
      </c>
      <c r="BI168" s="151">
        <f>IF(N168="nulová",J168,0)</f>
        <v>0</v>
      </c>
      <c r="BJ168" s="18" t="s">
        <v>124</v>
      </c>
      <c r="BK168" s="151">
        <f>ROUND(I168*H168,2)</f>
        <v>0</v>
      </c>
      <c r="BL168" s="18" t="s">
        <v>130</v>
      </c>
      <c r="BM168" s="150" t="s">
        <v>247</v>
      </c>
    </row>
    <row r="169" spans="1:65" s="2" customFormat="1" ht="21.75" customHeight="1">
      <c r="A169" s="33"/>
      <c r="B169" s="138"/>
      <c r="C169" s="139" t="s">
        <v>248</v>
      </c>
      <c r="D169" s="139" t="s">
        <v>125</v>
      </c>
      <c r="E169" s="140" t="s">
        <v>249</v>
      </c>
      <c r="F169" s="141" t="s">
        <v>250</v>
      </c>
      <c r="G169" s="142" t="s">
        <v>128</v>
      </c>
      <c r="H169" s="143">
        <v>41.24</v>
      </c>
      <c r="I169" s="144"/>
      <c r="J169" s="145">
        <f>ROUND(I169*H169,2)</f>
        <v>0</v>
      </c>
      <c r="K169" s="141" t="s">
        <v>3</v>
      </c>
      <c r="L169" s="34"/>
      <c r="M169" s="146" t="s">
        <v>3</v>
      </c>
      <c r="N169" s="147" t="s">
        <v>43</v>
      </c>
      <c r="O169" s="54"/>
      <c r="P169" s="148">
        <f>O169*H169</f>
        <v>0</v>
      </c>
      <c r="Q169" s="148">
        <v>0</v>
      </c>
      <c r="R169" s="148">
        <f>Q169*H169</f>
        <v>0</v>
      </c>
      <c r="S169" s="148">
        <v>0</v>
      </c>
      <c r="T169" s="149">
        <f>S169*H169</f>
        <v>0</v>
      </c>
      <c r="U169" s="33"/>
      <c r="V169" s="33"/>
      <c r="W169" s="33"/>
      <c r="X169" s="33"/>
      <c r="Y169" s="33"/>
      <c r="Z169" s="33"/>
      <c r="AA169" s="33"/>
      <c r="AB169" s="33"/>
      <c r="AC169" s="33"/>
      <c r="AD169" s="33"/>
      <c r="AE169" s="33"/>
      <c r="AR169" s="150" t="s">
        <v>130</v>
      </c>
      <c r="AT169" s="150" t="s">
        <v>125</v>
      </c>
      <c r="AU169" s="150" t="s">
        <v>131</v>
      </c>
      <c r="AY169" s="18" t="s">
        <v>119</v>
      </c>
      <c r="BE169" s="151">
        <f>IF(N169="základní",J169,0)</f>
        <v>0</v>
      </c>
      <c r="BF169" s="151">
        <f>IF(N169="snížená",J169,0)</f>
        <v>0</v>
      </c>
      <c r="BG169" s="151">
        <f>IF(N169="zákl. přenesená",J169,0)</f>
        <v>0</v>
      </c>
      <c r="BH169" s="151">
        <f>IF(N169="sníž. přenesená",J169,0)</f>
        <v>0</v>
      </c>
      <c r="BI169" s="151">
        <f>IF(N169="nulová",J169,0)</f>
        <v>0</v>
      </c>
      <c r="BJ169" s="18" t="s">
        <v>124</v>
      </c>
      <c r="BK169" s="151">
        <f>ROUND(I169*H169,2)</f>
        <v>0</v>
      </c>
      <c r="BL169" s="18" t="s">
        <v>130</v>
      </c>
      <c r="BM169" s="150" t="s">
        <v>251</v>
      </c>
    </row>
    <row r="170" spans="1:65" s="14" customFormat="1">
      <c r="B170" s="165"/>
      <c r="D170" s="158" t="s">
        <v>139</v>
      </c>
      <c r="E170" s="166" t="s">
        <v>3</v>
      </c>
      <c r="F170" s="167" t="s">
        <v>252</v>
      </c>
      <c r="H170" s="168">
        <v>8.6</v>
      </c>
      <c r="I170" s="169"/>
      <c r="L170" s="165"/>
      <c r="M170" s="170"/>
      <c r="N170" s="171"/>
      <c r="O170" s="171"/>
      <c r="P170" s="171"/>
      <c r="Q170" s="171"/>
      <c r="R170" s="171"/>
      <c r="S170" s="171"/>
      <c r="T170" s="172"/>
      <c r="AT170" s="166" t="s">
        <v>139</v>
      </c>
      <c r="AU170" s="166" t="s">
        <v>131</v>
      </c>
      <c r="AV170" s="14" t="s">
        <v>124</v>
      </c>
      <c r="AW170" s="14" t="s">
        <v>33</v>
      </c>
      <c r="AX170" s="14" t="s">
        <v>71</v>
      </c>
      <c r="AY170" s="166" t="s">
        <v>119</v>
      </c>
    </row>
    <row r="171" spans="1:65" s="14" customFormat="1">
      <c r="B171" s="165"/>
      <c r="D171" s="158" t="s">
        <v>139</v>
      </c>
      <c r="E171" s="166" t="s">
        <v>3</v>
      </c>
      <c r="F171" s="167" t="s">
        <v>253</v>
      </c>
      <c r="H171" s="168">
        <v>22.4</v>
      </c>
      <c r="I171" s="169"/>
      <c r="L171" s="165"/>
      <c r="M171" s="170"/>
      <c r="N171" s="171"/>
      <c r="O171" s="171"/>
      <c r="P171" s="171"/>
      <c r="Q171" s="171"/>
      <c r="R171" s="171"/>
      <c r="S171" s="171"/>
      <c r="T171" s="172"/>
      <c r="AT171" s="166" t="s">
        <v>139</v>
      </c>
      <c r="AU171" s="166" t="s">
        <v>131</v>
      </c>
      <c r="AV171" s="14" t="s">
        <v>124</v>
      </c>
      <c r="AW171" s="14" t="s">
        <v>33</v>
      </c>
      <c r="AX171" s="14" t="s">
        <v>71</v>
      </c>
      <c r="AY171" s="166" t="s">
        <v>119</v>
      </c>
    </row>
    <row r="172" spans="1:65" s="14" customFormat="1">
      <c r="B172" s="165"/>
      <c r="D172" s="158" t="s">
        <v>139</v>
      </c>
      <c r="E172" s="166" t="s">
        <v>3</v>
      </c>
      <c r="F172" s="167" t="s">
        <v>254</v>
      </c>
      <c r="H172" s="168">
        <v>10.24</v>
      </c>
      <c r="I172" s="169"/>
      <c r="L172" s="165"/>
      <c r="M172" s="170"/>
      <c r="N172" s="171"/>
      <c r="O172" s="171"/>
      <c r="P172" s="171"/>
      <c r="Q172" s="171"/>
      <c r="R172" s="171"/>
      <c r="S172" s="171"/>
      <c r="T172" s="172"/>
      <c r="AT172" s="166" t="s">
        <v>139</v>
      </c>
      <c r="AU172" s="166" t="s">
        <v>131</v>
      </c>
      <c r="AV172" s="14" t="s">
        <v>124</v>
      </c>
      <c r="AW172" s="14" t="s">
        <v>33</v>
      </c>
      <c r="AX172" s="14" t="s">
        <v>71</v>
      </c>
      <c r="AY172" s="166" t="s">
        <v>119</v>
      </c>
    </row>
    <row r="173" spans="1:65" s="15" customFormat="1">
      <c r="B173" s="173"/>
      <c r="D173" s="158" t="s">
        <v>139</v>
      </c>
      <c r="E173" s="174" t="s">
        <v>3</v>
      </c>
      <c r="F173" s="175" t="s">
        <v>145</v>
      </c>
      <c r="H173" s="176">
        <v>41.24</v>
      </c>
      <c r="I173" s="177"/>
      <c r="L173" s="173"/>
      <c r="M173" s="178"/>
      <c r="N173" s="179"/>
      <c r="O173" s="179"/>
      <c r="P173" s="179"/>
      <c r="Q173" s="179"/>
      <c r="R173" s="179"/>
      <c r="S173" s="179"/>
      <c r="T173" s="180"/>
      <c r="AT173" s="174" t="s">
        <v>139</v>
      </c>
      <c r="AU173" s="174" t="s">
        <v>131</v>
      </c>
      <c r="AV173" s="15" t="s">
        <v>130</v>
      </c>
      <c r="AW173" s="15" t="s">
        <v>33</v>
      </c>
      <c r="AX173" s="15" t="s">
        <v>15</v>
      </c>
      <c r="AY173" s="174" t="s">
        <v>119</v>
      </c>
    </row>
    <row r="174" spans="1:65" s="12" customFormat="1" ht="22.9" customHeight="1">
      <c r="B174" s="125"/>
      <c r="D174" s="126" t="s">
        <v>70</v>
      </c>
      <c r="E174" s="136" t="s">
        <v>255</v>
      </c>
      <c r="F174" s="136" t="s">
        <v>256</v>
      </c>
      <c r="I174" s="128"/>
      <c r="J174" s="137">
        <f>BK174</f>
        <v>0</v>
      </c>
      <c r="L174" s="125"/>
      <c r="M174" s="130"/>
      <c r="N174" s="131"/>
      <c r="O174" s="131"/>
      <c r="P174" s="132">
        <f>SUM(P175:P183)</f>
        <v>0</v>
      </c>
      <c r="Q174" s="131"/>
      <c r="R174" s="132">
        <f>SUM(R175:R183)</f>
        <v>0</v>
      </c>
      <c r="S174" s="131"/>
      <c r="T174" s="133">
        <f>SUM(T175:T183)</f>
        <v>0</v>
      </c>
      <c r="AR174" s="126" t="s">
        <v>15</v>
      </c>
      <c r="AT174" s="134" t="s">
        <v>70</v>
      </c>
      <c r="AU174" s="134" t="s">
        <v>15</v>
      </c>
      <c r="AY174" s="126" t="s">
        <v>119</v>
      </c>
      <c r="BK174" s="135">
        <f>SUM(BK175:BK183)</f>
        <v>0</v>
      </c>
    </row>
    <row r="175" spans="1:65" s="2" customFormat="1" ht="37.9" customHeight="1">
      <c r="A175" s="33"/>
      <c r="B175" s="138"/>
      <c r="C175" s="139" t="s">
        <v>8</v>
      </c>
      <c r="D175" s="139" t="s">
        <v>125</v>
      </c>
      <c r="E175" s="140" t="s">
        <v>257</v>
      </c>
      <c r="F175" s="141" t="s">
        <v>258</v>
      </c>
      <c r="G175" s="142" t="s">
        <v>259</v>
      </c>
      <c r="H175" s="143">
        <v>26.061</v>
      </c>
      <c r="I175" s="144"/>
      <c r="J175" s="145">
        <f>ROUND(I175*H175,2)</f>
        <v>0</v>
      </c>
      <c r="K175" s="141" t="s">
        <v>129</v>
      </c>
      <c r="L175" s="34"/>
      <c r="M175" s="146" t="s">
        <v>3</v>
      </c>
      <c r="N175" s="147" t="s">
        <v>43</v>
      </c>
      <c r="O175" s="54"/>
      <c r="P175" s="148">
        <f>O175*H175</f>
        <v>0</v>
      </c>
      <c r="Q175" s="148">
        <v>0</v>
      </c>
      <c r="R175" s="148">
        <f>Q175*H175</f>
        <v>0</v>
      </c>
      <c r="S175" s="148">
        <v>0</v>
      </c>
      <c r="T175" s="149">
        <f>S175*H175</f>
        <v>0</v>
      </c>
      <c r="U175" s="33"/>
      <c r="V175" s="33"/>
      <c r="W175" s="33"/>
      <c r="X175" s="33"/>
      <c r="Y175" s="33"/>
      <c r="Z175" s="33"/>
      <c r="AA175" s="33"/>
      <c r="AB175" s="33"/>
      <c r="AC175" s="33"/>
      <c r="AD175" s="33"/>
      <c r="AE175" s="33"/>
      <c r="AR175" s="150" t="s">
        <v>130</v>
      </c>
      <c r="AT175" s="150" t="s">
        <v>125</v>
      </c>
      <c r="AU175" s="150" t="s">
        <v>124</v>
      </c>
      <c r="AY175" s="18" t="s">
        <v>119</v>
      </c>
      <c r="BE175" s="151">
        <f>IF(N175="základní",J175,0)</f>
        <v>0</v>
      </c>
      <c r="BF175" s="151">
        <f>IF(N175="snížená",J175,0)</f>
        <v>0</v>
      </c>
      <c r="BG175" s="151">
        <f>IF(N175="zákl. přenesená",J175,0)</f>
        <v>0</v>
      </c>
      <c r="BH175" s="151">
        <f>IF(N175="sníž. přenesená",J175,0)</f>
        <v>0</v>
      </c>
      <c r="BI175" s="151">
        <f>IF(N175="nulová",J175,0)</f>
        <v>0</v>
      </c>
      <c r="BJ175" s="18" t="s">
        <v>124</v>
      </c>
      <c r="BK175" s="151">
        <f>ROUND(I175*H175,2)</f>
        <v>0</v>
      </c>
      <c r="BL175" s="18" t="s">
        <v>130</v>
      </c>
      <c r="BM175" s="150" t="s">
        <v>260</v>
      </c>
    </row>
    <row r="176" spans="1:65" s="2" customFormat="1">
      <c r="A176" s="33"/>
      <c r="B176" s="34"/>
      <c r="C176" s="33"/>
      <c r="D176" s="152" t="s">
        <v>133</v>
      </c>
      <c r="E176" s="33"/>
      <c r="F176" s="153" t="s">
        <v>261</v>
      </c>
      <c r="G176" s="33"/>
      <c r="H176" s="33"/>
      <c r="I176" s="154"/>
      <c r="J176" s="33"/>
      <c r="K176" s="33"/>
      <c r="L176" s="34"/>
      <c r="M176" s="155"/>
      <c r="N176" s="156"/>
      <c r="O176" s="54"/>
      <c r="P176" s="54"/>
      <c r="Q176" s="54"/>
      <c r="R176" s="54"/>
      <c r="S176" s="54"/>
      <c r="T176" s="55"/>
      <c r="U176" s="33"/>
      <c r="V176" s="33"/>
      <c r="W176" s="33"/>
      <c r="X176" s="33"/>
      <c r="Y176" s="33"/>
      <c r="Z176" s="33"/>
      <c r="AA176" s="33"/>
      <c r="AB176" s="33"/>
      <c r="AC176" s="33"/>
      <c r="AD176" s="33"/>
      <c r="AE176" s="33"/>
      <c r="AT176" s="18" t="s">
        <v>133</v>
      </c>
      <c r="AU176" s="18" t="s">
        <v>124</v>
      </c>
    </row>
    <row r="177" spans="1:65" s="2" customFormat="1" ht="33" customHeight="1">
      <c r="A177" s="33"/>
      <c r="B177" s="138"/>
      <c r="C177" s="139" t="s">
        <v>262</v>
      </c>
      <c r="D177" s="139" t="s">
        <v>125</v>
      </c>
      <c r="E177" s="140" t="s">
        <v>263</v>
      </c>
      <c r="F177" s="141" t="s">
        <v>264</v>
      </c>
      <c r="G177" s="142" t="s">
        <v>259</v>
      </c>
      <c r="H177" s="143">
        <v>26.061</v>
      </c>
      <c r="I177" s="144"/>
      <c r="J177" s="145">
        <f>ROUND(I177*H177,2)</f>
        <v>0</v>
      </c>
      <c r="K177" s="141" t="s">
        <v>129</v>
      </c>
      <c r="L177" s="34"/>
      <c r="M177" s="146" t="s">
        <v>3</v>
      </c>
      <c r="N177" s="147" t="s">
        <v>43</v>
      </c>
      <c r="O177" s="54"/>
      <c r="P177" s="148">
        <f>O177*H177</f>
        <v>0</v>
      </c>
      <c r="Q177" s="148">
        <v>0</v>
      </c>
      <c r="R177" s="148">
        <f>Q177*H177</f>
        <v>0</v>
      </c>
      <c r="S177" s="148">
        <v>0</v>
      </c>
      <c r="T177" s="149">
        <f>S177*H177</f>
        <v>0</v>
      </c>
      <c r="U177" s="33"/>
      <c r="V177" s="33"/>
      <c r="W177" s="33"/>
      <c r="X177" s="33"/>
      <c r="Y177" s="33"/>
      <c r="Z177" s="33"/>
      <c r="AA177" s="33"/>
      <c r="AB177" s="33"/>
      <c r="AC177" s="33"/>
      <c r="AD177" s="33"/>
      <c r="AE177" s="33"/>
      <c r="AR177" s="150" t="s">
        <v>130</v>
      </c>
      <c r="AT177" s="150" t="s">
        <v>125</v>
      </c>
      <c r="AU177" s="150" t="s">
        <v>124</v>
      </c>
      <c r="AY177" s="18" t="s">
        <v>119</v>
      </c>
      <c r="BE177" s="151">
        <f>IF(N177="základní",J177,0)</f>
        <v>0</v>
      </c>
      <c r="BF177" s="151">
        <f>IF(N177="snížená",J177,0)</f>
        <v>0</v>
      </c>
      <c r="BG177" s="151">
        <f>IF(N177="zákl. přenesená",J177,0)</f>
        <v>0</v>
      </c>
      <c r="BH177" s="151">
        <f>IF(N177="sníž. přenesená",J177,0)</f>
        <v>0</v>
      </c>
      <c r="BI177" s="151">
        <f>IF(N177="nulová",J177,0)</f>
        <v>0</v>
      </c>
      <c r="BJ177" s="18" t="s">
        <v>124</v>
      </c>
      <c r="BK177" s="151">
        <f>ROUND(I177*H177,2)</f>
        <v>0</v>
      </c>
      <c r="BL177" s="18" t="s">
        <v>130</v>
      </c>
      <c r="BM177" s="150" t="s">
        <v>265</v>
      </c>
    </row>
    <row r="178" spans="1:65" s="2" customFormat="1">
      <c r="A178" s="33"/>
      <c r="B178" s="34"/>
      <c r="C178" s="33"/>
      <c r="D178" s="152" t="s">
        <v>133</v>
      </c>
      <c r="E178" s="33"/>
      <c r="F178" s="153" t="s">
        <v>266</v>
      </c>
      <c r="G178" s="33"/>
      <c r="H178" s="33"/>
      <c r="I178" s="154"/>
      <c r="J178" s="33"/>
      <c r="K178" s="33"/>
      <c r="L178" s="34"/>
      <c r="M178" s="155"/>
      <c r="N178" s="156"/>
      <c r="O178" s="54"/>
      <c r="P178" s="54"/>
      <c r="Q178" s="54"/>
      <c r="R178" s="54"/>
      <c r="S178" s="54"/>
      <c r="T178" s="55"/>
      <c r="U178" s="33"/>
      <c r="V178" s="33"/>
      <c r="W178" s="33"/>
      <c r="X178" s="33"/>
      <c r="Y178" s="33"/>
      <c r="Z178" s="33"/>
      <c r="AA178" s="33"/>
      <c r="AB178" s="33"/>
      <c r="AC178" s="33"/>
      <c r="AD178" s="33"/>
      <c r="AE178" s="33"/>
      <c r="AT178" s="18" t="s">
        <v>133</v>
      </c>
      <c r="AU178" s="18" t="s">
        <v>124</v>
      </c>
    </row>
    <row r="179" spans="1:65" s="2" customFormat="1" ht="44.25" customHeight="1">
      <c r="A179" s="33"/>
      <c r="B179" s="138"/>
      <c r="C179" s="139" t="s">
        <v>267</v>
      </c>
      <c r="D179" s="139" t="s">
        <v>125</v>
      </c>
      <c r="E179" s="140" t="s">
        <v>268</v>
      </c>
      <c r="F179" s="141" t="s">
        <v>269</v>
      </c>
      <c r="G179" s="142" t="s">
        <v>259</v>
      </c>
      <c r="H179" s="143">
        <v>390.91500000000002</v>
      </c>
      <c r="I179" s="144"/>
      <c r="J179" s="145">
        <f>ROUND(I179*H179,2)</f>
        <v>0</v>
      </c>
      <c r="K179" s="141" t="s">
        <v>129</v>
      </c>
      <c r="L179" s="34"/>
      <c r="M179" s="146" t="s">
        <v>3</v>
      </c>
      <c r="N179" s="147" t="s">
        <v>43</v>
      </c>
      <c r="O179" s="54"/>
      <c r="P179" s="148">
        <f>O179*H179</f>
        <v>0</v>
      </c>
      <c r="Q179" s="148">
        <v>0</v>
      </c>
      <c r="R179" s="148">
        <f>Q179*H179</f>
        <v>0</v>
      </c>
      <c r="S179" s="148">
        <v>0</v>
      </c>
      <c r="T179" s="149">
        <f>S179*H179</f>
        <v>0</v>
      </c>
      <c r="U179" s="33"/>
      <c r="V179" s="33"/>
      <c r="W179" s="33"/>
      <c r="X179" s="33"/>
      <c r="Y179" s="33"/>
      <c r="Z179" s="33"/>
      <c r="AA179" s="33"/>
      <c r="AB179" s="33"/>
      <c r="AC179" s="33"/>
      <c r="AD179" s="33"/>
      <c r="AE179" s="33"/>
      <c r="AR179" s="150" t="s">
        <v>130</v>
      </c>
      <c r="AT179" s="150" t="s">
        <v>125</v>
      </c>
      <c r="AU179" s="150" t="s">
        <v>124</v>
      </c>
      <c r="AY179" s="18" t="s">
        <v>119</v>
      </c>
      <c r="BE179" s="151">
        <f>IF(N179="základní",J179,0)</f>
        <v>0</v>
      </c>
      <c r="BF179" s="151">
        <f>IF(N179="snížená",J179,0)</f>
        <v>0</v>
      </c>
      <c r="BG179" s="151">
        <f>IF(N179="zákl. přenesená",J179,0)</f>
        <v>0</v>
      </c>
      <c r="BH179" s="151">
        <f>IF(N179="sníž. přenesená",J179,0)</f>
        <v>0</v>
      </c>
      <c r="BI179" s="151">
        <f>IF(N179="nulová",J179,0)</f>
        <v>0</v>
      </c>
      <c r="BJ179" s="18" t="s">
        <v>124</v>
      </c>
      <c r="BK179" s="151">
        <f>ROUND(I179*H179,2)</f>
        <v>0</v>
      </c>
      <c r="BL179" s="18" t="s">
        <v>130</v>
      </c>
      <c r="BM179" s="150" t="s">
        <v>270</v>
      </c>
    </row>
    <row r="180" spans="1:65" s="2" customFormat="1">
      <c r="A180" s="33"/>
      <c r="B180" s="34"/>
      <c r="C180" s="33"/>
      <c r="D180" s="152" t="s">
        <v>133</v>
      </c>
      <c r="E180" s="33"/>
      <c r="F180" s="153" t="s">
        <v>271</v>
      </c>
      <c r="G180" s="33"/>
      <c r="H180" s="33"/>
      <c r="I180" s="154"/>
      <c r="J180" s="33"/>
      <c r="K180" s="33"/>
      <c r="L180" s="34"/>
      <c r="M180" s="155"/>
      <c r="N180" s="156"/>
      <c r="O180" s="54"/>
      <c r="P180" s="54"/>
      <c r="Q180" s="54"/>
      <c r="R180" s="54"/>
      <c r="S180" s="54"/>
      <c r="T180" s="55"/>
      <c r="U180" s="33"/>
      <c r="V180" s="33"/>
      <c r="W180" s="33"/>
      <c r="X180" s="33"/>
      <c r="Y180" s="33"/>
      <c r="Z180" s="33"/>
      <c r="AA180" s="33"/>
      <c r="AB180" s="33"/>
      <c r="AC180" s="33"/>
      <c r="AD180" s="33"/>
      <c r="AE180" s="33"/>
      <c r="AT180" s="18" t="s">
        <v>133</v>
      </c>
      <c r="AU180" s="18" t="s">
        <v>124</v>
      </c>
    </row>
    <row r="181" spans="1:65" s="14" customFormat="1">
      <c r="B181" s="165"/>
      <c r="D181" s="158" t="s">
        <v>139</v>
      </c>
      <c r="F181" s="167" t="s">
        <v>272</v>
      </c>
      <c r="H181" s="168">
        <v>390.91500000000002</v>
      </c>
      <c r="I181" s="169"/>
      <c r="L181" s="165"/>
      <c r="M181" s="170"/>
      <c r="N181" s="171"/>
      <c r="O181" s="171"/>
      <c r="P181" s="171"/>
      <c r="Q181" s="171"/>
      <c r="R181" s="171"/>
      <c r="S181" s="171"/>
      <c r="T181" s="172"/>
      <c r="AT181" s="166" t="s">
        <v>139</v>
      </c>
      <c r="AU181" s="166" t="s">
        <v>124</v>
      </c>
      <c r="AV181" s="14" t="s">
        <v>124</v>
      </c>
      <c r="AW181" s="14" t="s">
        <v>4</v>
      </c>
      <c r="AX181" s="14" t="s">
        <v>15</v>
      </c>
      <c r="AY181" s="166" t="s">
        <v>119</v>
      </c>
    </row>
    <row r="182" spans="1:65" s="2" customFormat="1" ht="44.25" customHeight="1">
      <c r="A182" s="33"/>
      <c r="B182" s="138"/>
      <c r="C182" s="139" t="s">
        <v>273</v>
      </c>
      <c r="D182" s="139" t="s">
        <v>125</v>
      </c>
      <c r="E182" s="140" t="s">
        <v>274</v>
      </c>
      <c r="F182" s="141" t="s">
        <v>275</v>
      </c>
      <c r="G182" s="142" t="s">
        <v>259</v>
      </c>
      <c r="H182" s="143">
        <v>26.061</v>
      </c>
      <c r="I182" s="144"/>
      <c r="J182" s="145">
        <f>ROUND(I182*H182,2)</f>
        <v>0</v>
      </c>
      <c r="K182" s="141" t="s">
        <v>129</v>
      </c>
      <c r="L182" s="34"/>
      <c r="M182" s="146" t="s">
        <v>3</v>
      </c>
      <c r="N182" s="147" t="s">
        <v>43</v>
      </c>
      <c r="O182" s="54"/>
      <c r="P182" s="148">
        <f>O182*H182</f>
        <v>0</v>
      </c>
      <c r="Q182" s="148">
        <v>0</v>
      </c>
      <c r="R182" s="148">
        <f>Q182*H182</f>
        <v>0</v>
      </c>
      <c r="S182" s="148">
        <v>0</v>
      </c>
      <c r="T182" s="149">
        <f>S182*H182</f>
        <v>0</v>
      </c>
      <c r="U182" s="33"/>
      <c r="V182" s="33"/>
      <c r="W182" s="33"/>
      <c r="X182" s="33"/>
      <c r="Y182" s="33"/>
      <c r="Z182" s="33"/>
      <c r="AA182" s="33"/>
      <c r="AB182" s="33"/>
      <c r="AC182" s="33"/>
      <c r="AD182" s="33"/>
      <c r="AE182" s="33"/>
      <c r="AR182" s="150" t="s">
        <v>130</v>
      </c>
      <c r="AT182" s="150" t="s">
        <v>125</v>
      </c>
      <c r="AU182" s="150" t="s">
        <v>124</v>
      </c>
      <c r="AY182" s="18" t="s">
        <v>119</v>
      </c>
      <c r="BE182" s="151">
        <f>IF(N182="základní",J182,0)</f>
        <v>0</v>
      </c>
      <c r="BF182" s="151">
        <f>IF(N182="snížená",J182,0)</f>
        <v>0</v>
      </c>
      <c r="BG182" s="151">
        <f>IF(N182="zákl. přenesená",J182,0)</f>
        <v>0</v>
      </c>
      <c r="BH182" s="151">
        <f>IF(N182="sníž. přenesená",J182,0)</f>
        <v>0</v>
      </c>
      <c r="BI182" s="151">
        <f>IF(N182="nulová",J182,0)</f>
        <v>0</v>
      </c>
      <c r="BJ182" s="18" t="s">
        <v>124</v>
      </c>
      <c r="BK182" s="151">
        <f>ROUND(I182*H182,2)</f>
        <v>0</v>
      </c>
      <c r="BL182" s="18" t="s">
        <v>130</v>
      </c>
      <c r="BM182" s="150" t="s">
        <v>276</v>
      </c>
    </row>
    <row r="183" spans="1:65" s="2" customFormat="1">
      <c r="A183" s="33"/>
      <c r="B183" s="34"/>
      <c r="C183" s="33"/>
      <c r="D183" s="152" t="s">
        <v>133</v>
      </c>
      <c r="E183" s="33"/>
      <c r="F183" s="153" t="s">
        <v>277</v>
      </c>
      <c r="G183" s="33"/>
      <c r="H183" s="33"/>
      <c r="I183" s="154"/>
      <c r="J183" s="33"/>
      <c r="K183" s="33"/>
      <c r="L183" s="34"/>
      <c r="M183" s="155"/>
      <c r="N183" s="156"/>
      <c r="O183" s="54"/>
      <c r="P183" s="54"/>
      <c r="Q183" s="54"/>
      <c r="R183" s="54"/>
      <c r="S183" s="54"/>
      <c r="T183" s="55"/>
      <c r="U183" s="33"/>
      <c r="V183" s="33"/>
      <c r="W183" s="33"/>
      <c r="X183" s="33"/>
      <c r="Y183" s="33"/>
      <c r="Z183" s="33"/>
      <c r="AA183" s="33"/>
      <c r="AB183" s="33"/>
      <c r="AC183" s="33"/>
      <c r="AD183" s="33"/>
      <c r="AE183" s="33"/>
      <c r="AT183" s="18" t="s">
        <v>133</v>
      </c>
      <c r="AU183" s="18" t="s">
        <v>124</v>
      </c>
    </row>
    <row r="184" spans="1:65" s="12" customFormat="1" ht="22.9" customHeight="1">
      <c r="B184" s="125"/>
      <c r="D184" s="126" t="s">
        <v>70</v>
      </c>
      <c r="E184" s="136" t="s">
        <v>278</v>
      </c>
      <c r="F184" s="136" t="s">
        <v>279</v>
      </c>
      <c r="I184" s="128"/>
      <c r="J184" s="137">
        <f>BK184</f>
        <v>0</v>
      </c>
      <c r="L184" s="125"/>
      <c r="M184" s="130"/>
      <c r="N184" s="131"/>
      <c r="O184" s="131"/>
      <c r="P184" s="132">
        <f>SUM(P185:P186)</f>
        <v>0</v>
      </c>
      <c r="Q184" s="131"/>
      <c r="R184" s="132">
        <f>SUM(R185:R186)</f>
        <v>0</v>
      </c>
      <c r="S184" s="131"/>
      <c r="T184" s="133">
        <f>SUM(T185:T186)</f>
        <v>0</v>
      </c>
      <c r="AR184" s="126" t="s">
        <v>15</v>
      </c>
      <c r="AT184" s="134" t="s">
        <v>70</v>
      </c>
      <c r="AU184" s="134" t="s">
        <v>15</v>
      </c>
      <c r="AY184" s="126" t="s">
        <v>119</v>
      </c>
      <c r="BK184" s="135">
        <f>SUM(BK185:BK186)</f>
        <v>0</v>
      </c>
    </row>
    <row r="185" spans="1:65" s="2" customFormat="1" ht="55.5" customHeight="1">
      <c r="A185" s="33"/>
      <c r="B185" s="138"/>
      <c r="C185" s="139" t="s">
        <v>280</v>
      </c>
      <c r="D185" s="139" t="s">
        <v>125</v>
      </c>
      <c r="E185" s="140" t="s">
        <v>281</v>
      </c>
      <c r="F185" s="141" t="s">
        <v>282</v>
      </c>
      <c r="G185" s="142" t="s">
        <v>259</v>
      </c>
      <c r="H185" s="143">
        <v>9.0839999999999996</v>
      </c>
      <c r="I185" s="144"/>
      <c r="J185" s="145">
        <f>ROUND(I185*H185,2)</f>
        <v>0</v>
      </c>
      <c r="K185" s="141" t="s">
        <v>129</v>
      </c>
      <c r="L185" s="34"/>
      <c r="M185" s="146" t="s">
        <v>3</v>
      </c>
      <c r="N185" s="147" t="s">
        <v>43</v>
      </c>
      <c r="O185" s="54"/>
      <c r="P185" s="148">
        <f>O185*H185</f>
        <v>0</v>
      </c>
      <c r="Q185" s="148">
        <v>0</v>
      </c>
      <c r="R185" s="148">
        <f>Q185*H185</f>
        <v>0</v>
      </c>
      <c r="S185" s="148">
        <v>0</v>
      </c>
      <c r="T185" s="149">
        <f>S185*H185</f>
        <v>0</v>
      </c>
      <c r="U185" s="33"/>
      <c r="V185" s="33"/>
      <c r="W185" s="33"/>
      <c r="X185" s="33"/>
      <c r="Y185" s="33"/>
      <c r="Z185" s="33"/>
      <c r="AA185" s="33"/>
      <c r="AB185" s="33"/>
      <c r="AC185" s="33"/>
      <c r="AD185" s="33"/>
      <c r="AE185" s="33"/>
      <c r="AR185" s="150" t="s">
        <v>130</v>
      </c>
      <c r="AT185" s="150" t="s">
        <v>125</v>
      </c>
      <c r="AU185" s="150" t="s">
        <v>124</v>
      </c>
      <c r="AY185" s="18" t="s">
        <v>119</v>
      </c>
      <c r="BE185" s="151">
        <f>IF(N185="základní",J185,0)</f>
        <v>0</v>
      </c>
      <c r="BF185" s="151">
        <f>IF(N185="snížená",J185,0)</f>
        <v>0</v>
      </c>
      <c r="BG185" s="151">
        <f>IF(N185="zákl. přenesená",J185,0)</f>
        <v>0</v>
      </c>
      <c r="BH185" s="151">
        <f>IF(N185="sníž. přenesená",J185,0)</f>
        <v>0</v>
      </c>
      <c r="BI185" s="151">
        <f>IF(N185="nulová",J185,0)</f>
        <v>0</v>
      </c>
      <c r="BJ185" s="18" t="s">
        <v>124</v>
      </c>
      <c r="BK185" s="151">
        <f>ROUND(I185*H185,2)</f>
        <v>0</v>
      </c>
      <c r="BL185" s="18" t="s">
        <v>130</v>
      </c>
      <c r="BM185" s="150" t="s">
        <v>283</v>
      </c>
    </row>
    <row r="186" spans="1:65" s="2" customFormat="1">
      <c r="A186" s="33"/>
      <c r="B186" s="34"/>
      <c r="C186" s="33"/>
      <c r="D186" s="152" t="s">
        <v>133</v>
      </c>
      <c r="E186" s="33"/>
      <c r="F186" s="153" t="s">
        <v>284</v>
      </c>
      <c r="G186" s="33"/>
      <c r="H186" s="33"/>
      <c r="I186" s="154"/>
      <c r="J186" s="33"/>
      <c r="K186" s="33"/>
      <c r="L186" s="34"/>
      <c r="M186" s="155"/>
      <c r="N186" s="156"/>
      <c r="O186" s="54"/>
      <c r="P186" s="54"/>
      <c r="Q186" s="54"/>
      <c r="R186" s="54"/>
      <c r="S186" s="54"/>
      <c r="T186" s="55"/>
      <c r="U186" s="33"/>
      <c r="V186" s="33"/>
      <c r="W186" s="33"/>
      <c r="X186" s="33"/>
      <c r="Y186" s="33"/>
      <c r="Z186" s="33"/>
      <c r="AA186" s="33"/>
      <c r="AB186" s="33"/>
      <c r="AC186" s="33"/>
      <c r="AD186" s="33"/>
      <c r="AE186" s="33"/>
      <c r="AT186" s="18" t="s">
        <v>133</v>
      </c>
      <c r="AU186" s="18" t="s">
        <v>124</v>
      </c>
    </row>
    <row r="187" spans="1:65" s="12" customFormat="1" ht="25.9" customHeight="1">
      <c r="B187" s="125"/>
      <c r="D187" s="126" t="s">
        <v>70</v>
      </c>
      <c r="E187" s="127" t="s">
        <v>285</v>
      </c>
      <c r="F187" s="127" t="s">
        <v>286</v>
      </c>
      <c r="I187" s="128"/>
      <c r="J187" s="129">
        <f>BK187</f>
        <v>0</v>
      </c>
      <c r="L187" s="125"/>
      <c r="M187" s="130"/>
      <c r="N187" s="131"/>
      <c r="O187" s="131"/>
      <c r="P187" s="132">
        <f>P188+P273+P333+P337+P388+P416</f>
        <v>0</v>
      </c>
      <c r="Q187" s="131"/>
      <c r="R187" s="132">
        <f>R188+R273+R333+R337+R388+R416</f>
        <v>19.041267870000002</v>
      </c>
      <c r="S187" s="131"/>
      <c r="T187" s="133">
        <f>T188+T273+T333+T337+T388+T416</f>
        <v>11.8013335</v>
      </c>
      <c r="AR187" s="126" t="s">
        <v>124</v>
      </c>
      <c r="AT187" s="134" t="s">
        <v>70</v>
      </c>
      <c r="AU187" s="134" t="s">
        <v>71</v>
      </c>
      <c r="AY187" s="126" t="s">
        <v>119</v>
      </c>
      <c r="BK187" s="135">
        <f>BK188+BK273+BK333+BK337+BK388+BK416</f>
        <v>0</v>
      </c>
    </row>
    <row r="188" spans="1:65" s="12" customFormat="1" ht="22.9" customHeight="1">
      <c r="B188" s="125"/>
      <c r="D188" s="126" t="s">
        <v>70</v>
      </c>
      <c r="E188" s="136" t="s">
        <v>287</v>
      </c>
      <c r="F188" s="136" t="s">
        <v>288</v>
      </c>
      <c r="I188" s="128"/>
      <c r="J188" s="137">
        <f>BK188</f>
        <v>0</v>
      </c>
      <c r="L188" s="125"/>
      <c r="M188" s="130"/>
      <c r="N188" s="131"/>
      <c r="O188" s="131"/>
      <c r="P188" s="132">
        <f>SUM(P189:P272)</f>
        <v>0</v>
      </c>
      <c r="Q188" s="131"/>
      <c r="R188" s="132">
        <f>SUM(R189:R272)</f>
        <v>4.3992284999999995</v>
      </c>
      <c r="S188" s="131"/>
      <c r="T188" s="133">
        <f>SUM(T189:T272)</f>
        <v>1.181216</v>
      </c>
      <c r="AR188" s="126" t="s">
        <v>124</v>
      </c>
      <c r="AT188" s="134" t="s">
        <v>70</v>
      </c>
      <c r="AU188" s="134" t="s">
        <v>15</v>
      </c>
      <c r="AY188" s="126" t="s">
        <v>119</v>
      </c>
      <c r="BK188" s="135">
        <f>SUM(BK189:BK272)</f>
        <v>0</v>
      </c>
    </row>
    <row r="189" spans="1:65" s="2" customFormat="1" ht="24.2" customHeight="1">
      <c r="A189" s="33"/>
      <c r="B189" s="138"/>
      <c r="C189" s="139" t="s">
        <v>289</v>
      </c>
      <c r="D189" s="139" t="s">
        <v>125</v>
      </c>
      <c r="E189" s="140" t="s">
        <v>290</v>
      </c>
      <c r="F189" s="141" t="s">
        <v>291</v>
      </c>
      <c r="G189" s="142" t="s">
        <v>128</v>
      </c>
      <c r="H189" s="143">
        <v>369.13</v>
      </c>
      <c r="I189" s="144"/>
      <c r="J189" s="145">
        <f>ROUND(I189*H189,2)</f>
        <v>0</v>
      </c>
      <c r="K189" s="141" t="s">
        <v>129</v>
      </c>
      <c r="L189" s="34"/>
      <c r="M189" s="146" t="s">
        <v>3</v>
      </c>
      <c r="N189" s="147" t="s">
        <v>43</v>
      </c>
      <c r="O189" s="54"/>
      <c r="P189" s="148">
        <f>O189*H189</f>
        <v>0</v>
      </c>
      <c r="Q189" s="148">
        <v>0</v>
      </c>
      <c r="R189" s="148">
        <f>Q189*H189</f>
        <v>0</v>
      </c>
      <c r="S189" s="148">
        <v>3.2000000000000002E-3</v>
      </c>
      <c r="T189" s="149">
        <f>S189*H189</f>
        <v>1.181216</v>
      </c>
      <c r="U189" s="33"/>
      <c r="V189" s="33"/>
      <c r="W189" s="33"/>
      <c r="X189" s="33"/>
      <c r="Y189" s="33"/>
      <c r="Z189" s="33"/>
      <c r="AA189" s="33"/>
      <c r="AB189" s="33"/>
      <c r="AC189" s="33"/>
      <c r="AD189" s="33"/>
      <c r="AE189" s="33"/>
      <c r="AR189" s="150" t="s">
        <v>224</v>
      </c>
      <c r="AT189" s="150" t="s">
        <v>125</v>
      </c>
      <c r="AU189" s="150" t="s">
        <v>124</v>
      </c>
      <c r="AY189" s="18" t="s">
        <v>119</v>
      </c>
      <c r="BE189" s="151">
        <f>IF(N189="základní",J189,0)</f>
        <v>0</v>
      </c>
      <c r="BF189" s="151">
        <f>IF(N189="snížená",J189,0)</f>
        <v>0</v>
      </c>
      <c r="BG189" s="151">
        <f>IF(N189="zákl. přenesená",J189,0)</f>
        <v>0</v>
      </c>
      <c r="BH189" s="151">
        <f>IF(N189="sníž. přenesená",J189,0)</f>
        <v>0</v>
      </c>
      <c r="BI189" s="151">
        <f>IF(N189="nulová",J189,0)</f>
        <v>0</v>
      </c>
      <c r="BJ189" s="18" t="s">
        <v>124</v>
      </c>
      <c r="BK189" s="151">
        <f>ROUND(I189*H189,2)</f>
        <v>0</v>
      </c>
      <c r="BL189" s="18" t="s">
        <v>224</v>
      </c>
      <c r="BM189" s="150" t="s">
        <v>292</v>
      </c>
    </row>
    <row r="190" spans="1:65" s="2" customFormat="1">
      <c r="A190" s="33"/>
      <c r="B190" s="34"/>
      <c r="C190" s="33"/>
      <c r="D190" s="152" t="s">
        <v>133</v>
      </c>
      <c r="E190" s="33"/>
      <c r="F190" s="153" t="s">
        <v>293</v>
      </c>
      <c r="G190" s="33"/>
      <c r="H190" s="33"/>
      <c r="I190" s="154"/>
      <c r="J190" s="33"/>
      <c r="K190" s="33"/>
      <c r="L190" s="34"/>
      <c r="M190" s="155"/>
      <c r="N190" s="156"/>
      <c r="O190" s="54"/>
      <c r="P190" s="54"/>
      <c r="Q190" s="54"/>
      <c r="R190" s="54"/>
      <c r="S190" s="54"/>
      <c r="T190" s="55"/>
      <c r="U190" s="33"/>
      <c r="V190" s="33"/>
      <c r="W190" s="33"/>
      <c r="X190" s="33"/>
      <c r="Y190" s="33"/>
      <c r="Z190" s="33"/>
      <c r="AA190" s="33"/>
      <c r="AB190" s="33"/>
      <c r="AC190" s="33"/>
      <c r="AD190" s="33"/>
      <c r="AE190" s="33"/>
      <c r="AT190" s="18" t="s">
        <v>133</v>
      </c>
      <c r="AU190" s="18" t="s">
        <v>124</v>
      </c>
    </row>
    <row r="191" spans="1:65" s="13" customFormat="1">
      <c r="B191" s="157"/>
      <c r="D191" s="158" t="s">
        <v>139</v>
      </c>
      <c r="E191" s="159" t="s">
        <v>3</v>
      </c>
      <c r="F191" s="160" t="s">
        <v>179</v>
      </c>
      <c r="H191" s="159" t="s">
        <v>3</v>
      </c>
      <c r="I191" s="161"/>
      <c r="L191" s="157"/>
      <c r="M191" s="162"/>
      <c r="N191" s="163"/>
      <c r="O191" s="163"/>
      <c r="P191" s="163"/>
      <c r="Q191" s="163"/>
      <c r="R191" s="163"/>
      <c r="S191" s="163"/>
      <c r="T191" s="164"/>
      <c r="AT191" s="159" t="s">
        <v>139</v>
      </c>
      <c r="AU191" s="159" t="s">
        <v>124</v>
      </c>
      <c r="AV191" s="13" t="s">
        <v>15</v>
      </c>
      <c r="AW191" s="13" t="s">
        <v>33</v>
      </c>
      <c r="AX191" s="13" t="s">
        <v>71</v>
      </c>
      <c r="AY191" s="159" t="s">
        <v>119</v>
      </c>
    </row>
    <row r="192" spans="1:65" s="14" customFormat="1">
      <c r="B192" s="165"/>
      <c r="D192" s="158" t="s">
        <v>139</v>
      </c>
      <c r="E192" s="166" t="s">
        <v>3</v>
      </c>
      <c r="F192" s="167" t="s">
        <v>294</v>
      </c>
      <c r="H192" s="168">
        <v>310.18</v>
      </c>
      <c r="I192" s="169"/>
      <c r="L192" s="165"/>
      <c r="M192" s="170"/>
      <c r="N192" s="171"/>
      <c r="O192" s="171"/>
      <c r="P192" s="171"/>
      <c r="Q192" s="171"/>
      <c r="R192" s="171"/>
      <c r="S192" s="171"/>
      <c r="T192" s="172"/>
      <c r="AT192" s="166" t="s">
        <v>139</v>
      </c>
      <c r="AU192" s="166" t="s">
        <v>124</v>
      </c>
      <c r="AV192" s="14" t="s">
        <v>124</v>
      </c>
      <c r="AW192" s="14" t="s">
        <v>33</v>
      </c>
      <c r="AX192" s="14" t="s">
        <v>71</v>
      </c>
      <c r="AY192" s="166" t="s">
        <v>119</v>
      </c>
    </row>
    <row r="193" spans="1:65" s="13" customFormat="1">
      <c r="B193" s="157"/>
      <c r="D193" s="158" t="s">
        <v>139</v>
      </c>
      <c r="E193" s="159" t="s">
        <v>3</v>
      </c>
      <c r="F193" s="160" t="s">
        <v>140</v>
      </c>
      <c r="H193" s="159" t="s">
        <v>3</v>
      </c>
      <c r="I193" s="161"/>
      <c r="L193" s="157"/>
      <c r="M193" s="162"/>
      <c r="N193" s="163"/>
      <c r="O193" s="163"/>
      <c r="P193" s="163"/>
      <c r="Q193" s="163"/>
      <c r="R193" s="163"/>
      <c r="S193" s="163"/>
      <c r="T193" s="164"/>
      <c r="AT193" s="159" t="s">
        <v>139</v>
      </c>
      <c r="AU193" s="159" t="s">
        <v>124</v>
      </c>
      <c r="AV193" s="13" t="s">
        <v>15</v>
      </c>
      <c r="AW193" s="13" t="s">
        <v>33</v>
      </c>
      <c r="AX193" s="13" t="s">
        <v>71</v>
      </c>
      <c r="AY193" s="159" t="s">
        <v>119</v>
      </c>
    </row>
    <row r="194" spans="1:65" s="14" customFormat="1">
      <c r="B194" s="165"/>
      <c r="D194" s="158" t="s">
        <v>139</v>
      </c>
      <c r="E194" s="166" t="s">
        <v>3</v>
      </c>
      <c r="F194" s="167" t="s">
        <v>168</v>
      </c>
      <c r="H194" s="168">
        <v>33.6</v>
      </c>
      <c r="I194" s="169"/>
      <c r="L194" s="165"/>
      <c r="M194" s="170"/>
      <c r="N194" s="171"/>
      <c r="O194" s="171"/>
      <c r="P194" s="171"/>
      <c r="Q194" s="171"/>
      <c r="R194" s="171"/>
      <c r="S194" s="171"/>
      <c r="T194" s="172"/>
      <c r="AT194" s="166" t="s">
        <v>139</v>
      </c>
      <c r="AU194" s="166" t="s">
        <v>124</v>
      </c>
      <c r="AV194" s="14" t="s">
        <v>124</v>
      </c>
      <c r="AW194" s="14" t="s">
        <v>33</v>
      </c>
      <c r="AX194" s="14" t="s">
        <v>71</v>
      </c>
      <c r="AY194" s="166" t="s">
        <v>119</v>
      </c>
    </row>
    <row r="195" spans="1:65" s="14" customFormat="1">
      <c r="B195" s="165"/>
      <c r="D195" s="158" t="s">
        <v>139</v>
      </c>
      <c r="E195" s="166" t="s">
        <v>3</v>
      </c>
      <c r="F195" s="167" t="s">
        <v>169</v>
      </c>
      <c r="H195" s="168">
        <v>25.35</v>
      </c>
      <c r="I195" s="169"/>
      <c r="L195" s="165"/>
      <c r="M195" s="170"/>
      <c r="N195" s="171"/>
      <c r="O195" s="171"/>
      <c r="P195" s="171"/>
      <c r="Q195" s="171"/>
      <c r="R195" s="171"/>
      <c r="S195" s="171"/>
      <c r="T195" s="172"/>
      <c r="AT195" s="166" t="s">
        <v>139</v>
      </c>
      <c r="AU195" s="166" t="s">
        <v>124</v>
      </c>
      <c r="AV195" s="14" t="s">
        <v>124</v>
      </c>
      <c r="AW195" s="14" t="s">
        <v>33</v>
      </c>
      <c r="AX195" s="14" t="s">
        <v>71</v>
      </c>
      <c r="AY195" s="166" t="s">
        <v>119</v>
      </c>
    </row>
    <row r="196" spans="1:65" s="15" customFormat="1">
      <c r="B196" s="173"/>
      <c r="D196" s="158" t="s">
        <v>139</v>
      </c>
      <c r="E196" s="174" t="s">
        <v>3</v>
      </c>
      <c r="F196" s="175" t="s">
        <v>145</v>
      </c>
      <c r="H196" s="176">
        <v>369.13</v>
      </c>
      <c r="I196" s="177"/>
      <c r="L196" s="173"/>
      <c r="M196" s="178"/>
      <c r="N196" s="179"/>
      <c r="O196" s="179"/>
      <c r="P196" s="179"/>
      <c r="Q196" s="179"/>
      <c r="R196" s="179"/>
      <c r="S196" s="179"/>
      <c r="T196" s="180"/>
      <c r="AT196" s="174" t="s">
        <v>139</v>
      </c>
      <c r="AU196" s="174" t="s">
        <v>124</v>
      </c>
      <c r="AV196" s="15" t="s">
        <v>130</v>
      </c>
      <c r="AW196" s="15" t="s">
        <v>33</v>
      </c>
      <c r="AX196" s="15" t="s">
        <v>15</v>
      </c>
      <c r="AY196" s="174" t="s">
        <v>119</v>
      </c>
    </row>
    <row r="197" spans="1:65" s="2" customFormat="1" ht="37.9" customHeight="1">
      <c r="A197" s="33"/>
      <c r="B197" s="138"/>
      <c r="C197" s="139" t="s">
        <v>295</v>
      </c>
      <c r="D197" s="139" t="s">
        <v>125</v>
      </c>
      <c r="E197" s="140" t="s">
        <v>296</v>
      </c>
      <c r="F197" s="141" t="s">
        <v>297</v>
      </c>
      <c r="G197" s="142" t="s">
        <v>128</v>
      </c>
      <c r="H197" s="143">
        <v>505.04</v>
      </c>
      <c r="I197" s="144"/>
      <c r="J197" s="145">
        <f>ROUND(I197*H197,2)</f>
        <v>0</v>
      </c>
      <c r="K197" s="141" t="s">
        <v>129</v>
      </c>
      <c r="L197" s="34"/>
      <c r="M197" s="146" t="s">
        <v>3</v>
      </c>
      <c r="N197" s="147" t="s">
        <v>43</v>
      </c>
      <c r="O197" s="54"/>
      <c r="P197" s="148">
        <f>O197*H197</f>
        <v>0</v>
      </c>
      <c r="Q197" s="148">
        <v>0</v>
      </c>
      <c r="R197" s="148">
        <f>Q197*H197</f>
        <v>0</v>
      </c>
      <c r="S197" s="148">
        <v>0</v>
      </c>
      <c r="T197" s="149">
        <f>S197*H197</f>
        <v>0</v>
      </c>
      <c r="U197" s="33"/>
      <c r="V197" s="33"/>
      <c r="W197" s="33"/>
      <c r="X197" s="33"/>
      <c r="Y197" s="33"/>
      <c r="Z197" s="33"/>
      <c r="AA197" s="33"/>
      <c r="AB197" s="33"/>
      <c r="AC197" s="33"/>
      <c r="AD197" s="33"/>
      <c r="AE197" s="33"/>
      <c r="AR197" s="150" t="s">
        <v>224</v>
      </c>
      <c r="AT197" s="150" t="s">
        <v>125</v>
      </c>
      <c r="AU197" s="150" t="s">
        <v>124</v>
      </c>
      <c r="AY197" s="18" t="s">
        <v>119</v>
      </c>
      <c r="BE197" s="151">
        <f>IF(N197="základní",J197,0)</f>
        <v>0</v>
      </c>
      <c r="BF197" s="151">
        <f>IF(N197="snížená",J197,0)</f>
        <v>0</v>
      </c>
      <c r="BG197" s="151">
        <f>IF(N197="zákl. přenesená",J197,0)</f>
        <v>0</v>
      </c>
      <c r="BH197" s="151">
        <f>IF(N197="sníž. přenesená",J197,0)</f>
        <v>0</v>
      </c>
      <c r="BI197" s="151">
        <f>IF(N197="nulová",J197,0)</f>
        <v>0</v>
      </c>
      <c r="BJ197" s="18" t="s">
        <v>124</v>
      </c>
      <c r="BK197" s="151">
        <f>ROUND(I197*H197,2)</f>
        <v>0</v>
      </c>
      <c r="BL197" s="18" t="s">
        <v>224</v>
      </c>
      <c r="BM197" s="150" t="s">
        <v>298</v>
      </c>
    </row>
    <row r="198" spans="1:65" s="2" customFormat="1">
      <c r="A198" s="33"/>
      <c r="B198" s="34"/>
      <c r="C198" s="33"/>
      <c r="D198" s="152" t="s">
        <v>133</v>
      </c>
      <c r="E198" s="33"/>
      <c r="F198" s="153" t="s">
        <v>299</v>
      </c>
      <c r="G198" s="33"/>
      <c r="H198" s="33"/>
      <c r="I198" s="154"/>
      <c r="J198" s="33"/>
      <c r="K198" s="33"/>
      <c r="L198" s="34"/>
      <c r="M198" s="155"/>
      <c r="N198" s="156"/>
      <c r="O198" s="54"/>
      <c r="P198" s="54"/>
      <c r="Q198" s="54"/>
      <c r="R198" s="54"/>
      <c r="S198" s="54"/>
      <c r="T198" s="55"/>
      <c r="U198" s="33"/>
      <c r="V198" s="33"/>
      <c r="W198" s="33"/>
      <c r="X198" s="33"/>
      <c r="Y198" s="33"/>
      <c r="Z198" s="33"/>
      <c r="AA198" s="33"/>
      <c r="AB198" s="33"/>
      <c r="AC198" s="33"/>
      <c r="AD198" s="33"/>
      <c r="AE198" s="33"/>
      <c r="AT198" s="18" t="s">
        <v>133</v>
      </c>
      <c r="AU198" s="18" t="s">
        <v>124</v>
      </c>
    </row>
    <row r="199" spans="1:65" s="13" customFormat="1">
      <c r="B199" s="157"/>
      <c r="D199" s="158" t="s">
        <v>139</v>
      </c>
      <c r="E199" s="159" t="s">
        <v>3</v>
      </c>
      <c r="F199" s="160" t="s">
        <v>179</v>
      </c>
      <c r="H199" s="159" t="s">
        <v>3</v>
      </c>
      <c r="I199" s="161"/>
      <c r="L199" s="157"/>
      <c r="M199" s="162"/>
      <c r="N199" s="163"/>
      <c r="O199" s="163"/>
      <c r="P199" s="163"/>
      <c r="Q199" s="163"/>
      <c r="R199" s="163"/>
      <c r="S199" s="163"/>
      <c r="T199" s="164"/>
      <c r="AT199" s="159" t="s">
        <v>139</v>
      </c>
      <c r="AU199" s="159" t="s">
        <v>124</v>
      </c>
      <c r="AV199" s="13" t="s">
        <v>15</v>
      </c>
      <c r="AW199" s="13" t="s">
        <v>33</v>
      </c>
      <c r="AX199" s="13" t="s">
        <v>71</v>
      </c>
      <c r="AY199" s="159" t="s">
        <v>119</v>
      </c>
    </row>
    <row r="200" spans="1:65" s="14" customFormat="1">
      <c r="B200" s="165"/>
      <c r="D200" s="158" t="s">
        <v>139</v>
      </c>
      <c r="E200" s="166" t="s">
        <v>3</v>
      </c>
      <c r="F200" s="167" t="s">
        <v>300</v>
      </c>
      <c r="H200" s="168">
        <v>288</v>
      </c>
      <c r="I200" s="169"/>
      <c r="L200" s="165"/>
      <c r="M200" s="170"/>
      <c r="N200" s="171"/>
      <c r="O200" s="171"/>
      <c r="P200" s="171"/>
      <c r="Q200" s="171"/>
      <c r="R200" s="171"/>
      <c r="S200" s="171"/>
      <c r="T200" s="172"/>
      <c r="AT200" s="166" t="s">
        <v>139</v>
      </c>
      <c r="AU200" s="166" t="s">
        <v>124</v>
      </c>
      <c r="AV200" s="14" t="s">
        <v>124</v>
      </c>
      <c r="AW200" s="14" t="s">
        <v>33</v>
      </c>
      <c r="AX200" s="14" t="s">
        <v>71</v>
      </c>
      <c r="AY200" s="166" t="s">
        <v>119</v>
      </c>
    </row>
    <row r="201" spans="1:65" s="13" customFormat="1">
      <c r="B201" s="157"/>
      <c r="D201" s="158" t="s">
        <v>139</v>
      </c>
      <c r="E201" s="159" t="s">
        <v>3</v>
      </c>
      <c r="F201" s="160" t="s">
        <v>301</v>
      </c>
      <c r="H201" s="159" t="s">
        <v>3</v>
      </c>
      <c r="I201" s="161"/>
      <c r="L201" s="157"/>
      <c r="M201" s="162"/>
      <c r="N201" s="163"/>
      <c r="O201" s="163"/>
      <c r="P201" s="163"/>
      <c r="Q201" s="163"/>
      <c r="R201" s="163"/>
      <c r="S201" s="163"/>
      <c r="T201" s="164"/>
      <c r="AT201" s="159" t="s">
        <v>139</v>
      </c>
      <c r="AU201" s="159" t="s">
        <v>124</v>
      </c>
      <c r="AV201" s="13" t="s">
        <v>15</v>
      </c>
      <c r="AW201" s="13" t="s">
        <v>33</v>
      </c>
      <c r="AX201" s="13" t="s">
        <v>71</v>
      </c>
      <c r="AY201" s="159" t="s">
        <v>119</v>
      </c>
    </row>
    <row r="202" spans="1:65" s="14" customFormat="1">
      <c r="B202" s="165"/>
      <c r="D202" s="158" t="s">
        <v>139</v>
      </c>
      <c r="E202" s="166" t="s">
        <v>3</v>
      </c>
      <c r="F202" s="167" t="s">
        <v>302</v>
      </c>
      <c r="H202" s="168">
        <v>38.700000000000003</v>
      </c>
      <c r="I202" s="169"/>
      <c r="L202" s="165"/>
      <c r="M202" s="170"/>
      <c r="N202" s="171"/>
      <c r="O202" s="171"/>
      <c r="P202" s="171"/>
      <c r="Q202" s="171"/>
      <c r="R202" s="171"/>
      <c r="S202" s="171"/>
      <c r="T202" s="172"/>
      <c r="AT202" s="166" t="s">
        <v>139</v>
      </c>
      <c r="AU202" s="166" t="s">
        <v>124</v>
      </c>
      <c r="AV202" s="14" t="s">
        <v>124</v>
      </c>
      <c r="AW202" s="14" t="s">
        <v>33</v>
      </c>
      <c r="AX202" s="14" t="s">
        <v>71</v>
      </c>
      <c r="AY202" s="166" t="s">
        <v>119</v>
      </c>
    </row>
    <row r="203" spans="1:65" s="14" customFormat="1">
      <c r="B203" s="165"/>
      <c r="D203" s="158" t="s">
        <v>139</v>
      </c>
      <c r="E203" s="166" t="s">
        <v>3</v>
      </c>
      <c r="F203" s="167" t="s">
        <v>303</v>
      </c>
      <c r="H203" s="168">
        <v>31.92</v>
      </c>
      <c r="I203" s="169"/>
      <c r="L203" s="165"/>
      <c r="M203" s="170"/>
      <c r="N203" s="171"/>
      <c r="O203" s="171"/>
      <c r="P203" s="171"/>
      <c r="Q203" s="171"/>
      <c r="R203" s="171"/>
      <c r="S203" s="171"/>
      <c r="T203" s="172"/>
      <c r="AT203" s="166" t="s">
        <v>139</v>
      </c>
      <c r="AU203" s="166" t="s">
        <v>124</v>
      </c>
      <c r="AV203" s="14" t="s">
        <v>124</v>
      </c>
      <c r="AW203" s="14" t="s">
        <v>33</v>
      </c>
      <c r="AX203" s="14" t="s">
        <v>71</v>
      </c>
      <c r="AY203" s="166" t="s">
        <v>119</v>
      </c>
    </row>
    <row r="204" spans="1:65" s="14" customFormat="1">
      <c r="B204" s="165"/>
      <c r="D204" s="158" t="s">
        <v>139</v>
      </c>
      <c r="E204" s="166" t="s">
        <v>3</v>
      </c>
      <c r="F204" s="167" t="s">
        <v>304</v>
      </c>
      <c r="H204" s="168">
        <v>68.52</v>
      </c>
      <c r="I204" s="169"/>
      <c r="L204" s="165"/>
      <c r="M204" s="170"/>
      <c r="N204" s="171"/>
      <c r="O204" s="171"/>
      <c r="P204" s="171"/>
      <c r="Q204" s="171"/>
      <c r="R204" s="171"/>
      <c r="S204" s="171"/>
      <c r="T204" s="172"/>
      <c r="AT204" s="166" t="s">
        <v>139</v>
      </c>
      <c r="AU204" s="166" t="s">
        <v>124</v>
      </c>
      <c r="AV204" s="14" t="s">
        <v>124</v>
      </c>
      <c r="AW204" s="14" t="s">
        <v>33</v>
      </c>
      <c r="AX204" s="14" t="s">
        <v>71</v>
      </c>
      <c r="AY204" s="166" t="s">
        <v>119</v>
      </c>
    </row>
    <row r="205" spans="1:65" s="13" customFormat="1">
      <c r="B205" s="157"/>
      <c r="D205" s="158" t="s">
        <v>139</v>
      </c>
      <c r="E205" s="159" t="s">
        <v>3</v>
      </c>
      <c r="F205" s="160" t="s">
        <v>140</v>
      </c>
      <c r="H205" s="159" t="s">
        <v>3</v>
      </c>
      <c r="I205" s="161"/>
      <c r="L205" s="157"/>
      <c r="M205" s="162"/>
      <c r="N205" s="163"/>
      <c r="O205" s="163"/>
      <c r="P205" s="163"/>
      <c r="Q205" s="163"/>
      <c r="R205" s="163"/>
      <c r="S205" s="163"/>
      <c r="T205" s="164"/>
      <c r="AT205" s="159" t="s">
        <v>139</v>
      </c>
      <c r="AU205" s="159" t="s">
        <v>124</v>
      </c>
      <c r="AV205" s="13" t="s">
        <v>15</v>
      </c>
      <c r="AW205" s="13" t="s">
        <v>33</v>
      </c>
      <c r="AX205" s="13" t="s">
        <v>71</v>
      </c>
      <c r="AY205" s="159" t="s">
        <v>119</v>
      </c>
    </row>
    <row r="206" spans="1:65" s="14" customFormat="1">
      <c r="B206" s="165"/>
      <c r="D206" s="158" t="s">
        <v>139</v>
      </c>
      <c r="E206" s="166" t="s">
        <v>3</v>
      </c>
      <c r="F206" s="167" t="s">
        <v>168</v>
      </c>
      <c r="H206" s="168">
        <v>33.6</v>
      </c>
      <c r="I206" s="169"/>
      <c r="L206" s="165"/>
      <c r="M206" s="170"/>
      <c r="N206" s="171"/>
      <c r="O206" s="171"/>
      <c r="P206" s="171"/>
      <c r="Q206" s="171"/>
      <c r="R206" s="171"/>
      <c r="S206" s="171"/>
      <c r="T206" s="172"/>
      <c r="AT206" s="166" t="s">
        <v>139</v>
      </c>
      <c r="AU206" s="166" t="s">
        <v>124</v>
      </c>
      <c r="AV206" s="14" t="s">
        <v>124</v>
      </c>
      <c r="AW206" s="14" t="s">
        <v>33</v>
      </c>
      <c r="AX206" s="14" t="s">
        <v>71</v>
      </c>
      <c r="AY206" s="166" t="s">
        <v>119</v>
      </c>
    </row>
    <row r="207" spans="1:65" s="14" customFormat="1">
      <c r="B207" s="165"/>
      <c r="D207" s="158" t="s">
        <v>139</v>
      </c>
      <c r="E207" s="166" t="s">
        <v>3</v>
      </c>
      <c r="F207" s="167" t="s">
        <v>169</v>
      </c>
      <c r="H207" s="168">
        <v>25.35</v>
      </c>
      <c r="I207" s="169"/>
      <c r="L207" s="165"/>
      <c r="M207" s="170"/>
      <c r="N207" s="171"/>
      <c r="O207" s="171"/>
      <c r="P207" s="171"/>
      <c r="Q207" s="171"/>
      <c r="R207" s="171"/>
      <c r="S207" s="171"/>
      <c r="T207" s="172"/>
      <c r="AT207" s="166" t="s">
        <v>139</v>
      </c>
      <c r="AU207" s="166" t="s">
        <v>124</v>
      </c>
      <c r="AV207" s="14" t="s">
        <v>124</v>
      </c>
      <c r="AW207" s="14" t="s">
        <v>33</v>
      </c>
      <c r="AX207" s="14" t="s">
        <v>71</v>
      </c>
      <c r="AY207" s="166" t="s">
        <v>119</v>
      </c>
    </row>
    <row r="208" spans="1:65" s="13" customFormat="1">
      <c r="B208" s="157"/>
      <c r="D208" s="158" t="s">
        <v>139</v>
      </c>
      <c r="E208" s="159" t="s">
        <v>3</v>
      </c>
      <c r="F208" s="160" t="s">
        <v>141</v>
      </c>
      <c r="H208" s="159" t="s">
        <v>3</v>
      </c>
      <c r="I208" s="161"/>
      <c r="L208" s="157"/>
      <c r="M208" s="162"/>
      <c r="N208" s="163"/>
      <c r="O208" s="163"/>
      <c r="P208" s="163"/>
      <c r="Q208" s="163"/>
      <c r="R208" s="163"/>
      <c r="S208" s="163"/>
      <c r="T208" s="164"/>
      <c r="AT208" s="159" t="s">
        <v>139</v>
      </c>
      <c r="AU208" s="159" t="s">
        <v>124</v>
      </c>
      <c r="AV208" s="13" t="s">
        <v>15</v>
      </c>
      <c r="AW208" s="13" t="s">
        <v>33</v>
      </c>
      <c r="AX208" s="13" t="s">
        <v>71</v>
      </c>
      <c r="AY208" s="159" t="s">
        <v>119</v>
      </c>
    </row>
    <row r="209" spans="1:65" s="14" customFormat="1">
      <c r="B209" s="165"/>
      <c r="D209" s="158" t="s">
        <v>139</v>
      </c>
      <c r="E209" s="166" t="s">
        <v>3</v>
      </c>
      <c r="F209" s="167" t="s">
        <v>305</v>
      </c>
      <c r="H209" s="168">
        <v>18.95</v>
      </c>
      <c r="I209" s="169"/>
      <c r="L209" s="165"/>
      <c r="M209" s="170"/>
      <c r="N209" s="171"/>
      <c r="O209" s="171"/>
      <c r="P209" s="171"/>
      <c r="Q209" s="171"/>
      <c r="R209" s="171"/>
      <c r="S209" s="171"/>
      <c r="T209" s="172"/>
      <c r="AT209" s="166" t="s">
        <v>139</v>
      </c>
      <c r="AU209" s="166" t="s">
        <v>124</v>
      </c>
      <c r="AV209" s="14" t="s">
        <v>124</v>
      </c>
      <c r="AW209" s="14" t="s">
        <v>33</v>
      </c>
      <c r="AX209" s="14" t="s">
        <v>71</v>
      </c>
      <c r="AY209" s="166" t="s">
        <v>119</v>
      </c>
    </row>
    <row r="210" spans="1:65" s="15" customFormat="1">
      <c r="B210" s="173"/>
      <c r="D210" s="158" t="s">
        <v>139</v>
      </c>
      <c r="E210" s="174" t="s">
        <v>3</v>
      </c>
      <c r="F210" s="175" t="s">
        <v>145</v>
      </c>
      <c r="H210" s="176">
        <v>505.04</v>
      </c>
      <c r="I210" s="177"/>
      <c r="L210" s="173"/>
      <c r="M210" s="178"/>
      <c r="N210" s="179"/>
      <c r="O210" s="179"/>
      <c r="P210" s="179"/>
      <c r="Q210" s="179"/>
      <c r="R210" s="179"/>
      <c r="S210" s="179"/>
      <c r="T210" s="180"/>
      <c r="AT210" s="174" t="s">
        <v>139</v>
      </c>
      <c r="AU210" s="174" t="s">
        <v>124</v>
      </c>
      <c r="AV210" s="15" t="s">
        <v>130</v>
      </c>
      <c r="AW210" s="15" t="s">
        <v>33</v>
      </c>
      <c r="AX210" s="15" t="s">
        <v>15</v>
      </c>
      <c r="AY210" s="174" t="s">
        <v>119</v>
      </c>
    </row>
    <row r="211" spans="1:65" s="2" customFormat="1" ht="16.5" customHeight="1">
      <c r="A211" s="33"/>
      <c r="B211" s="138"/>
      <c r="C211" s="181" t="s">
        <v>306</v>
      </c>
      <c r="D211" s="181" t="s">
        <v>146</v>
      </c>
      <c r="E211" s="182" t="s">
        <v>307</v>
      </c>
      <c r="F211" s="183" t="s">
        <v>308</v>
      </c>
      <c r="G211" s="184" t="s">
        <v>259</v>
      </c>
      <c r="H211" s="185">
        <v>0.16200000000000001</v>
      </c>
      <c r="I211" s="186"/>
      <c r="J211" s="187">
        <f>ROUND(I211*H211,2)</f>
        <v>0</v>
      </c>
      <c r="K211" s="183" t="s">
        <v>129</v>
      </c>
      <c r="L211" s="188"/>
      <c r="M211" s="189" t="s">
        <v>3</v>
      </c>
      <c r="N211" s="190" t="s">
        <v>43</v>
      </c>
      <c r="O211" s="54"/>
      <c r="P211" s="148">
        <f>O211*H211</f>
        <v>0</v>
      </c>
      <c r="Q211" s="148">
        <v>1</v>
      </c>
      <c r="R211" s="148">
        <f>Q211*H211</f>
        <v>0.16200000000000001</v>
      </c>
      <c r="S211" s="148">
        <v>0</v>
      </c>
      <c r="T211" s="149">
        <f>S211*H211</f>
        <v>0</v>
      </c>
      <c r="U211" s="33"/>
      <c r="V211" s="33"/>
      <c r="W211" s="33"/>
      <c r="X211" s="33"/>
      <c r="Y211" s="33"/>
      <c r="Z211" s="33"/>
      <c r="AA211" s="33"/>
      <c r="AB211" s="33"/>
      <c r="AC211" s="33"/>
      <c r="AD211" s="33"/>
      <c r="AE211" s="33"/>
      <c r="AR211" s="150" t="s">
        <v>309</v>
      </c>
      <c r="AT211" s="150" t="s">
        <v>146</v>
      </c>
      <c r="AU211" s="150" t="s">
        <v>124</v>
      </c>
      <c r="AY211" s="18" t="s">
        <v>119</v>
      </c>
      <c r="BE211" s="151">
        <f>IF(N211="základní",J211,0)</f>
        <v>0</v>
      </c>
      <c r="BF211" s="151">
        <f>IF(N211="snížená",J211,0)</f>
        <v>0</v>
      </c>
      <c r="BG211" s="151">
        <f>IF(N211="zákl. přenesená",J211,0)</f>
        <v>0</v>
      </c>
      <c r="BH211" s="151">
        <f>IF(N211="sníž. přenesená",J211,0)</f>
        <v>0</v>
      </c>
      <c r="BI211" s="151">
        <f>IF(N211="nulová",J211,0)</f>
        <v>0</v>
      </c>
      <c r="BJ211" s="18" t="s">
        <v>124</v>
      </c>
      <c r="BK211" s="151">
        <f>ROUND(I211*H211,2)</f>
        <v>0</v>
      </c>
      <c r="BL211" s="18" t="s">
        <v>224</v>
      </c>
      <c r="BM211" s="150" t="s">
        <v>310</v>
      </c>
    </row>
    <row r="212" spans="1:65" s="2" customFormat="1">
      <c r="A212" s="33"/>
      <c r="B212" s="34"/>
      <c r="C212" s="33"/>
      <c r="D212" s="152" t="s">
        <v>133</v>
      </c>
      <c r="E212" s="33"/>
      <c r="F212" s="153" t="s">
        <v>311</v>
      </c>
      <c r="G212" s="33"/>
      <c r="H212" s="33"/>
      <c r="I212" s="154"/>
      <c r="J212" s="33"/>
      <c r="K212" s="33"/>
      <c r="L212" s="34"/>
      <c r="M212" s="155"/>
      <c r="N212" s="156"/>
      <c r="O212" s="54"/>
      <c r="P212" s="54"/>
      <c r="Q212" s="54"/>
      <c r="R212" s="54"/>
      <c r="S212" s="54"/>
      <c r="T212" s="55"/>
      <c r="U212" s="33"/>
      <c r="V212" s="33"/>
      <c r="W212" s="33"/>
      <c r="X212" s="33"/>
      <c r="Y212" s="33"/>
      <c r="Z212" s="33"/>
      <c r="AA212" s="33"/>
      <c r="AB212" s="33"/>
      <c r="AC212" s="33"/>
      <c r="AD212" s="33"/>
      <c r="AE212" s="33"/>
      <c r="AT212" s="18" t="s">
        <v>133</v>
      </c>
      <c r="AU212" s="18" t="s">
        <v>124</v>
      </c>
    </row>
    <row r="213" spans="1:65" s="14" customFormat="1">
      <c r="B213" s="165"/>
      <c r="D213" s="158" t="s">
        <v>139</v>
      </c>
      <c r="F213" s="167" t="s">
        <v>312</v>
      </c>
      <c r="H213" s="168">
        <v>0.16200000000000001</v>
      </c>
      <c r="I213" s="169"/>
      <c r="L213" s="165"/>
      <c r="M213" s="170"/>
      <c r="N213" s="171"/>
      <c r="O213" s="171"/>
      <c r="P213" s="171"/>
      <c r="Q213" s="171"/>
      <c r="R213" s="171"/>
      <c r="S213" s="171"/>
      <c r="T213" s="172"/>
      <c r="AT213" s="166" t="s">
        <v>139</v>
      </c>
      <c r="AU213" s="166" t="s">
        <v>124</v>
      </c>
      <c r="AV213" s="14" t="s">
        <v>124</v>
      </c>
      <c r="AW213" s="14" t="s">
        <v>4</v>
      </c>
      <c r="AX213" s="14" t="s">
        <v>15</v>
      </c>
      <c r="AY213" s="166" t="s">
        <v>119</v>
      </c>
    </row>
    <row r="214" spans="1:65" s="2" customFormat="1" ht="24.2" customHeight="1">
      <c r="A214" s="33"/>
      <c r="B214" s="138"/>
      <c r="C214" s="139" t="s">
        <v>313</v>
      </c>
      <c r="D214" s="139" t="s">
        <v>125</v>
      </c>
      <c r="E214" s="140" t="s">
        <v>314</v>
      </c>
      <c r="F214" s="141" t="s">
        <v>315</v>
      </c>
      <c r="G214" s="142" t="s">
        <v>128</v>
      </c>
      <c r="H214" s="143">
        <v>505.04</v>
      </c>
      <c r="I214" s="144"/>
      <c r="J214" s="145">
        <f>ROUND(I214*H214,2)</f>
        <v>0</v>
      </c>
      <c r="K214" s="141" t="s">
        <v>129</v>
      </c>
      <c r="L214" s="34"/>
      <c r="M214" s="146" t="s">
        <v>3</v>
      </c>
      <c r="N214" s="147" t="s">
        <v>43</v>
      </c>
      <c r="O214" s="54"/>
      <c r="P214" s="148">
        <f>O214*H214</f>
        <v>0</v>
      </c>
      <c r="Q214" s="148">
        <v>8.8000000000000003E-4</v>
      </c>
      <c r="R214" s="148">
        <f>Q214*H214</f>
        <v>0.44443520000000003</v>
      </c>
      <c r="S214" s="148">
        <v>0</v>
      </c>
      <c r="T214" s="149">
        <f>S214*H214</f>
        <v>0</v>
      </c>
      <c r="U214" s="33"/>
      <c r="V214" s="33"/>
      <c r="W214" s="33"/>
      <c r="X214" s="33"/>
      <c r="Y214" s="33"/>
      <c r="Z214" s="33"/>
      <c r="AA214" s="33"/>
      <c r="AB214" s="33"/>
      <c r="AC214" s="33"/>
      <c r="AD214" s="33"/>
      <c r="AE214" s="33"/>
      <c r="AR214" s="150" t="s">
        <v>224</v>
      </c>
      <c r="AT214" s="150" t="s">
        <v>125</v>
      </c>
      <c r="AU214" s="150" t="s">
        <v>124</v>
      </c>
      <c r="AY214" s="18" t="s">
        <v>119</v>
      </c>
      <c r="BE214" s="151">
        <f>IF(N214="základní",J214,0)</f>
        <v>0</v>
      </c>
      <c r="BF214" s="151">
        <f>IF(N214="snížená",J214,0)</f>
        <v>0</v>
      </c>
      <c r="BG214" s="151">
        <f>IF(N214="zákl. přenesená",J214,0)</f>
        <v>0</v>
      </c>
      <c r="BH214" s="151">
        <f>IF(N214="sníž. přenesená",J214,0)</f>
        <v>0</v>
      </c>
      <c r="BI214" s="151">
        <f>IF(N214="nulová",J214,0)</f>
        <v>0</v>
      </c>
      <c r="BJ214" s="18" t="s">
        <v>124</v>
      </c>
      <c r="BK214" s="151">
        <f>ROUND(I214*H214,2)</f>
        <v>0</v>
      </c>
      <c r="BL214" s="18" t="s">
        <v>224</v>
      </c>
      <c r="BM214" s="150" t="s">
        <v>316</v>
      </c>
    </row>
    <row r="215" spans="1:65" s="2" customFormat="1">
      <c r="A215" s="33"/>
      <c r="B215" s="34"/>
      <c r="C215" s="33"/>
      <c r="D215" s="152" t="s">
        <v>133</v>
      </c>
      <c r="E215" s="33"/>
      <c r="F215" s="153" t="s">
        <v>317</v>
      </c>
      <c r="G215" s="33"/>
      <c r="H215" s="33"/>
      <c r="I215" s="154"/>
      <c r="J215" s="33"/>
      <c r="K215" s="33"/>
      <c r="L215" s="34"/>
      <c r="M215" s="155"/>
      <c r="N215" s="156"/>
      <c r="O215" s="54"/>
      <c r="P215" s="54"/>
      <c r="Q215" s="54"/>
      <c r="R215" s="54"/>
      <c r="S215" s="54"/>
      <c r="T215" s="55"/>
      <c r="U215" s="33"/>
      <c r="V215" s="33"/>
      <c r="W215" s="33"/>
      <c r="X215" s="33"/>
      <c r="Y215" s="33"/>
      <c r="Z215" s="33"/>
      <c r="AA215" s="33"/>
      <c r="AB215" s="33"/>
      <c r="AC215" s="33"/>
      <c r="AD215" s="33"/>
      <c r="AE215" s="33"/>
      <c r="AT215" s="18" t="s">
        <v>133</v>
      </c>
      <c r="AU215" s="18" t="s">
        <v>124</v>
      </c>
    </row>
    <row r="216" spans="1:65" s="2" customFormat="1" ht="55.5" customHeight="1">
      <c r="A216" s="33"/>
      <c r="B216" s="138"/>
      <c r="C216" s="181" t="s">
        <v>318</v>
      </c>
      <c r="D216" s="181" t="s">
        <v>146</v>
      </c>
      <c r="E216" s="182" t="s">
        <v>319</v>
      </c>
      <c r="F216" s="183" t="s">
        <v>320</v>
      </c>
      <c r="G216" s="184" t="s">
        <v>128</v>
      </c>
      <c r="H216" s="185">
        <v>588.62400000000002</v>
      </c>
      <c r="I216" s="186"/>
      <c r="J216" s="187">
        <f>ROUND(I216*H216,2)</f>
        <v>0</v>
      </c>
      <c r="K216" s="183" t="s">
        <v>129</v>
      </c>
      <c r="L216" s="188"/>
      <c r="M216" s="189" t="s">
        <v>3</v>
      </c>
      <c r="N216" s="190" t="s">
        <v>43</v>
      </c>
      <c r="O216" s="54"/>
      <c r="P216" s="148">
        <f>O216*H216</f>
        <v>0</v>
      </c>
      <c r="Q216" s="148">
        <v>4.7000000000000002E-3</v>
      </c>
      <c r="R216" s="148">
        <f>Q216*H216</f>
        <v>2.7665328000000002</v>
      </c>
      <c r="S216" s="148">
        <v>0</v>
      </c>
      <c r="T216" s="149">
        <f>S216*H216</f>
        <v>0</v>
      </c>
      <c r="U216" s="33"/>
      <c r="V216" s="33"/>
      <c r="W216" s="33"/>
      <c r="X216" s="33"/>
      <c r="Y216" s="33"/>
      <c r="Z216" s="33"/>
      <c r="AA216" s="33"/>
      <c r="AB216" s="33"/>
      <c r="AC216" s="33"/>
      <c r="AD216" s="33"/>
      <c r="AE216" s="33"/>
      <c r="AR216" s="150" t="s">
        <v>309</v>
      </c>
      <c r="AT216" s="150" t="s">
        <v>146</v>
      </c>
      <c r="AU216" s="150" t="s">
        <v>124</v>
      </c>
      <c r="AY216" s="18" t="s">
        <v>119</v>
      </c>
      <c r="BE216" s="151">
        <f>IF(N216="základní",J216,0)</f>
        <v>0</v>
      </c>
      <c r="BF216" s="151">
        <f>IF(N216="snížená",J216,0)</f>
        <v>0</v>
      </c>
      <c r="BG216" s="151">
        <f>IF(N216="zákl. přenesená",J216,0)</f>
        <v>0</v>
      </c>
      <c r="BH216" s="151">
        <f>IF(N216="sníž. přenesená",J216,0)</f>
        <v>0</v>
      </c>
      <c r="BI216" s="151">
        <f>IF(N216="nulová",J216,0)</f>
        <v>0</v>
      </c>
      <c r="BJ216" s="18" t="s">
        <v>124</v>
      </c>
      <c r="BK216" s="151">
        <f>ROUND(I216*H216,2)</f>
        <v>0</v>
      </c>
      <c r="BL216" s="18" t="s">
        <v>224</v>
      </c>
      <c r="BM216" s="150" t="s">
        <v>321</v>
      </c>
    </row>
    <row r="217" spans="1:65" s="2" customFormat="1">
      <c r="A217" s="33"/>
      <c r="B217" s="34"/>
      <c r="C217" s="33"/>
      <c r="D217" s="152" t="s">
        <v>133</v>
      </c>
      <c r="E217" s="33"/>
      <c r="F217" s="153" t="s">
        <v>322</v>
      </c>
      <c r="G217" s="33"/>
      <c r="H217" s="33"/>
      <c r="I217" s="154"/>
      <c r="J217" s="33"/>
      <c r="K217" s="33"/>
      <c r="L217" s="34"/>
      <c r="M217" s="155"/>
      <c r="N217" s="156"/>
      <c r="O217" s="54"/>
      <c r="P217" s="54"/>
      <c r="Q217" s="54"/>
      <c r="R217" s="54"/>
      <c r="S217" s="54"/>
      <c r="T217" s="55"/>
      <c r="U217" s="33"/>
      <c r="V217" s="33"/>
      <c r="W217" s="33"/>
      <c r="X217" s="33"/>
      <c r="Y217" s="33"/>
      <c r="Z217" s="33"/>
      <c r="AA217" s="33"/>
      <c r="AB217" s="33"/>
      <c r="AC217" s="33"/>
      <c r="AD217" s="33"/>
      <c r="AE217" s="33"/>
      <c r="AT217" s="18" t="s">
        <v>133</v>
      </c>
      <c r="AU217" s="18" t="s">
        <v>124</v>
      </c>
    </row>
    <row r="218" spans="1:65" s="14" customFormat="1">
      <c r="B218" s="165"/>
      <c r="D218" s="158" t="s">
        <v>139</v>
      </c>
      <c r="F218" s="167" t="s">
        <v>323</v>
      </c>
      <c r="H218" s="168">
        <v>588.62400000000002</v>
      </c>
      <c r="I218" s="169"/>
      <c r="L218" s="165"/>
      <c r="M218" s="170"/>
      <c r="N218" s="171"/>
      <c r="O218" s="171"/>
      <c r="P218" s="171"/>
      <c r="Q218" s="171"/>
      <c r="R218" s="171"/>
      <c r="S218" s="171"/>
      <c r="T218" s="172"/>
      <c r="AT218" s="166" t="s">
        <v>139</v>
      </c>
      <c r="AU218" s="166" t="s">
        <v>124</v>
      </c>
      <c r="AV218" s="14" t="s">
        <v>124</v>
      </c>
      <c r="AW218" s="14" t="s">
        <v>4</v>
      </c>
      <c r="AX218" s="14" t="s">
        <v>15</v>
      </c>
      <c r="AY218" s="166" t="s">
        <v>119</v>
      </c>
    </row>
    <row r="219" spans="1:65" s="2" customFormat="1" ht="66.75" customHeight="1">
      <c r="A219" s="33"/>
      <c r="B219" s="138"/>
      <c r="C219" s="139" t="s">
        <v>324</v>
      </c>
      <c r="D219" s="139" t="s">
        <v>125</v>
      </c>
      <c r="E219" s="140" t="s">
        <v>325</v>
      </c>
      <c r="F219" s="141" t="s">
        <v>326</v>
      </c>
      <c r="G219" s="142" t="s">
        <v>327</v>
      </c>
      <c r="H219" s="143">
        <v>16</v>
      </c>
      <c r="I219" s="144"/>
      <c r="J219" s="145">
        <f>ROUND(I219*H219,2)</f>
        <v>0</v>
      </c>
      <c r="K219" s="141" t="s">
        <v>129</v>
      </c>
      <c r="L219" s="34"/>
      <c r="M219" s="146" t="s">
        <v>3</v>
      </c>
      <c r="N219" s="147" t="s">
        <v>43</v>
      </c>
      <c r="O219" s="54"/>
      <c r="P219" s="148">
        <f>O219*H219</f>
        <v>0</v>
      </c>
      <c r="Q219" s="148">
        <v>0</v>
      </c>
      <c r="R219" s="148">
        <f>Q219*H219</f>
        <v>0</v>
      </c>
      <c r="S219" s="148">
        <v>0</v>
      </c>
      <c r="T219" s="149">
        <f>S219*H219</f>
        <v>0</v>
      </c>
      <c r="U219" s="33"/>
      <c r="V219" s="33"/>
      <c r="W219" s="33"/>
      <c r="X219" s="33"/>
      <c r="Y219" s="33"/>
      <c r="Z219" s="33"/>
      <c r="AA219" s="33"/>
      <c r="AB219" s="33"/>
      <c r="AC219" s="33"/>
      <c r="AD219" s="33"/>
      <c r="AE219" s="33"/>
      <c r="AR219" s="150" t="s">
        <v>224</v>
      </c>
      <c r="AT219" s="150" t="s">
        <v>125</v>
      </c>
      <c r="AU219" s="150" t="s">
        <v>124</v>
      </c>
      <c r="AY219" s="18" t="s">
        <v>119</v>
      </c>
      <c r="BE219" s="151">
        <f>IF(N219="základní",J219,0)</f>
        <v>0</v>
      </c>
      <c r="BF219" s="151">
        <f>IF(N219="snížená",J219,0)</f>
        <v>0</v>
      </c>
      <c r="BG219" s="151">
        <f>IF(N219="zákl. přenesená",J219,0)</f>
        <v>0</v>
      </c>
      <c r="BH219" s="151">
        <f>IF(N219="sníž. přenesená",J219,0)</f>
        <v>0</v>
      </c>
      <c r="BI219" s="151">
        <f>IF(N219="nulová",J219,0)</f>
        <v>0</v>
      </c>
      <c r="BJ219" s="18" t="s">
        <v>124</v>
      </c>
      <c r="BK219" s="151">
        <f>ROUND(I219*H219,2)</f>
        <v>0</v>
      </c>
      <c r="BL219" s="18" t="s">
        <v>224</v>
      </c>
      <c r="BM219" s="150" t="s">
        <v>328</v>
      </c>
    </row>
    <row r="220" spans="1:65" s="2" customFormat="1">
      <c r="A220" s="33"/>
      <c r="B220" s="34"/>
      <c r="C220" s="33"/>
      <c r="D220" s="152" t="s">
        <v>133</v>
      </c>
      <c r="E220" s="33"/>
      <c r="F220" s="153" t="s">
        <v>329</v>
      </c>
      <c r="G220" s="33"/>
      <c r="H220" s="33"/>
      <c r="I220" s="154"/>
      <c r="J220" s="33"/>
      <c r="K220" s="33"/>
      <c r="L220" s="34"/>
      <c r="M220" s="155"/>
      <c r="N220" s="156"/>
      <c r="O220" s="54"/>
      <c r="P220" s="54"/>
      <c r="Q220" s="54"/>
      <c r="R220" s="54"/>
      <c r="S220" s="54"/>
      <c r="T220" s="55"/>
      <c r="U220" s="33"/>
      <c r="V220" s="33"/>
      <c r="W220" s="33"/>
      <c r="X220" s="33"/>
      <c r="Y220" s="33"/>
      <c r="Z220" s="33"/>
      <c r="AA220" s="33"/>
      <c r="AB220" s="33"/>
      <c r="AC220" s="33"/>
      <c r="AD220" s="33"/>
      <c r="AE220" s="33"/>
      <c r="AT220" s="18" t="s">
        <v>133</v>
      </c>
      <c r="AU220" s="18" t="s">
        <v>124</v>
      </c>
    </row>
    <row r="221" spans="1:65" s="2" customFormat="1" ht="16.5" customHeight="1">
      <c r="A221" s="33"/>
      <c r="B221" s="138"/>
      <c r="C221" s="181" t="s">
        <v>309</v>
      </c>
      <c r="D221" s="181" t="s">
        <v>146</v>
      </c>
      <c r="E221" s="182" t="s">
        <v>330</v>
      </c>
      <c r="F221" s="183" t="s">
        <v>331</v>
      </c>
      <c r="G221" s="184" t="s">
        <v>327</v>
      </c>
      <c r="H221" s="185">
        <v>16</v>
      </c>
      <c r="I221" s="186"/>
      <c r="J221" s="187">
        <f>ROUND(I221*H221,2)</f>
        <v>0</v>
      </c>
      <c r="K221" s="183" t="s">
        <v>3</v>
      </c>
      <c r="L221" s="188"/>
      <c r="M221" s="189" t="s">
        <v>3</v>
      </c>
      <c r="N221" s="190" t="s">
        <v>43</v>
      </c>
      <c r="O221" s="54"/>
      <c r="P221" s="148">
        <f>O221*H221</f>
        <v>0</v>
      </c>
      <c r="Q221" s="148">
        <v>1.4999999999999999E-4</v>
      </c>
      <c r="R221" s="148">
        <f>Q221*H221</f>
        <v>2.3999999999999998E-3</v>
      </c>
      <c r="S221" s="148">
        <v>0</v>
      </c>
      <c r="T221" s="149">
        <f>S221*H221</f>
        <v>0</v>
      </c>
      <c r="U221" s="33"/>
      <c r="V221" s="33"/>
      <c r="W221" s="33"/>
      <c r="X221" s="33"/>
      <c r="Y221" s="33"/>
      <c r="Z221" s="33"/>
      <c r="AA221" s="33"/>
      <c r="AB221" s="33"/>
      <c r="AC221" s="33"/>
      <c r="AD221" s="33"/>
      <c r="AE221" s="33"/>
      <c r="AR221" s="150" t="s">
        <v>309</v>
      </c>
      <c r="AT221" s="150" t="s">
        <v>146</v>
      </c>
      <c r="AU221" s="150" t="s">
        <v>124</v>
      </c>
      <c r="AY221" s="18" t="s">
        <v>119</v>
      </c>
      <c r="BE221" s="151">
        <f>IF(N221="základní",J221,0)</f>
        <v>0</v>
      </c>
      <c r="BF221" s="151">
        <f>IF(N221="snížená",J221,0)</f>
        <v>0</v>
      </c>
      <c r="BG221" s="151">
        <f>IF(N221="zákl. přenesená",J221,0)</f>
        <v>0</v>
      </c>
      <c r="BH221" s="151">
        <f>IF(N221="sníž. přenesená",J221,0)</f>
        <v>0</v>
      </c>
      <c r="BI221" s="151">
        <f>IF(N221="nulová",J221,0)</f>
        <v>0</v>
      </c>
      <c r="BJ221" s="18" t="s">
        <v>124</v>
      </c>
      <c r="BK221" s="151">
        <f>ROUND(I221*H221,2)</f>
        <v>0</v>
      </c>
      <c r="BL221" s="18" t="s">
        <v>224</v>
      </c>
      <c r="BM221" s="150" t="s">
        <v>332</v>
      </c>
    </row>
    <row r="222" spans="1:65" s="2" customFormat="1" ht="66.75" customHeight="1">
      <c r="A222" s="33"/>
      <c r="B222" s="138"/>
      <c r="C222" s="139" t="s">
        <v>333</v>
      </c>
      <c r="D222" s="139" t="s">
        <v>125</v>
      </c>
      <c r="E222" s="140" t="s">
        <v>334</v>
      </c>
      <c r="F222" s="141" t="s">
        <v>335</v>
      </c>
      <c r="G222" s="142" t="s">
        <v>128</v>
      </c>
      <c r="H222" s="143">
        <v>337.63</v>
      </c>
      <c r="I222" s="144"/>
      <c r="J222" s="145">
        <f>ROUND(I222*H222,2)</f>
        <v>0</v>
      </c>
      <c r="K222" s="141" t="s">
        <v>129</v>
      </c>
      <c r="L222" s="34"/>
      <c r="M222" s="146" t="s">
        <v>3</v>
      </c>
      <c r="N222" s="147" t="s">
        <v>43</v>
      </c>
      <c r="O222" s="54"/>
      <c r="P222" s="148">
        <f>O222*H222</f>
        <v>0</v>
      </c>
      <c r="Q222" s="148">
        <v>8.0000000000000007E-5</v>
      </c>
      <c r="R222" s="148">
        <f>Q222*H222</f>
        <v>2.70104E-2</v>
      </c>
      <c r="S222" s="148">
        <v>0</v>
      </c>
      <c r="T222" s="149">
        <f>S222*H222</f>
        <v>0</v>
      </c>
      <c r="U222" s="33"/>
      <c r="V222" s="33"/>
      <c r="W222" s="33"/>
      <c r="X222" s="33"/>
      <c r="Y222" s="33"/>
      <c r="Z222" s="33"/>
      <c r="AA222" s="33"/>
      <c r="AB222" s="33"/>
      <c r="AC222" s="33"/>
      <c r="AD222" s="33"/>
      <c r="AE222" s="33"/>
      <c r="AR222" s="150" t="s">
        <v>224</v>
      </c>
      <c r="AT222" s="150" t="s">
        <v>125</v>
      </c>
      <c r="AU222" s="150" t="s">
        <v>124</v>
      </c>
      <c r="AY222" s="18" t="s">
        <v>119</v>
      </c>
      <c r="BE222" s="151">
        <f>IF(N222="základní",J222,0)</f>
        <v>0</v>
      </c>
      <c r="BF222" s="151">
        <f>IF(N222="snížená",J222,0)</f>
        <v>0</v>
      </c>
      <c r="BG222" s="151">
        <f>IF(N222="zákl. přenesená",J222,0)</f>
        <v>0</v>
      </c>
      <c r="BH222" s="151">
        <f>IF(N222="sníž. přenesená",J222,0)</f>
        <v>0</v>
      </c>
      <c r="BI222" s="151">
        <f>IF(N222="nulová",J222,0)</f>
        <v>0</v>
      </c>
      <c r="BJ222" s="18" t="s">
        <v>124</v>
      </c>
      <c r="BK222" s="151">
        <f>ROUND(I222*H222,2)</f>
        <v>0</v>
      </c>
      <c r="BL222" s="18" t="s">
        <v>224</v>
      </c>
      <c r="BM222" s="150" t="s">
        <v>336</v>
      </c>
    </row>
    <row r="223" spans="1:65" s="2" customFormat="1">
      <c r="A223" s="33"/>
      <c r="B223" s="34"/>
      <c r="C223" s="33"/>
      <c r="D223" s="152" t="s">
        <v>133</v>
      </c>
      <c r="E223" s="33"/>
      <c r="F223" s="153" t="s">
        <v>337</v>
      </c>
      <c r="G223" s="33"/>
      <c r="H223" s="33"/>
      <c r="I223" s="154"/>
      <c r="J223" s="33"/>
      <c r="K223" s="33"/>
      <c r="L223" s="34"/>
      <c r="M223" s="155"/>
      <c r="N223" s="156"/>
      <c r="O223" s="54"/>
      <c r="P223" s="54"/>
      <c r="Q223" s="54"/>
      <c r="R223" s="54"/>
      <c r="S223" s="54"/>
      <c r="T223" s="55"/>
      <c r="U223" s="33"/>
      <c r="V223" s="33"/>
      <c r="W223" s="33"/>
      <c r="X223" s="33"/>
      <c r="Y223" s="33"/>
      <c r="Z223" s="33"/>
      <c r="AA223" s="33"/>
      <c r="AB223" s="33"/>
      <c r="AC223" s="33"/>
      <c r="AD223" s="33"/>
      <c r="AE223" s="33"/>
      <c r="AT223" s="18" t="s">
        <v>133</v>
      </c>
      <c r="AU223" s="18" t="s">
        <v>124</v>
      </c>
    </row>
    <row r="224" spans="1:65" s="13" customFormat="1">
      <c r="B224" s="157"/>
      <c r="D224" s="158" t="s">
        <v>139</v>
      </c>
      <c r="E224" s="159" t="s">
        <v>3</v>
      </c>
      <c r="F224" s="160" t="s">
        <v>179</v>
      </c>
      <c r="H224" s="159" t="s">
        <v>3</v>
      </c>
      <c r="I224" s="161"/>
      <c r="L224" s="157"/>
      <c r="M224" s="162"/>
      <c r="N224" s="163"/>
      <c r="O224" s="163"/>
      <c r="P224" s="163"/>
      <c r="Q224" s="163"/>
      <c r="R224" s="163"/>
      <c r="S224" s="163"/>
      <c r="T224" s="164"/>
      <c r="AT224" s="159" t="s">
        <v>139</v>
      </c>
      <c r="AU224" s="159" t="s">
        <v>124</v>
      </c>
      <c r="AV224" s="13" t="s">
        <v>15</v>
      </c>
      <c r="AW224" s="13" t="s">
        <v>33</v>
      </c>
      <c r="AX224" s="13" t="s">
        <v>71</v>
      </c>
      <c r="AY224" s="159" t="s">
        <v>119</v>
      </c>
    </row>
    <row r="225" spans="1:65" s="14" customFormat="1">
      <c r="B225" s="165"/>
      <c r="D225" s="158" t="s">
        <v>139</v>
      </c>
      <c r="E225" s="166" t="s">
        <v>3</v>
      </c>
      <c r="F225" s="167" t="s">
        <v>294</v>
      </c>
      <c r="H225" s="168">
        <v>310.18</v>
      </c>
      <c r="I225" s="169"/>
      <c r="L225" s="165"/>
      <c r="M225" s="170"/>
      <c r="N225" s="171"/>
      <c r="O225" s="171"/>
      <c r="P225" s="171"/>
      <c r="Q225" s="171"/>
      <c r="R225" s="171"/>
      <c r="S225" s="171"/>
      <c r="T225" s="172"/>
      <c r="AT225" s="166" t="s">
        <v>139</v>
      </c>
      <c r="AU225" s="166" t="s">
        <v>124</v>
      </c>
      <c r="AV225" s="14" t="s">
        <v>124</v>
      </c>
      <c r="AW225" s="14" t="s">
        <v>33</v>
      </c>
      <c r="AX225" s="14" t="s">
        <v>71</v>
      </c>
      <c r="AY225" s="166" t="s">
        <v>119</v>
      </c>
    </row>
    <row r="226" spans="1:65" s="13" customFormat="1">
      <c r="B226" s="157"/>
      <c r="D226" s="158" t="s">
        <v>139</v>
      </c>
      <c r="E226" s="159" t="s">
        <v>3</v>
      </c>
      <c r="F226" s="160" t="s">
        <v>301</v>
      </c>
      <c r="H226" s="159" t="s">
        <v>3</v>
      </c>
      <c r="I226" s="161"/>
      <c r="L226" s="157"/>
      <c r="M226" s="162"/>
      <c r="N226" s="163"/>
      <c r="O226" s="163"/>
      <c r="P226" s="163"/>
      <c r="Q226" s="163"/>
      <c r="R226" s="163"/>
      <c r="S226" s="163"/>
      <c r="T226" s="164"/>
      <c r="AT226" s="159" t="s">
        <v>139</v>
      </c>
      <c r="AU226" s="159" t="s">
        <v>124</v>
      </c>
      <c r="AV226" s="13" t="s">
        <v>15</v>
      </c>
      <c r="AW226" s="13" t="s">
        <v>33</v>
      </c>
      <c r="AX226" s="13" t="s">
        <v>71</v>
      </c>
      <c r="AY226" s="159" t="s">
        <v>119</v>
      </c>
    </row>
    <row r="227" spans="1:65" s="14" customFormat="1">
      <c r="B227" s="165"/>
      <c r="D227" s="158" t="s">
        <v>139</v>
      </c>
      <c r="E227" s="166" t="s">
        <v>3</v>
      </c>
      <c r="F227" s="167" t="s">
        <v>338</v>
      </c>
      <c r="H227" s="168">
        <v>27.45</v>
      </c>
      <c r="I227" s="169"/>
      <c r="L227" s="165"/>
      <c r="M227" s="170"/>
      <c r="N227" s="171"/>
      <c r="O227" s="171"/>
      <c r="P227" s="171"/>
      <c r="Q227" s="171"/>
      <c r="R227" s="171"/>
      <c r="S227" s="171"/>
      <c r="T227" s="172"/>
      <c r="AT227" s="166" t="s">
        <v>139</v>
      </c>
      <c r="AU227" s="166" t="s">
        <v>124</v>
      </c>
      <c r="AV227" s="14" t="s">
        <v>124</v>
      </c>
      <c r="AW227" s="14" t="s">
        <v>33</v>
      </c>
      <c r="AX227" s="14" t="s">
        <v>71</v>
      </c>
      <c r="AY227" s="166" t="s">
        <v>119</v>
      </c>
    </row>
    <row r="228" spans="1:65" s="15" customFormat="1">
      <c r="B228" s="173"/>
      <c r="D228" s="158" t="s">
        <v>139</v>
      </c>
      <c r="E228" s="174" t="s">
        <v>3</v>
      </c>
      <c r="F228" s="175" t="s">
        <v>145</v>
      </c>
      <c r="H228" s="176">
        <v>337.63</v>
      </c>
      <c r="I228" s="177"/>
      <c r="L228" s="173"/>
      <c r="M228" s="178"/>
      <c r="N228" s="179"/>
      <c r="O228" s="179"/>
      <c r="P228" s="179"/>
      <c r="Q228" s="179"/>
      <c r="R228" s="179"/>
      <c r="S228" s="179"/>
      <c r="T228" s="180"/>
      <c r="AT228" s="174" t="s">
        <v>139</v>
      </c>
      <c r="AU228" s="174" t="s">
        <v>124</v>
      </c>
      <c r="AV228" s="15" t="s">
        <v>130</v>
      </c>
      <c r="AW228" s="15" t="s">
        <v>33</v>
      </c>
      <c r="AX228" s="15" t="s">
        <v>15</v>
      </c>
      <c r="AY228" s="174" t="s">
        <v>119</v>
      </c>
    </row>
    <row r="229" spans="1:65" s="2" customFormat="1" ht="24.2" customHeight="1">
      <c r="A229" s="33"/>
      <c r="B229" s="138"/>
      <c r="C229" s="181" t="s">
        <v>339</v>
      </c>
      <c r="D229" s="181" t="s">
        <v>146</v>
      </c>
      <c r="E229" s="182" t="s">
        <v>340</v>
      </c>
      <c r="F229" s="183" t="s">
        <v>341</v>
      </c>
      <c r="G229" s="184" t="s">
        <v>128</v>
      </c>
      <c r="H229" s="185">
        <v>393.50799999999998</v>
      </c>
      <c r="I229" s="186"/>
      <c r="J229" s="187">
        <f>ROUND(I229*H229,2)</f>
        <v>0</v>
      </c>
      <c r="K229" s="183" t="s">
        <v>129</v>
      </c>
      <c r="L229" s="188"/>
      <c r="M229" s="189" t="s">
        <v>3</v>
      </c>
      <c r="N229" s="190" t="s">
        <v>43</v>
      </c>
      <c r="O229" s="54"/>
      <c r="P229" s="148">
        <f>O229*H229</f>
        <v>0</v>
      </c>
      <c r="Q229" s="148">
        <v>1.9E-3</v>
      </c>
      <c r="R229" s="148">
        <f>Q229*H229</f>
        <v>0.74766519999999992</v>
      </c>
      <c r="S229" s="148">
        <v>0</v>
      </c>
      <c r="T229" s="149">
        <f>S229*H229</f>
        <v>0</v>
      </c>
      <c r="U229" s="33"/>
      <c r="V229" s="33"/>
      <c r="W229" s="33"/>
      <c r="X229" s="33"/>
      <c r="Y229" s="33"/>
      <c r="Z229" s="33"/>
      <c r="AA229" s="33"/>
      <c r="AB229" s="33"/>
      <c r="AC229" s="33"/>
      <c r="AD229" s="33"/>
      <c r="AE229" s="33"/>
      <c r="AR229" s="150" t="s">
        <v>309</v>
      </c>
      <c r="AT229" s="150" t="s">
        <v>146</v>
      </c>
      <c r="AU229" s="150" t="s">
        <v>124</v>
      </c>
      <c r="AY229" s="18" t="s">
        <v>119</v>
      </c>
      <c r="BE229" s="151">
        <f>IF(N229="základní",J229,0)</f>
        <v>0</v>
      </c>
      <c r="BF229" s="151">
        <f>IF(N229="snížená",J229,0)</f>
        <v>0</v>
      </c>
      <c r="BG229" s="151">
        <f>IF(N229="zákl. přenesená",J229,0)</f>
        <v>0</v>
      </c>
      <c r="BH229" s="151">
        <f>IF(N229="sníž. přenesená",J229,0)</f>
        <v>0</v>
      </c>
      <c r="BI229" s="151">
        <f>IF(N229="nulová",J229,0)</f>
        <v>0</v>
      </c>
      <c r="BJ229" s="18" t="s">
        <v>124</v>
      </c>
      <c r="BK229" s="151">
        <f>ROUND(I229*H229,2)</f>
        <v>0</v>
      </c>
      <c r="BL229" s="18" t="s">
        <v>224</v>
      </c>
      <c r="BM229" s="150" t="s">
        <v>342</v>
      </c>
    </row>
    <row r="230" spans="1:65" s="2" customFormat="1">
      <c r="A230" s="33"/>
      <c r="B230" s="34"/>
      <c r="C230" s="33"/>
      <c r="D230" s="152" t="s">
        <v>133</v>
      </c>
      <c r="E230" s="33"/>
      <c r="F230" s="153" t="s">
        <v>343</v>
      </c>
      <c r="G230" s="33"/>
      <c r="H230" s="33"/>
      <c r="I230" s="154"/>
      <c r="J230" s="33"/>
      <c r="K230" s="33"/>
      <c r="L230" s="34"/>
      <c r="M230" s="155"/>
      <c r="N230" s="156"/>
      <c r="O230" s="54"/>
      <c r="P230" s="54"/>
      <c r="Q230" s="54"/>
      <c r="R230" s="54"/>
      <c r="S230" s="54"/>
      <c r="T230" s="55"/>
      <c r="U230" s="33"/>
      <c r="V230" s="33"/>
      <c r="W230" s="33"/>
      <c r="X230" s="33"/>
      <c r="Y230" s="33"/>
      <c r="Z230" s="33"/>
      <c r="AA230" s="33"/>
      <c r="AB230" s="33"/>
      <c r="AC230" s="33"/>
      <c r="AD230" s="33"/>
      <c r="AE230" s="33"/>
      <c r="AT230" s="18" t="s">
        <v>133</v>
      </c>
      <c r="AU230" s="18" t="s">
        <v>124</v>
      </c>
    </row>
    <row r="231" spans="1:65" s="14" customFormat="1">
      <c r="B231" s="165"/>
      <c r="D231" s="158" t="s">
        <v>139</v>
      </c>
      <c r="F231" s="167" t="s">
        <v>344</v>
      </c>
      <c r="H231" s="168">
        <v>393.50799999999998</v>
      </c>
      <c r="I231" s="169"/>
      <c r="L231" s="165"/>
      <c r="M231" s="170"/>
      <c r="N231" s="171"/>
      <c r="O231" s="171"/>
      <c r="P231" s="171"/>
      <c r="Q231" s="171"/>
      <c r="R231" s="171"/>
      <c r="S231" s="171"/>
      <c r="T231" s="172"/>
      <c r="AT231" s="166" t="s">
        <v>139</v>
      </c>
      <c r="AU231" s="166" t="s">
        <v>124</v>
      </c>
      <c r="AV231" s="14" t="s">
        <v>124</v>
      </c>
      <c r="AW231" s="14" t="s">
        <v>4</v>
      </c>
      <c r="AX231" s="14" t="s">
        <v>15</v>
      </c>
      <c r="AY231" s="166" t="s">
        <v>119</v>
      </c>
    </row>
    <row r="232" spans="1:65" s="2" customFormat="1" ht="62.65" customHeight="1">
      <c r="A232" s="33"/>
      <c r="B232" s="138"/>
      <c r="C232" s="139" t="s">
        <v>345</v>
      </c>
      <c r="D232" s="139" t="s">
        <v>125</v>
      </c>
      <c r="E232" s="140" t="s">
        <v>346</v>
      </c>
      <c r="F232" s="141" t="s">
        <v>347</v>
      </c>
      <c r="G232" s="142" t="s">
        <v>128</v>
      </c>
      <c r="H232" s="143">
        <v>70.319999999999993</v>
      </c>
      <c r="I232" s="144"/>
      <c r="J232" s="145">
        <f>ROUND(I232*H232,2)</f>
        <v>0</v>
      </c>
      <c r="K232" s="141" t="s">
        <v>129</v>
      </c>
      <c r="L232" s="34"/>
      <c r="M232" s="146" t="s">
        <v>3</v>
      </c>
      <c r="N232" s="147" t="s">
        <v>43</v>
      </c>
      <c r="O232" s="54"/>
      <c r="P232" s="148">
        <f>O232*H232</f>
        <v>0</v>
      </c>
      <c r="Q232" s="148">
        <v>1.1E-4</v>
      </c>
      <c r="R232" s="148">
        <f>Q232*H232</f>
        <v>7.7351999999999994E-3</v>
      </c>
      <c r="S232" s="148">
        <v>0</v>
      </c>
      <c r="T232" s="149">
        <f>S232*H232</f>
        <v>0</v>
      </c>
      <c r="U232" s="33"/>
      <c r="V232" s="33"/>
      <c r="W232" s="33"/>
      <c r="X232" s="33"/>
      <c r="Y232" s="33"/>
      <c r="Z232" s="33"/>
      <c r="AA232" s="33"/>
      <c r="AB232" s="33"/>
      <c r="AC232" s="33"/>
      <c r="AD232" s="33"/>
      <c r="AE232" s="33"/>
      <c r="AR232" s="150" t="s">
        <v>224</v>
      </c>
      <c r="AT232" s="150" t="s">
        <v>125</v>
      </c>
      <c r="AU232" s="150" t="s">
        <v>124</v>
      </c>
      <c r="AY232" s="18" t="s">
        <v>119</v>
      </c>
      <c r="BE232" s="151">
        <f>IF(N232="základní",J232,0)</f>
        <v>0</v>
      </c>
      <c r="BF232" s="151">
        <f>IF(N232="snížená",J232,0)</f>
        <v>0</v>
      </c>
      <c r="BG232" s="151">
        <f>IF(N232="zákl. přenesená",J232,0)</f>
        <v>0</v>
      </c>
      <c r="BH232" s="151">
        <f>IF(N232="sníž. přenesená",J232,0)</f>
        <v>0</v>
      </c>
      <c r="BI232" s="151">
        <f>IF(N232="nulová",J232,0)</f>
        <v>0</v>
      </c>
      <c r="BJ232" s="18" t="s">
        <v>124</v>
      </c>
      <c r="BK232" s="151">
        <f>ROUND(I232*H232,2)</f>
        <v>0</v>
      </c>
      <c r="BL232" s="18" t="s">
        <v>224</v>
      </c>
      <c r="BM232" s="150" t="s">
        <v>348</v>
      </c>
    </row>
    <row r="233" spans="1:65" s="2" customFormat="1">
      <c r="A233" s="33"/>
      <c r="B233" s="34"/>
      <c r="C233" s="33"/>
      <c r="D233" s="152" t="s">
        <v>133</v>
      </c>
      <c r="E233" s="33"/>
      <c r="F233" s="153" t="s">
        <v>349</v>
      </c>
      <c r="G233" s="33"/>
      <c r="H233" s="33"/>
      <c r="I233" s="154"/>
      <c r="J233" s="33"/>
      <c r="K233" s="33"/>
      <c r="L233" s="34"/>
      <c r="M233" s="155"/>
      <c r="N233" s="156"/>
      <c r="O233" s="54"/>
      <c r="P233" s="54"/>
      <c r="Q233" s="54"/>
      <c r="R233" s="54"/>
      <c r="S233" s="54"/>
      <c r="T233" s="55"/>
      <c r="U233" s="33"/>
      <c r="V233" s="33"/>
      <c r="W233" s="33"/>
      <c r="X233" s="33"/>
      <c r="Y233" s="33"/>
      <c r="Z233" s="33"/>
      <c r="AA233" s="33"/>
      <c r="AB233" s="33"/>
      <c r="AC233" s="33"/>
      <c r="AD233" s="33"/>
      <c r="AE233" s="33"/>
      <c r="AT233" s="18" t="s">
        <v>133</v>
      </c>
      <c r="AU233" s="18" t="s">
        <v>124</v>
      </c>
    </row>
    <row r="234" spans="1:65" s="13" customFormat="1">
      <c r="B234" s="157"/>
      <c r="D234" s="158" t="s">
        <v>139</v>
      </c>
      <c r="E234" s="159" t="s">
        <v>3</v>
      </c>
      <c r="F234" s="160" t="s">
        <v>140</v>
      </c>
      <c r="H234" s="159" t="s">
        <v>3</v>
      </c>
      <c r="I234" s="161"/>
      <c r="L234" s="157"/>
      <c r="M234" s="162"/>
      <c r="N234" s="163"/>
      <c r="O234" s="163"/>
      <c r="P234" s="163"/>
      <c r="Q234" s="163"/>
      <c r="R234" s="163"/>
      <c r="S234" s="163"/>
      <c r="T234" s="164"/>
      <c r="AT234" s="159" t="s">
        <v>139</v>
      </c>
      <c r="AU234" s="159" t="s">
        <v>124</v>
      </c>
      <c r="AV234" s="13" t="s">
        <v>15</v>
      </c>
      <c r="AW234" s="13" t="s">
        <v>33</v>
      </c>
      <c r="AX234" s="13" t="s">
        <v>71</v>
      </c>
      <c r="AY234" s="159" t="s">
        <v>119</v>
      </c>
    </row>
    <row r="235" spans="1:65" s="14" customFormat="1">
      <c r="B235" s="165"/>
      <c r="D235" s="158" t="s">
        <v>139</v>
      </c>
      <c r="E235" s="166" t="s">
        <v>3</v>
      </c>
      <c r="F235" s="167" t="s">
        <v>168</v>
      </c>
      <c r="H235" s="168">
        <v>33.6</v>
      </c>
      <c r="I235" s="169"/>
      <c r="L235" s="165"/>
      <c r="M235" s="170"/>
      <c r="N235" s="171"/>
      <c r="O235" s="171"/>
      <c r="P235" s="171"/>
      <c r="Q235" s="171"/>
      <c r="R235" s="171"/>
      <c r="S235" s="171"/>
      <c r="T235" s="172"/>
      <c r="AT235" s="166" t="s">
        <v>139</v>
      </c>
      <c r="AU235" s="166" t="s">
        <v>124</v>
      </c>
      <c r="AV235" s="14" t="s">
        <v>124</v>
      </c>
      <c r="AW235" s="14" t="s">
        <v>33</v>
      </c>
      <c r="AX235" s="14" t="s">
        <v>71</v>
      </c>
      <c r="AY235" s="166" t="s">
        <v>119</v>
      </c>
    </row>
    <row r="236" spans="1:65" s="14" customFormat="1">
      <c r="B236" s="165"/>
      <c r="D236" s="158" t="s">
        <v>139</v>
      </c>
      <c r="E236" s="166" t="s">
        <v>3</v>
      </c>
      <c r="F236" s="167" t="s">
        <v>169</v>
      </c>
      <c r="H236" s="168">
        <v>25.35</v>
      </c>
      <c r="I236" s="169"/>
      <c r="L236" s="165"/>
      <c r="M236" s="170"/>
      <c r="N236" s="171"/>
      <c r="O236" s="171"/>
      <c r="P236" s="171"/>
      <c r="Q236" s="171"/>
      <c r="R236" s="171"/>
      <c r="S236" s="171"/>
      <c r="T236" s="172"/>
      <c r="AT236" s="166" t="s">
        <v>139</v>
      </c>
      <c r="AU236" s="166" t="s">
        <v>124</v>
      </c>
      <c r="AV236" s="14" t="s">
        <v>124</v>
      </c>
      <c r="AW236" s="14" t="s">
        <v>33</v>
      </c>
      <c r="AX236" s="14" t="s">
        <v>71</v>
      </c>
      <c r="AY236" s="166" t="s">
        <v>119</v>
      </c>
    </row>
    <row r="237" spans="1:65" s="13" customFormat="1">
      <c r="B237" s="157"/>
      <c r="D237" s="158" t="s">
        <v>139</v>
      </c>
      <c r="E237" s="159" t="s">
        <v>3</v>
      </c>
      <c r="F237" s="160" t="s">
        <v>141</v>
      </c>
      <c r="H237" s="159" t="s">
        <v>3</v>
      </c>
      <c r="I237" s="161"/>
      <c r="L237" s="157"/>
      <c r="M237" s="162"/>
      <c r="N237" s="163"/>
      <c r="O237" s="163"/>
      <c r="P237" s="163"/>
      <c r="Q237" s="163"/>
      <c r="R237" s="163"/>
      <c r="S237" s="163"/>
      <c r="T237" s="164"/>
      <c r="AT237" s="159" t="s">
        <v>139</v>
      </c>
      <c r="AU237" s="159" t="s">
        <v>124</v>
      </c>
      <c r="AV237" s="13" t="s">
        <v>15</v>
      </c>
      <c r="AW237" s="13" t="s">
        <v>33</v>
      </c>
      <c r="AX237" s="13" t="s">
        <v>71</v>
      </c>
      <c r="AY237" s="159" t="s">
        <v>119</v>
      </c>
    </row>
    <row r="238" spans="1:65" s="14" customFormat="1">
      <c r="B238" s="165"/>
      <c r="D238" s="158" t="s">
        <v>139</v>
      </c>
      <c r="E238" s="166" t="s">
        <v>3</v>
      </c>
      <c r="F238" s="167" t="s">
        <v>350</v>
      </c>
      <c r="H238" s="168">
        <v>11.37</v>
      </c>
      <c r="I238" s="169"/>
      <c r="L238" s="165"/>
      <c r="M238" s="170"/>
      <c r="N238" s="171"/>
      <c r="O238" s="171"/>
      <c r="P238" s="171"/>
      <c r="Q238" s="171"/>
      <c r="R238" s="171"/>
      <c r="S238" s="171"/>
      <c r="T238" s="172"/>
      <c r="AT238" s="166" t="s">
        <v>139</v>
      </c>
      <c r="AU238" s="166" t="s">
        <v>124</v>
      </c>
      <c r="AV238" s="14" t="s">
        <v>124</v>
      </c>
      <c r="AW238" s="14" t="s">
        <v>33</v>
      </c>
      <c r="AX238" s="14" t="s">
        <v>71</v>
      </c>
      <c r="AY238" s="166" t="s">
        <v>119</v>
      </c>
    </row>
    <row r="239" spans="1:65" s="15" customFormat="1">
      <c r="B239" s="173"/>
      <c r="D239" s="158" t="s">
        <v>139</v>
      </c>
      <c r="E239" s="174" t="s">
        <v>3</v>
      </c>
      <c r="F239" s="175" t="s">
        <v>145</v>
      </c>
      <c r="H239" s="176">
        <v>70.319999999999993</v>
      </c>
      <c r="I239" s="177"/>
      <c r="L239" s="173"/>
      <c r="M239" s="178"/>
      <c r="N239" s="179"/>
      <c r="O239" s="179"/>
      <c r="P239" s="179"/>
      <c r="Q239" s="179"/>
      <c r="R239" s="179"/>
      <c r="S239" s="179"/>
      <c r="T239" s="180"/>
      <c r="AT239" s="174" t="s">
        <v>139</v>
      </c>
      <c r="AU239" s="174" t="s">
        <v>124</v>
      </c>
      <c r="AV239" s="15" t="s">
        <v>130</v>
      </c>
      <c r="AW239" s="15" t="s">
        <v>33</v>
      </c>
      <c r="AX239" s="15" t="s">
        <v>15</v>
      </c>
      <c r="AY239" s="174" t="s">
        <v>119</v>
      </c>
    </row>
    <row r="240" spans="1:65" s="2" customFormat="1" ht="24.2" customHeight="1">
      <c r="A240" s="33"/>
      <c r="B240" s="138"/>
      <c r="C240" s="181" t="s">
        <v>351</v>
      </c>
      <c r="D240" s="181" t="s">
        <v>146</v>
      </c>
      <c r="E240" s="182" t="s">
        <v>340</v>
      </c>
      <c r="F240" s="183" t="s">
        <v>341</v>
      </c>
      <c r="G240" s="184" t="s">
        <v>128</v>
      </c>
      <c r="H240" s="185">
        <v>81.957999999999998</v>
      </c>
      <c r="I240" s="186"/>
      <c r="J240" s="187">
        <f>ROUND(I240*H240,2)</f>
        <v>0</v>
      </c>
      <c r="K240" s="183" t="s">
        <v>129</v>
      </c>
      <c r="L240" s="188"/>
      <c r="M240" s="189" t="s">
        <v>3</v>
      </c>
      <c r="N240" s="190" t="s">
        <v>43</v>
      </c>
      <c r="O240" s="54"/>
      <c r="P240" s="148">
        <f>O240*H240</f>
        <v>0</v>
      </c>
      <c r="Q240" s="148">
        <v>1.9E-3</v>
      </c>
      <c r="R240" s="148">
        <f>Q240*H240</f>
        <v>0.1557202</v>
      </c>
      <c r="S240" s="148">
        <v>0</v>
      </c>
      <c r="T240" s="149">
        <f>S240*H240</f>
        <v>0</v>
      </c>
      <c r="U240" s="33"/>
      <c r="V240" s="33"/>
      <c r="W240" s="33"/>
      <c r="X240" s="33"/>
      <c r="Y240" s="33"/>
      <c r="Z240" s="33"/>
      <c r="AA240" s="33"/>
      <c r="AB240" s="33"/>
      <c r="AC240" s="33"/>
      <c r="AD240" s="33"/>
      <c r="AE240" s="33"/>
      <c r="AR240" s="150" t="s">
        <v>309</v>
      </c>
      <c r="AT240" s="150" t="s">
        <v>146</v>
      </c>
      <c r="AU240" s="150" t="s">
        <v>124</v>
      </c>
      <c r="AY240" s="18" t="s">
        <v>119</v>
      </c>
      <c r="BE240" s="151">
        <f>IF(N240="základní",J240,0)</f>
        <v>0</v>
      </c>
      <c r="BF240" s="151">
        <f>IF(N240="snížená",J240,0)</f>
        <v>0</v>
      </c>
      <c r="BG240" s="151">
        <f>IF(N240="zákl. přenesená",J240,0)</f>
        <v>0</v>
      </c>
      <c r="BH240" s="151">
        <f>IF(N240="sníž. přenesená",J240,0)</f>
        <v>0</v>
      </c>
      <c r="BI240" s="151">
        <f>IF(N240="nulová",J240,0)</f>
        <v>0</v>
      </c>
      <c r="BJ240" s="18" t="s">
        <v>124</v>
      </c>
      <c r="BK240" s="151">
        <f>ROUND(I240*H240,2)</f>
        <v>0</v>
      </c>
      <c r="BL240" s="18" t="s">
        <v>224</v>
      </c>
      <c r="BM240" s="150" t="s">
        <v>352</v>
      </c>
    </row>
    <row r="241" spans="1:65" s="2" customFormat="1">
      <c r="A241" s="33"/>
      <c r="B241" s="34"/>
      <c r="C241" s="33"/>
      <c r="D241" s="152" t="s">
        <v>133</v>
      </c>
      <c r="E241" s="33"/>
      <c r="F241" s="153" t="s">
        <v>343</v>
      </c>
      <c r="G241" s="33"/>
      <c r="H241" s="33"/>
      <c r="I241" s="154"/>
      <c r="J241" s="33"/>
      <c r="K241" s="33"/>
      <c r="L241" s="34"/>
      <c r="M241" s="155"/>
      <c r="N241" s="156"/>
      <c r="O241" s="54"/>
      <c r="P241" s="54"/>
      <c r="Q241" s="54"/>
      <c r="R241" s="54"/>
      <c r="S241" s="54"/>
      <c r="T241" s="55"/>
      <c r="U241" s="33"/>
      <c r="V241" s="33"/>
      <c r="W241" s="33"/>
      <c r="X241" s="33"/>
      <c r="Y241" s="33"/>
      <c r="Z241" s="33"/>
      <c r="AA241" s="33"/>
      <c r="AB241" s="33"/>
      <c r="AC241" s="33"/>
      <c r="AD241" s="33"/>
      <c r="AE241" s="33"/>
      <c r="AT241" s="18" t="s">
        <v>133</v>
      </c>
      <c r="AU241" s="18" t="s">
        <v>124</v>
      </c>
    </row>
    <row r="242" spans="1:65" s="14" customFormat="1">
      <c r="B242" s="165"/>
      <c r="D242" s="158" t="s">
        <v>139</v>
      </c>
      <c r="F242" s="167" t="s">
        <v>353</v>
      </c>
      <c r="H242" s="168">
        <v>81.957999999999998</v>
      </c>
      <c r="I242" s="169"/>
      <c r="L242" s="165"/>
      <c r="M242" s="170"/>
      <c r="N242" s="171"/>
      <c r="O242" s="171"/>
      <c r="P242" s="171"/>
      <c r="Q242" s="171"/>
      <c r="R242" s="171"/>
      <c r="S242" s="171"/>
      <c r="T242" s="172"/>
      <c r="AT242" s="166" t="s">
        <v>139</v>
      </c>
      <c r="AU242" s="166" t="s">
        <v>124</v>
      </c>
      <c r="AV242" s="14" t="s">
        <v>124</v>
      </c>
      <c r="AW242" s="14" t="s">
        <v>4</v>
      </c>
      <c r="AX242" s="14" t="s">
        <v>15</v>
      </c>
      <c r="AY242" s="166" t="s">
        <v>119</v>
      </c>
    </row>
    <row r="243" spans="1:65" s="2" customFormat="1" ht="33" customHeight="1">
      <c r="A243" s="33"/>
      <c r="B243" s="138"/>
      <c r="C243" s="139" t="s">
        <v>354</v>
      </c>
      <c r="D243" s="139" t="s">
        <v>125</v>
      </c>
      <c r="E243" s="140" t="s">
        <v>355</v>
      </c>
      <c r="F243" s="141" t="s">
        <v>356</v>
      </c>
      <c r="G243" s="142" t="s">
        <v>128</v>
      </c>
      <c r="H243" s="143">
        <v>70.319999999999993</v>
      </c>
      <c r="I243" s="144"/>
      <c r="J243" s="145">
        <f>ROUND(I243*H243,2)</f>
        <v>0</v>
      </c>
      <c r="K243" s="141" t="s">
        <v>129</v>
      </c>
      <c r="L243" s="34"/>
      <c r="M243" s="146" t="s">
        <v>3</v>
      </c>
      <c r="N243" s="147" t="s">
        <v>43</v>
      </c>
      <c r="O243" s="54"/>
      <c r="P243" s="148">
        <f>O243*H243</f>
        <v>0</v>
      </c>
      <c r="Q243" s="148">
        <v>0</v>
      </c>
      <c r="R243" s="148">
        <f>Q243*H243</f>
        <v>0</v>
      </c>
      <c r="S243" s="148">
        <v>0</v>
      </c>
      <c r="T243" s="149">
        <f>S243*H243</f>
        <v>0</v>
      </c>
      <c r="U243" s="33"/>
      <c r="V243" s="33"/>
      <c r="W243" s="33"/>
      <c r="X243" s="33"/>
      <c r="Y243" s="33"/>
      <c r="Z243" s="33"/>
      <c r="AA243" s="33"/>
      <c r="AB243" s="33"/>
      <c r="AC243" s="33"/>
      <c r="AD243" s="33"/>
      <c r="AE243" s="33"/>
      <c r="AR243" s="150" t="s">
        <v>224</v>
      </c>
      <c r="AT243" s="150" t="s">
        <v>125</v>
      </c>
      <c r="AU243" s="150" t="s">
        <v>124</v>
      </c>
      <c r="AY243" s="18" t="s">
        <v>119</v>
      </c>
      <c r="BE243" s="151">
        <f>IF(N243="základní",J243,0)</f>
        <v>0</v>
      </c>
      <c r="BF243" s="151">
        <f>IF(N243="snížená",J243,0)</f>
        <v>0</v>
      </c>
      <c r="BG243" s="151">
        <f>IF(N243="zákl. přenesená",J243,0)</f>
        <v>0</v>
      </c>
      <c r="BH243" s="151">
        <f>IF(N243="sníž. přenesená",J243,0)</f>
        <v>0</v>
      </c>
      <c r="BI243" s="151">
        <f>IF(N243="nulová",J243,0)</f>
        <v>0</v>
      </c>
      <c r="BJ243" s="18" t="s">
        <v>124</v>
      </c>
      <c r="BK243" s="151">
        <f>ROUND(I243*H243,2)</f>
        <v>0</v>
      </c>
      <c r="BL243" s="18" t="s">
        <v>224</v>
      </c>
      <c r="BM243" s="150" t="s">
        <v>357</v>
      </c>
    </row>
    <row r="244" spans="1:65" s="2" customFormat="1">
      <c r="A244" s="33"/>
      <c r="B244" s="34"/>
      <c r="C244" s="33"/>
      <c r="D244" s="152" t="s">
        <v>133</v>
      </c>
      <c r="E244" s="33"/>
      <c r="F244" s="153" t="s">
        <v>358</v>
      </c>
      <c r="G244" s="33"/>
      <c r="H244" s="33"/>
      <c r="I244" s="154"/>
      <c r="J244" s="33"/>
      <c r="K244" s="33"/>
      <c r="L244" s="34"/>
      <c r="M244" s="155"/>
      <c r="N244" s="156"/>
      <c r="O244" s="54"/>
      <c r="P244" s="54"/>
      <c r="Q244" s="54"/>
      <c r="R244" s="54"/>
      <c r="S244" s="54"/>
      <c r="T244" s="55"/>
      <c r="U244" s="33"/>
      <c r="V244" s="33"/>
      <c r="W244" s="33"/>
      <c r="X244" s="33"/>
      <c r="Y244" s="33"/>
      <c r="Z244" s="33"/>
      <c r="AA244" s="33"/>
      <c r="AB244" s="33"/>
      <c r="AC244" s="33"/>
      <c r="AD244" s="33"/>
      <c r="AE244" s="33"/>
      <c r="AT244" s="18" t="s">
        <v>133</v>
      </c>
      <c r="AU244" s="18" t="s">
        <v>124</v>
      </c>
    </row>
    <row r="245" spans="1:65" s="13" customFormat="1">
      <c r="B245" s="157"/>
      <c r="D245" s="158" t="s">
        <v>139</v>
      </c>
      <c r="E245" s="159" t="s">
        <v>3</v>
      </c>
      <c r="F245" s="160" t="s">
        <v>140</v>
      </c>
      <c r="H245" s="159" t="s">
        <v>3</v>
      </c>
      <c r="I245" s="161"/>
      <c r="L245" s="157"/>
      <c r="M245" s="162"/>
      <c r="N245" s="163"/>
      <c r="O245" s="163"/>
      <c r="P245" s="163"/>
      <c r="Q245" s="163"/>
      <c r="R245" s="163"/>
      <c r="S245" s="163"/>
      <c r="T245" s="164"/>
      <c r="AT245" s="159" t="s">
        <v>139</v>
      </c>
      <c r="AU245" s="159" t="s">
        <v>124</v>
      </c>
      <c r="AV245" s="13" t="s">
        <v>15</v>
      </c>
      <c r="AW245" s="13" t="s">
        <v>33</v>
      </c>
      <c r="AX245" s="13" t="s">
        <v>71</v>
      </c>
      <c r="AY245" s="159" t="s">
        <v>119</v>
      </c>
    </row>
    <row r="246" spans="1:65" s="14" customFormat="1">
      <c r="B246" s="165"/>
      <c r="D246" s="158" t="s">
        <v>139</v>
      </c>
      <c r="E246" s="166" t="s">
        <v>3</v>
      </c>
      <c r="F246" s="167" t="s">
        <v>168</v>
      </c>
      <c r="H246" s="168">
        <v>33.6</v>
      </c>
      <c r="I246" s="169"/>
      <c r="L246" s="165"/>
      <c r="M246" s="170"/>
      <c r="N246" s="171"/>
      <c r="O246" s="171"/>
      <c r="P246" s="171"/>
      <c r="Q246" s="171"/>
      <c r="R246" s="171"/>
      <c r="S246" s="171"/>
      <c r="T246" s="172"/>
      <c r="AT246" s="166" t="s">
        <v>139</v>
      </c>
      <c r="AU246" s="166" t="s">
        <v>124</v>
      </c>
      <c r="AV246" s="14" t="s">
        <v>124</v>
      </c>
      <c r="AW246" s="14" t="s">
        <v>33</v>
      </c>
      <c r="AX246" s="14" t="s">
        <v>71</v>
      </c>
      <c r="AY246" s="166" t="s">
        <v>119</v>
      </c>
    </row>
    <row r="247" spans="1:65" s="14" customFormat="1">
      <c r="B247" s="165"/>
      <c r="D247" s="158" t="s">
        <v>139</v>
      </c>
      <c r="E247" s="166" t="s">
        <v>3</v>
      </c>
      <c r="F247" s="167" t="s">
        <v>169</v>
      </c>
      <c r="H247" s="168">
        <v>25.35</v>
      </c>
      <c r="I247" s="169"/>
      <c r="L247" s="165"/>
      <c r="M247" s="170"/>
      <c r="N247" s="171"/>
      <c r="O247" s="171"/>
      <c r="P247" s="171"/>
      <c r="Q247" s="171"/>
      <c r="R247" s="171"/>
      <c r="S247" s="171"/>
      <c r="T247" s="172"/>
      <c r="AT247" s="166" t="s">
        <v>139</v>
      </c>
      <c r="AU247" s="166" t="s">
        <v>124</v>
      </c>
      <c r="AV247" s="14" t="s">
        <v>124</v>
      </c>
      <c r="AW247" s="14" t="s">
        <v>33</v>
      </c>
      <c r="AX247" s="14" t="s">
        <v>71</v>
      </c>
      <c r="AY247" s="166" t="s">
        <v>119</v>
      </c>
    </row>
    <row r="248" spans="1:65" s="13" customFormat="1">
      <c r="B248" s="157"/>
      <c r="D248" s="158" t="s">
        <v>139</v>
      </c>
      <c r="E248" s="159" t="s">
        <v>3</v>
      </c>
      <c r="F248" s="160" t="s">
        <v>141</v>
      </c>
      <c r="H248" s="159" t="s">
        <v>3</v>
      </c>
      <c r="I248" s="161"/>
      <c r="L248" s="157"/>
      <c r="M248" s="162"/>
      <c r="N248" s="163"/>
      <c r="O248" s="163"/>
      <c r="P248" s="163"/>
      <c r="Q248" s="163"/>
      <c r="R248" s="163"/>
      <c r="S248" s="163"/>
      <c r="T248" s="164"/>
      <c r="AT248" s="159" t="s">
        <v>139</v>
      </c>
      <c r="AU248" s="159" t="s">
        <v>124</v>
      </c>
      <c r="AV248" s="13" t="s">
        <v>15</v>
      </c>
      <c r="AW248" s="13" t="s">
        <v>33</v>
      </c>
      <c r="AX248" s="13" t="s">
        <v>71</v>
      </c>
      <c r="AY248" s="159" t="s">
        <v>119</v>
      </c>
    </row>
    <row r="249" spans="1:65" s="14" customFormat="1">
      <c r="B249" s="165"/>
      <c r="D249" s="158" t="s">
        <v>139</v>
      </c>
      <c r="E249" s="166" t="s">
        <v>3</v>
      </c>
      <c r="F249" s="167" t="s">
        <v>350</v>
      </c>
      <c r="H249" s="168">
        <v>11.37</v>
      </c>
      <c r="I249" s="169"/>
      <c r="L249" s="165"/>
      <c r="M249" s="170"/>
      <c r="N249" s="171"/>
      <c r="O249" s="171"/>
      <c r="P249" s="171"/>
      <c r="Q249" s="171"/>
      <c r="R249" s="171"/>
      <c r="S249" s="171"/>
      <c r="T249" s="172"/>
      <c r="AT249" s="166" t="s">
        <v>139</v>
      </c>
      <c r="AU249" s="166" t="s">
        <v>124</v>
      </c>
      <c r="AV249" s="14" t="s">
        <v>124</v>
      </c>
      <c r="AW249" s="14" t="s">
        <v>33</v>
      </c>
      <c r="AX249" s="14" t="s">
        <v>71</v>
      </c>
      <c r="AY249" s="166" t="s">
        <v>119</v>
      </c>
    </row>
    <row r="250" spans="1:65" s="15" customFormat="1">
      <c r="B250" s="173"/>
      <c r="D250" s="158" t="s">
        <v>139</v>
      </c>
      <c r="E250" s="174" t="s">
        <v>3</v>
      </c>
      <c r="F250" s="175" t="s">
        <v>145</v>
      </c>
      <c r="H250" s="176">
        <v>70.319999999999993</v>
      </c>
      <c r="I250" s="177"/>
      <c r="L250" s="173"/>
      <c r="M250" s="178"/>
      <c r="N250" s="179"/>
      <c r="O250" s="179"/>
      <c r="P250" s="179"/>
      <c r="Q250" s="179"/>
      <c r="R250" s="179"/>
      <c r="S250" s="179"/>
      <c r="T250" s="180"/>
      <c r="AT250" s="174" t="s">
        <v>139</v>
      </c>
      <c r="AU250" s="174" t="s">
        <v>124</v>
      </c>
      <c r="AV250" s="15" t="s">
        <v>130</v>
      </c>
      <c r="AW250" s="15" t="s">
        <v>33</v>
      </c>
      <c r="AX250" s="15" t="s">
        <v>15</v>
      </c>
      <c r="AY250" s="174" t="s">
        <v>119</v>
      </c>
    </row>
    <row r="251" spans="1:65" s="2" customFormat="1" ht="24.2" customHeight="1">
      <c r="A251" s="33"/>
      <c r="B251" s="138"/>
      <c r="C251" s="181" t="s">
        <v>359</v>
      </c>
      <c r="D251" s="181" t="s">
        <v>146</v>
      </c>
      <c r="E251" s="182" t="s">
        <v>360</v>
      </c>
      <c r="F251" s="183" t="s">
        <v>361</v>
      </c>
      <c r="G251" s="184" t="s">
        <v>128</v>
      </c>
      <c r="H251" s="185">
        <v>81.22</v>
      </c>
      <c r="I251" s="186"/>
      <c r="J251" s="187">
        <f>ROUND(I251*H251,2)</f>
        <v>0</v>
      </c>
      <c r="K251" s="183" t="s">
        <v>129</v>
      </c>
      <c r="L251" s="188"/>
      <c r="M251" s="189" t="s">
        <v>3</v>
      </c>
      <c r="N251" s="190" t="s">
        <v>43</v>
      </c>
      <c r="O251" s="54"/>
      <c r="P251" s="148">
        <f>O251*H251</f>
        <v>0</v>
      </c>
      <c r="Q251" s="148">
        <v>2.9999999999999997E-4</v>
      </c>
      <c r="R251" s="148">
        <f>Q251*H251</f>
        <v>2.4365999999999999E-2</v>
      </c>
      <c r="S251" s="148">
        <v>0</v>
      </c>
      <c r="T251" s="149">
        <f>S251*H251</f>
        <v>0</v>
      </c>
      <c r="U251" s="33"/>
      <c r="V251" s="33"/>
      <c r="W251" s="33"/>
      <c r="X251" s="33"/>
      <c r="Y251" s="33"/>
      <c r="Z251" s="33"/>
      <c r="AA251" s="33"/>
      <c r="AB251" s="33"/>
      <c r="AC251" s="33"/>
      <c r="AD251" s="33"/>
      <c r="AE251" s="33"/>
      <c r="AR251" s="150" t="s">
        <v>309</v>
      </c>
      <c r="AT251" s="150" t="s">
        <v>146</v>
      </c>
      <c r="AU251" s="150" t="s">
        <v>124</v>
      </c>
      <c r="AY251" s="18" t="s">
        <v>119</v>
      </c>
      <c r="BE251" s="151">
        <f>IF(N251="základní",J251,0)</f>
        <v>0</v>
      </c>
      <c r="BF251" s="151">
        <f>IF(N251="snížená",J251,0)</f>
        <v>0</v>
      </c>
      <c r="BG251" s="151">
        <f>IF(N251="zákl. přenesená",J251,0)</f>
        <v>0</v>
      </c>
      <c r="BH251" s="151">
        <f>IF(N251="sníž. přenesená",J251,0)</f>
        <v>0</v>
      </c>
      <c r="BI251" s="151">
        <f>IF(N251="nulová",J251,0)</f>
        <v>0</v>
      </c>
      <c r="BJ251" s="18" t="s">
        <v>124</v>
      </c>
      <c r="BK251" s="151">
        <f>ROUND(I251*H251,2)</f>
        <v>0</v>
      </c>
      <c r="BL251" s="18" t="s">
        <v>224</v>
      </c>
      <c r="BM251" s="150" t="s">
        <v>362</v>
      </c>
    </row>
    <row r="252" spans="1:65" s="2" customFormat="1">
      <c r="A252" s="33"/>
      <c r="B252" s="34"/>
      <c r="C252" s="33"/>
      <c r="D252" s="152" t="s">
        <v>133</v>
      </c>
      <c r="E252" s="33"/>
      <c r="F252" s="153" t="s">
        <v>363</v>
      </c>
      <c r="G252" s="33"/>
      <c r="H252" s="33"/>
      <c r="I252" s="154"/>
      <c r="J252" s="33"/>
      <c r="K252" s="33"/>
      <c r="L252" s="34"/>
      <c r="M252" s="155"/>
      <c r="N252" s="156"/>
      <c r="O252" s="54"/>
      <c r="P252" s="54"/>
      <c r="Q252" s="54"/>
      <c r="R252" s="54"/>
      <c r="S252" s="54"/>
      <c r="T252" s="55"/>
      <c r="U252" s="33"/>
      <c r="V252" s="33"/>
      <c r="W252" s="33"/>
      <c r="X252" s="33"/>
      <c r="Y252" s="33"/>
      <c r="Z252" s="33"/>
      <c r="AA252" s="33"/>
      <c r="AB252" s="33"/>
      <c r="AC252" s="33"/>
      <c r="AD252" s="33"/>
      <c r="AE252" s="33"/>
      <c r="AT252" s="18" t="s">
        <v>133</v>
      </c>
      <c r="AU252" s="18" t="s">
        <v>124</v>
      </c>
    </row>
    <row r="253" spans="1:65" s="14" customFormat="1">
      <c r="B253" s="165"/>
      <c r="D253" s="158" t="s">
        <v>139</v>
      </c>
      <c r="F253" s="167" t="s">
        <v>364</v>
      </c>
      <c r="H253" s="168">
        <v>81.22</v>
      </c>
      <c r="I253" s="169"/>
      <c r="L253" s="165"/>
      <c r="M253" s="170"/>
      <c r="N253" s="171"/>
      <c r="O253" s="171"/>
      <c r="P253" s="171"/>
      <c r="Q253" s="171"/>
      <c r="R253" s="171"/>
      <c r="S253" s="171"/>
      <c r="T253" s="172"/>
      <c r="AT253" s="166" t="s">
        <v>139</v>
      </c>
      <c r="AU253" s="166" t="s">
        <v>124</v>
      </c>
      <c r="AV253" s="14" t="s">
        <v>124</v>
      </c>
      <c r="AW253" s="14" t="s">
        <v>4</v>
      </c>
      <c r="AX253" s="14" t="s">
        <v>15</v>
      </c>
      <c r="AY253" s="166" t="s">
        <v>119</v>
      </c>
    </row>
    <row r="254" spans="1:65" s="2" customFormat="1" ht="33" customHeight="1">
      <c r="A254" s="33"/>
      <c r="B254" s="138"/>
      <c r="C254" s="139" t="s">
        <v>365</v>
      </c>
      <c r="D254" s="139" t="s">
        <v>125</v>
      </c>
      <c r="E254" s="140" t="s">
        <v>366</v>
      </c>
      <c r="F254" s="141" t="s">
        <v>367</v>
      </c>
      <c r="G254" s="142" t="s">
        <v>128</v>
      </c>
      <c r="H254" s="143">
        <v>177.095</v>
      </c>
      <c r="I254" s="144"/>
      <c r="J254" s="145">
        <f>ROUND(I254*H254,2)</f>
        <v>0</v>
      </c>
      <c r="K254" s="141" t="s">
        <v>129</v>
      </c>
      <c r="L254" s="34"/>
      <c r="M254" s="146" t="s">
        <v>3</v>
      </c>
      <c r="N254" s="147" t="s">
        <v>43</v>
      </c>
      <c r="O254" s="54"/>
      <c r="P254" s="148">
        <f>O254*H254</f>
        <v>0</v>
      </c>
      <c r="Q254" s="148">
        <v>0</v>
      </c>
      <c r="R254" s="148">
        <f>Q254*H254</f>
        <v>0</v>
      </c>
      <c r="S254" s="148">
        <v>0</v>
      </c>
      <c r="T254" s="149">
        <f>S254*H254</f>
        <v>0</v>
      </c>
      <c r="U254" s="33"/>
      <c r="V254" s="33"/>
      <c r="W254" s="33"/>
      <c r="X254" s="33"/>
      <c r="Y254" s="33"/>
      <c r="Z254" s="33"/>
      <c r="AA254" s="33"/>
      <c r="AB254" s="33"/>
      <c r="AC254" s="33"/>
      <c r="AD254" s="33"/>
      <c r="AE254" s="33"/>
      <c r="AR254" s="150" t="s">
        <v>224</v>
      </c>
      <c r="AT254" s="150" t="s">
        <v>125</v>
      </c>
      <c r="AU254" s="150" t="s">
        <v>124</v>
      </c>
      <c r="AY254" s="18" t="s">
        <v>119</v>
      </c>
      <c r="BE254" s="151">
        <f>IF(N254="základní",J254,0)</f>
        <v>0</v>
      </c>
      <c r="BF254" s="151">
        <f>IF(N254="snížená",J254,0)</f>
        <v>0</v>
      </c>
      <c r="BG254" s="151">
        <f>IF(N254="zákl. přenesená",J254,0)</f>
        <v>0</v>
      </c>
      <c r="BH254" s="151">
        <f>IF(N254="sníž. přenesená",J254,0)</f>
        <v>0</v>
      </c>
      <c r="BI254" s="151">
        <f>IF(N254="nulová",J254,0)</f>
        <v>0</v>
      </c>
      <c r="BJ254" s="18" t="s">
        <v>124</v>
      </c>
      <c r="BK254" s="151">
        <f>ROUND(I254*H254,2)</f>
        <v>0</v>
      </c>
      <c r="BL254" s="18" t="s">
        <v>224</v>
      </c>
      <c r="BM254" s="150" t="s">
        <v>368</v>
      </c>
    </row>
    <row r="255" spans="1:65" s="2" customFormat="1">
      <c r="A255" s="33"/>
      <c r="B255" s="34"/>
      <c r="C255" s="33"/>
      <c r="D255" s="152" t="s">
        <v>133</v>
      </c>
      <c r="E255" s="33"/>
      <c r="F255" s="153" t="s">
        <v>369</v>
      </c>
      <c r="G255" s="33"/>
      <c r="H255" s="33"/>
      <c r="I255" s="154"/>
      <c r="J255" s="33"/>
      <c r="K255" s="33"/>
      <c r="L255" s="34"/>
      <c r="M255" s="155"/>
      <c r="N255" s="156"/>
      <c r="O255" s="54"/>
      <c r="P255" s="54"/>
      <c r="Q255" s="54"/>
      <c r="R255" s="54"/>
      <c r="S255" s="54"/>
      <c r="T255" s="55"/>
      <c r="U255" s="33"/>
      <c r="V255" s="33"/>
      <c r="W255" s="33"/>
      <c r="X255" s="33"/>
      <c r="Y255" s="33"/>
      <c r="Z255" s="33"/>
      <c r="AA255" s="33"/>
      <c r="AB255" s="33"/>
      <c r="AC255" s="33"/>
      <c r="AD255" s="33"/>
      <c r="AE255" s="33"/>
      <c r="AT255" s="18" t="s">
        <v>133</v>
      </c>
      <c r="AU255" s="18" t="s">
        <v>124</v>
      </c>
    </row>
    <row r="256" spans="1:65" s="13" customFormat="1">
      <c r="B256" s="157"/>
      <c r="D256" s="158" t="s">
        <v>139</v>
      </c>
      <c r="E256" s="159" t="s">
        <v>3</v>
      </c>
      <c r="F256" s="160" t="s">
        <v>140</v>
      </c>
      <c r="H256" s="159" t="s">
        <v>3</v>
      </c>
      <c r="I256" s="161"/>
      <c r="L256" s="157"/>
      <c r="M256" s="162"/>
      <c r="N256" s="163"/>
      <c r="O256" s="163"/>
      <c r="P256" s="163"/>
      <c r="Q256" s="163"/>
      <c r="R256" s="163"/>
      <c r="S256" s="163"/>
      <c r="T256" s="164"/>
      <c r="AT256" s="159" t="s">
        <v>139</v>
      </c>
      <c r="AU256" s="159" t="s">
        <v>124</v>
      </c>
      <c r="AV256" s="13" t="s">
        <v>15</v>
      </c>
      <c r="AW256" s="13" t="s">
        <v>33</v>
      </c>
      <c r="AX256" s="13" t="s">
        <v>71</v>
      </c>
      <c r="AY256" s="159" t="s">
        <v>119</v>
      </c>
    </row>
    <row r="257" spans="1:65" s="14" customFormat="1">
      <c r="B257" s="165"/>
      <c r="D257" s="158" t="s">
        <v>139</v>
      </c>
      <c r="E257" s="166" t="s">
        <v>3</v>
      </c>
      <c r="F257" s="167" t="s">
        <v>168</v>
      </c>
      <c r="H257" s="168">
        <v>33.6</v>
      </c>
      <c r="I257" s="169"/>
      <c r="L257" s="165"/>
      <c r="M257" s="170"/>
      <c r="N257" s="171"/>
      <c r="O257" s="171"/>
      <c r="P257" s="171"/>
      <c r="Q257" s="171"/>
      <c r="R257" s="171"/>
      <c r="S257" s="171"/>
      <c r="T257" s="172"/>
      <c r="AT257" s="166" t="s">
        <v>139</v>
      </c>
      <c r="AU257" s="166" t="s">
        <v>124</v>
      </c>
      <c r="AV257" s="14" t="s">
        <v>124</v>
      </c>
      <c r="AW257" s="14" t="s">
        <v>33</v>
      </c>
      <c r="AX257" s="14" t="s">
        <v>71</v>
      </c>
      <c r="AY257" s="166" t="s">
        <v>119</v>
      </c>
    </row>
    <row r="258" spans="1:65" s="14" customFormat="1">
      <c r="B258" s="165"/>
      <c r="D258" s="158" t="s">
        <v>139</v>
      </c>
      <c r="E258" s="166" t="s">
        <v>3</v>
      </c>
      <c r="F258" s="167" t="s">
        <v>169</v>
      </c>
      <c r="H258" s="168">
        <v>25.35</v>
      </c>
      <c r="I258" s="169"/>
      <c r="L258" s="165"/>
      <c r="M258" s="170"/>
      <c r="N258" s="171"/>
      <c r="O258" s="171"/>
      <c r="P258" s="171"/>
      <c r="Q258" s="171"/>
      <c r="R258" s="171"/>
      <c r="S258" s="171"/>
      <c r="T258" s="172"/>
      <c r="AT258" s="166" t="s">
        <v>139</v>
      </c>
      <c r="AU258" s="166" t="s">
        <v>124</v>
      </c>
      <c r="AV258" s="14" t="s">
        <v>124</v>
      </c>
      <c r="AW258" s="14" t="s">
        <v>33</v>
      </c>
      <c r="AX258" s="14" t="s">
        <v>71</v>
      </c>
      <c r="AY258" s="166" t="s">
        <v>119</v>
      </c>
    </row>
    <row r="259" spans="1:65" s="13" customFormat="1">
      <c r="B259" s="157"/>
      <c r="D259" s="158" t="s">
        <v>139</v>
      </c>
      <c r="E259" s="159" t="s">
        <v>3</v>
      </c>
      <c r="F259" s="160" t="s">
        <v>141</v>
      </c>
      <c r="H259" s="159" t="s">
        <v>3</v>
      </c>
      <c r="I259" s="161"/>
      <c r="L259" s="157"/>
      <c r="M259" s="162"/>
      <c r="N259" s="163"/>
      <c r="O259" s="163"/>
      <c r="P259" s="163"/>
      <c r="Q259" s="163"/>
      <c r="R259" s="163"/>
      <c r="S259" s="163"/>
      <c r="T259" s="164"/>
      <c r="AT259" s="159" t="s">
        <v>139</v>
      </c>
      <c r="AU259" s="159" t="s">
        <v>124</v>
      </c>
      <c r="AV259" s="13" t="s">
        <v>15</v>
      </c>
      <c r="AW259" s="13" t="s">
        <v>33</v>
      </c>
      <c r="AX259" s="13" t="s">
        <v>71</v>
      </c>
      <c r="AY259" s="159" t="s">
        <v>119</v>
      </c>
    </row>
    <row r="260" spans="1:65" s="14" customFormat="1">
      <c r="B260" s="165"/>
      <c r="D260" s="158" t="s">
        <v>139</v>
      </c>
      <c r="E260" s="166" t="s">
        <v>3</v>
      </c>
      <c r="F260" s="167" t="s">
        <v>370</v>
      </c>
      <c r="H260" s="168">
        <v>1.895</v>
      </c>
      <c r="I260" s="169"/>
      <c r="L260" s="165"/>
      <c r="M260" s="170"/>
      <c r="N260" s="171"/>
      <c r="O260" s="171"/>
      <c r="P260" s="171"/>
      <c r="Q260" s="171"/>
      <c r="R260" s="171"/>
      <c r="S260" s="171"/>
      <c r="T260" s="172"/>
      <c r="AT260" s="166" t="s">
        <v>139</v>
      </c>
      <c r="AU260" s="166" t="s">
        <v>124</v>
      </c>
      <c r="AV260" s="14" t="s">
        <v>124</v>
      </c>
      <c r="AW260" s="14" t="s">
        <v>33</v>
      </c>
      <c r="AX260" s="14" t="s">
        <v>71</v>
      </c>
      <c r="AY260" s="166" t="s">
        <v>119</v>
      </c>
    </row>
    <row r="261" spans="1:65" s="13" customFormat="1">
      <c r="B261" s="157"/>
      <c r="D261" s="158" t="s">
        <v>139</v>
      </c>
      <c r="E261" s="159" t="s">
        <v>3</v>
      </c>
      <c r="F261" s="160" t="s">
        <v>179</v>
      </c>
      <c r="H261" s="159" t="s">
        <v>3</v>
      </c>
      <c r="I261" s="161"/>
      <c r="L261" s="157"/>
      <c r="M261" s="162"/>
      <c r="N261" s="163"/>
      <c r="O261" s="163"/>
      <c r="P261" s="163"/>
      <c r="Q261" s="163"/>
      <c r="R261" s="163"/>
      <c r="S261" s="163"/>
      <c r="T261" s="164"/>
      <c r="AT261" s="159" t="s">
        <v>139</v>
      </c>
      <c r="AU261" s="159" t="s">
        <v>124</v>
      </c>
      <c r="AV261" s="13" t="s">
        <v>15</v>
      </c>
      <c r="AW261" s="13" t="s">
        <v>33</v>
      </c>
      <c r="AX261" s="13" t="s">
        <v>71</v>
      </c>
      <c r="AY261" s="159" t="s">
        <v>119</v>
      </c>
    </row>
    <row r="262" spans="1:65" s="13" customFormat="1">
      <c r="B262" s="157"/>
      <c r="D262" s="158" t="s">
        <v>139</v>
      </c>
      <c r="E262" s="159" t="s">
        <v>3</v>
      </c>
      <c r="F262" s="160" t="s">
        <v>141</v>
      </c>
      <c r="H262" s="159" t="s">
        <v>3</v>
      </c>
      <c r="I262" s="161"/>
      <c r="L262" s="157"/>
      <c r="M262" s="162"/>
      <c r="N262" s="163"/>
      <c r="O262" s="163"/>
      <c r="P262" s="163"/>
      <c r="Q262" s="163"/>
      <c r="R262" s="163"/>
      <c r="S262" s="163"/>
      <c r="T262" s="164"/>
      <c r="AT262" s="159" t="s">
        <v>139</v>
      </c>
      <c r="AU262" s="159" t="s">
        <v>124</v>
      </c>
      <c r="AV262" s="13" t="s">
        <v>15</v>
      </c>
      <c r="AW262" s="13" t="s">
        <v>33</v>
      </c>
      <c r="AX262" s="13" t="s">
        <v>71</v>
      </c>
      <c r="AY262" s="159" t="s">
        <v>119</v>
      </c>
    </row>
    <row r="263" spans="1:65" s="14" customFormat="1">
      <c r="B263" s="165"/>
      <c r="D263" s="158" t="s">
        <v>139</v>
      </c>
      <c r="E263" s="166" t="s">
        <v>3</v>
      </c>
      <c r="F263" s="167" t="s">
        <v>371</v>
      </c>
      <c r="H263" s="168">
        <v>32.25</v>
      </c>
      <c r="I263" s="169"/>
      <c r="L263" s="165"/>
      <c r="M263" s="170"/>
      <c r="N263" s="171"/>
      <c r="O263" s="171"/>
      <c r="P263" s="171"/>
      <c r="Q263" s="171"/>
      <c r="R263" s="171"/>
      <c r="S263" s="171"/>
      <c r="T263" s="172"/>
      <c r="AT263" s="166" t="s">
        <v>139</v>
      </c>
      <c r="AU263" s="166" t="s">
        <v>124</v>
      </c>
      <c r="AV263" s="14" t="s">
        <v>124</v>
      </c>
      <c r="AW263" s="14" t="s">
        <v>33</v>
      </c>
      <c r="AX263" s="14" t="s">
        <v>71</v>
      </c>
      <c r="AY263" s="166" t="s">
        <v>119</v>
      </c>
    </row>
    <row r="264" spans="1:65" s="14" customFormat="1">
      <c r="B264" s="165"/>
      <c r="D264" s="158" t="s">
        <v>139</v>
      </c>
      <c r="E264" s="166" t="s">
        <v>3</v>
      </c>
      <c r="F264" s="167" t="s">
        <v>372</v>
      </c>
      <c r="H264" s="168">
        <v>24</v>
      </c>
      <c r="I264" s="169"/>
      <c r="L264" s="165"/>
      <c r="M264" s="170"/>
      <c r="N264" s="171"/>
      <c r="O264" s="171"/>
      <c r="P264" s="171"/>
      <c r="Q264" s="171"/>
      <c r="R264" s="171"/>
      <c r="S264" s="171"/>
      <c r="T264" s="172"/>
      <c r="AT264" s="166" t="s">
        <v>139</v>
      </c>
      <c r="AU264" s="166" t="s">
        <v>124</v>
      </c>
      <c r="AV264" s="14" t="s">
        <v>124</v>
      </c>
      <c r="AW264" s="14" t="s">
        <v>33</v>
      </c>
      <c r="AX264" s="14" t="s">
        <v>71</v>
      </c>
      <c r="AY264" s="166" t="s">
        <v>119</v>
      </c>
    </row>
    <row r="265" spans="1:65" s="14" customFormat="1">
      <c r="B265" s="165"/>
      <c r="D265" s="158" t="s">
        <v>139</v>
      </c>
      <c r="E265" s="166" t="s">
        <v>3</v>
      </c>
      <c r="F265" s="167" t="s">
        <v>373</v>
      </c>
      <c r="H265" s="168">
        <v>60</v>
      </c>
      <c r="I265" s="169"/>
      <c r="L265" s="165"/>
      <c r="M265" s="170"/>
      <c r="N265" s="171"/>
      <c r="O265" s="171"/>
      <c r="P265" s="171"/>
      <c r="Q265" s="171"/>
      <c r="R265" s="171"/>
      <c r="S265" s="171"/>
      <c r="T265" s="172"/>
      <c r="AT265" s="166" t="s">
        <v>139</v>
      </c>
      <c r="AU265" s="166" t="s">
        <v>124</v>
      </c>
      <c r="AV265" s="14" t="s">
        <v>124</v>
      </c>
      <c r="AW265" s="14" t="s">
        <v>33</v>
      </c>
      <c r="AX265" s="14" t="s">
        <v>71</v>
      </c>
      <c r="AY265" s="166" t="s">
        <v>119</v>
      </c>
    </row>
    <row r="266" spans="1:65" s="15" customFormat="1">
      <c r="B266" s="173"/>
      <c r="D266" s="158" t="s">
        <v>139</v>
      </c>
      <c r="E266" s="174" t="s">
        <v>3</v>
      </c>
      <c r="F266" s="175" t="s">
        <v>145</v>
      </c>
      <c r="H266" s="176">
        <v>177.095</v>
      </c>
      <c r="I266" s="177"/>
      <c r="L266" s="173"/>
      <c r="M266" s="178"/>
      <c r="N266" s="179"/>
      <c r="O266" s="179"/>
      <c r="P266" s="179"/>
      <c r="Q266" s="179"/>
      <c r="R266" s="179"/>
      <c r="S266" s="179"/>
      <c r="T266" s="180"/>
      <c r="AT266" s="174" t="s">
        <v>139</v>
      </c>
      <c r="AU266" s="174" t="s">
        <v>124</v>
      </c>
      <c r="AV266" s="15" t="s">
        <v>130</v>
      </c>
      <c r="AW266" s="15" t="s">
        <v>33</v>
      </c>
      <c r="AX266" s="15" t="s">
        <v>15</v>
      </c>
      <c r="AY266" s="174" t="s">
        <v>119</v>
      </c>
    </row>
    <row r="267" spans="1:65" s="2" customFormat="1" ht="24.2" customHeight="1">
      <c r="A267" s="33"/>
      <c r="B267" s="138"/>
      <c r="C267" s="181" t="s">
        <v>374</v>
      </c>
      <c r="D267" s="181" t="s">
        <v>146</v>
      </c>
      <c r="E267" s="182" t="s">
        <v>360</v>
      </c>
      <c r="F267" s="183" t="s">
        <v>361</v>
      </c>
      <c r="G267" s="184" t="s">
        <v>128</v>
      </c>
      <c r="H267" s="185">
        <v>204.54499999999999</v>
      </c>
      <c r="I267" s="186"/>
      <c r="J267" s="187">
        <f>ROUND(I267*H267,2)</f>
        <v>0</v>
      </c>
      <c r="K267" s="183" t="s">
        <v>129</v>
      </c>
      <c r="L267" s="188"/>
      <c r="M267" s="189" t="s">
        <v>3</v>
      </c>
      <c r="N267" s="190" t="s">
        <v>43</v>
      </c>
      <c r="O267" s="54"/>
      <c r="P267" s="148">
        <f>O267*H267</f>
        <v>0</v>
      </c>
      <c r="Q267" s="148">
        <v>2.9999999999999997E-4</v>
      </c>
      <c r="R267" s="148">
        <f>Q267*H267</f>
        <v>6.1363499999999987E-2</v>
      </c>
      <c r="S267" s="148">
        <v>0</v>
      </c>
      <c r="T267" s="149">
        <f>S267*H267</f>
        <v>0</v>
      </c>
      <c r="U267" s="33"/>
      <c r="V267" s="33"/>
      <c r="W267" s="33"/>
      <c r="X267" s="33"/>
      <c r="Y267" s="33"/>
      <c r="Z267" s="33"/>
      <c r="AA267" s="33"/>
      <c r="AB267" s="33"/>
      <c r="AC267" s="33"/>
      <c r="AD267" s="33"/>
      <c r="AE267" s="33"/>
      <c r="AR267" s="150" t="s">
        <v>309</v>
      </c>
      <c r="AT267" s="150" t="s">
        <v>146</v>
      </c>
      <c r="AU267" s="150" t="s">
        <v>124</v>
      </c>
      <c r="AY267" s="18" t="s">
        <v>119</v>
      </c>
      <c r="BE267" s="151">
        <f>IF(N267="základní",J267,0)</f>
        <v>0</v>
      </c>
      <c r="BF267" s="151">
        <f>IF(N267="snížená",J267,0)</f>
        <v>0</v>
      </c>
      <c r="BG267" s="151">
        <f>IF(N267="zákl. přenesená",J267,0)</f>
        <v>0</v>
      </c>
      <c r="BH267" s="151">
        <f>IF(N267="sníž. přenesená",J267,0)</f>
        <v>0</v>
      </c>
      <c r="BI267" s="151">
        <f>IF(N267="nulová",J267,0)</f>
        <v>0</v>
      </c>
      <c r="BJ267" s="18" t="s">
        <v>124</v>
      </c>
      <c r="BK267" s="151">
        <f>ROUND(I267*H267,2)</f>
        <v>0</v>
      </c>
      <c r="BL267" s="18" t="s">
        <v>224</v>
      </c>
      <c r="BM267" s="150" t="s">
        <v>375</v>
      </c>
    </row>
    <row r="268" spans="1:65" s="2" customFormat="1">
      <c r="A268" s="33"/>
      <c r="B268" s="34"/>
      <c r="C268" s="33"/>
      <c r="D268" s="152" t="s">
        <v>133</v>
      </c>
      <c r="E268" s="33"/>
      <c r="F268" s="153" t="s">
        <v>363</v>
      </c>
      <c r="G268" s="33"/>
      <c r="H268" s="33"/>
      <c r="I268" s="154"/>
      <c r="J268" s="33"/>
      <c r="K268" s="33"/>
      <c r="L268" s="34"/>
      <c r="M268" s="155"/>
      <c r="N268" s="156"/>
      <c r="O268" s="54"/>
      <c r="P268" s="54"/>
      <c r="Q268" s="54"/>
      <c r="R268" s="54"/>
      <c r="S268" s="54"/>
      <c r="T268" s="55"/>
      <c r="U268" s="33"/>
      <c r="V268" s="33"/>
      <c r="W268" s="33"/>
      <c r="X268" s="33"/>
      <c r="Y268" s="33"/>
      <c r="Z268" s="33"/>
      <c r="AA268" s="33"/>
      <c r="AB268" s="33"/>
      <c r="AC268" s="33"/>
      <c r="AD268" s="33"/>
      <c r="AE268" s="33"/>
      <c r="AT268" s="18" t="s">
        <v>133</v>
      </c>
      <c r="AU268" s="18" t="s">
        <v>124</v>
      </c>
    </row>
    <row r="269" spans="1:65" s="14" customFormat="1">
      <c r="B269" s="165"/>
      <c r="D269" s="158" t="s">
        <v>139</v>
      </c>
      <c r="F269" s="167" t="s">
        <v>376</v>
      </c>
      <c r="H269" s="168">
        <v>204.54499999999999</v>
      </c>
      <c r="I269" s="169"/>
      <c r="L269" s="165"/>
      <c r="M269" s="170"/>
      <c r="N269" s="171"/>
      <c r="O269" s="171"/>
      <c r="P269" s="171"/>
      <c r="Q269" s="171"/>
      <c r="R269" s="171"/>
      <c r="S269" s="171"/>
      <c r="T269" s="172"/>
      <c r="AT269" s="166" t="s">
        <v>139</v>
      </c>
      <c r="AU269" s="166" t="s">
        <v>124</v>
      </c>
      <c r="AV269" s="14" t="s">
        <v>124</v>
      </c>
      <c r="AW269" s="14" t="s">
        <v>4</v>
      </c>
      <c r="AX269" s="14" t="s">
        <v>15</v>
      </c>
      <c r="AY269" s="166" t="s">
        <v>119</v>
      </c>
    </row>
    <row r="270" spans="1:65" s="2" customFormat="1" ht="24.2" customHeight="1">
      <c r="A270" s="33"/>
      <c r="B270" s="138"/>
      <c r="C270" s="139" t="s">
        <v>377</v>
      </c>
      <c r="D270" s="139" t="s">
        <v>125</v>
      </c>
      <c r="E270" s="140" t="s">
        <v>378</v>
      </c>
      <c r="F270" s="141" t="s">
        <v>379</v>
      </c>
      <c r="G270" s="142" t="s">
        <v>246</v>
      </c>
      <c r="H270" s="143">
        <v>1</v>
      </c>
      <c r="I270" s="144"/>
      <c r="J270" s="145">
        <f>ROUND(I270*H270,2)</f>
        <v>0</v>
      </c>
      <c r="K270" s="141" t="s">
        <v>3</v>
      </c>
      <c r="L270" s="34"/>
      <c r="M270" s="146" t="s">
        <v>3</v>
      </c>
      <c r="N270" s="147" t="s">
        <v>43</v>
      </c>
      <c r="O270" s="54"/>
      <c r="P270" s="148">
        <f>O270*H270</f>
        <v>0</v>
      </c>
      <c r="Q270" s="148">
        <v>0</v>
      </c>
      <c r="R270" s="148">
        <f>Q270*H270</f>
        <v>0</v>
      </c>
      <c r="S270" s="148">
        <v>0</v>
      </c>
      <c r="T270" s="149">
        <f>S270*H270</f>
        <v>0</v>
      </c>
      <c r="U270" s="33"/>
      <c r="V270" s="33"/>
      <c r="W270" s="33"/>
      <c r="X270" s="33"/>
      <c r="Y270" s="33"/>
      <c r="Z270" s="33"/>
      <c r="AA270" s="33"/>
      <c r="AB270" s="33"/>
      <c r="AC270" s="33"/>
      <c r="AD270" s="33"/>
      <c r="AE270" s="33"/>
      <c r="AR270" s="150" t="s">
        <v>224</v>
      </c>
      <c r="AT270" s="150" t="s">
        <v>125</v>
      </c>
      <c r="AU270" s="150" t="s">
        <v>124</v>
      </c>
      <c r="AY270" s="18" t="s">
        <v>119</v>
      </c>
      <c r="BE270" s="151">
        <f>IF(N270="základní",J270,0)</f>
        <v>0</v>
      </c>
      <c r="BF270" s="151">
        <f>IF(N270="snížená",J270,0)</f>
        <v>0</v>
      </c>
      <c r="BG270" s="151">
        <f>IF(N270="zákl. přenesená",J270,0)</f>
        <v>0</v>
      </c>
      <c r="BH270" s="151">
        <f>IF(N270="sníž. přenesená",J270,0)</f>
        <v>0</v>
      </c>
      <c r="BI270" s="151">
        <f>IF(N270="nulová",J270,0)</f>
        <v>0</v>
      </c>
      <c r="BJ270" s="18" t="s">
        <v>124</v>
      </c>
      <c r="BK270" s="151">
        <f>ROUND(I270*H270,2)</f>
        <v>0</v>
      </c>
      <c r="BL270" s="18" t="s">
        <v>224</v>
      </c>
      <c r="BM270" s="150" t="s">
        <v>380</v>
      </c>
    </row>
    <row r="271" spans="1:65" s="2" customFormat="1" ht="49.15" customHeight="1">
      <c r="A271" s="33"/>
      <c r="B271" s="138"/>
      <c r="C271" s="139" t="s">
        <v>381</v>
      </c>
      <c r="D271" s="139" t="s">
        <v>125</v>
      </c>
      <c r="E271" s="140" t="s">
        <v>382</v>
      </c>
      <c r="F271" s="141" t="s">
        <v>383</v>
      </c>
      <c r="G271" s="142" t="s">
        <v>259</v>
      </c>
      <c r="H271" s="143">
        <v>4.399</v>
      </c>
      <c r="I271" s="144"/>
      <c r="J271" s="145">
        <f>ROUND(I271*H271,2)</f>
        <v>0</v>
      </c>
      <c r="K271" s="141" t="s">
        <v>129</v>
      </c>
      <c r="L271" s="34"/>
      <c r="M271" s="146" t="s">
        <v>3</v>
      </c>
      <c r="N271" s="147" t="s">
        <v>43</v>
      </c>
      <c r="O271" s="54"/>
      <c r="P271" s="148">
        <f>O271*H271</f>
        <v>0</v>
      </c>
      <c r="Q271" s="148">
        <v>0</v>
      </c>
      <c r="R271" s="148">
        <f>Q271*H271</f>
        <v>0</v>
      </c>
      <c r="S271" s="148">
        <v>0</v>
      </c>
      <c r="T271" s="149">
        <f>S271*H271</f>
        <v>0</v>
      </c>
      <c r="U271" s="33"/>
      <c r="V271" s="33"/>
      <c r="W271" s="33"/>
      <c r="X271" s="33"/>
      <c r="Y271" s="33"/>
      <c r="Z271" s="33"/>
      <c r="AA271" s="33"/>
      <c r="AB271" s="33"/>
      <c r="AC271" s="33"/>
      <c r="AD271" s="33"/>
      <c r="AE271" s="33"/>
      <c r="AR271" s="150" t="s">
        <v>224</v>
      </c>
      <c r="AT271" s="150" t="s">
        <v>125</v>
      </c>
      <c r="AU271" s="150" t="s">
        <v>124</v>
      </c>
      <c r="AY271" s="18" t="s">
        <v>119</v>
      </c>
      <c r="BE271" s="151">
        <f>IF(N271="základní",J271,0)</f>
        <v>0</v>
      </c>
      <c r="BF271" s="151">
        <f>IF(N271="snížená",J271,0)</f>
        <v>0</v>
      </c>
      <c r="BG271" s="151">
        <f>IF(N271="zákl. přenesená",J271,0)</f>
        <v>0</v>
      </c>
      <c r="BH271" s="151">
        <f>IF(N271="sníž. přenesená",J271,0)</f>
        <v>0</v>
      </c>
      <c r="BI271" s="151">
        <f>IF(N271="nulová",J271,0)</f>
        <v>0</v>
      </c>
      <c r="BJ271" s="18" t="s">
        <v>124</v>
      </c>
      <c r="BK271" s="151">
        <f>ROUND(I271*H271,2)</f>
        <v>0</v>
      </c>
      <c r="BL271" s="18" t="s">
        <v>224</v>
      </c>
      <c r="BM271" s="150" t="s">
        <v>384</v>
      </c>
    </row>
    <row r="272" spans="1:65" s="2" customFormat="1">
      <c r="A272" s="33"/>
      <c r="B272" s="34"/>
      <c r="C272" s="33"/>
      <c r="D272" s="152" t="s">
        <v>133</v>
      </c>
      <c r="E272" s="33"/>
      <c r="F272" s="153" t="s">
        <v>385</v>
      </c>
      <c r="G272" s="33"/>
      <c r="H272" s="33"/>
      <c r="I272" s="154"/>
      <c r="J272" s="33"/>
      <c r="K272" s="33"/>
      <c r="L272" s="34"/>
      <c r="M272" s="155"/>
      <c r="N272" s="156"/>
      <c r="O272" s="54"/>
      <c r="P272" s="54"/>
      <c r="Q272" s="54"/>
      <c r="R272" s="54"/>
      <c r="S272" s="54"/>
      <c r="T272" s="55"/>
      <c r="U272" s="33"/>
      <c r="V272" s="33"/>
      <c r="W272" s="33"/>
      <c r="X272" s="33"/>
      <c r="Y272" s="33"/>
      <c r="Z272" s="33"/>
      <c r="AA272" s="33"/>
      <c r="AB272" s="33"/>
      <c r="AC272" s="33"/>
      <c r="AD272" s="33"/>
      <c r="AE272" s="33"/>
      <c r="AT272" s="18" t="s">
        <v>133</v>
      </c>
      <c r="AU272" s="18" t="s">
        <v>124</v>
      </c>
    </row>
    <row r="273" spans="1:65" s="12" customFormat="1" ht="22.9" customHeight="1">
      <c r="B273" s="125"/>
      <c r="D273" s="126" t="s">
        <v>70</v>
      </c>
      <c r="E273" s="136" t="s">
        <v>386</v>
      </c>
      <c r="F273" s="136" t="s">
        <v>387</v>
      </c>
      <c r="I273" s="128"/>
      <c r="J273" s="137">
        <f>BK273</f>
        <v>0</v>
      </c>
      <c r="L273" s="125"/>
      <c r="M273" s="130"/>
      <c r="N273" s="131"/>
      <c r="O273" s="131"/>
      <c r="P273" s="132">
        <f>SUM(P274:P332)</f>
        <v>0</v>
      </c>
      <c r="Q273" s="131"/>
      <c r="R273" s="132">
        <f>SUM(R274:R332)</f>
        <v>9.1363015000000001</v>
      </c>
      <c r="S273" s="131"/>
      <c r="T273" s="133">
        <f>SUM(T274:T332)</f>
        <v>1.5385275</v>
      </c>
      <c r="AR273" s="126" t="s">
        <v>124</v>
      </c>
      <c r="AT273" s="134" t="s">
        <v>70</v>
      </c>
      <c r="AU273" s="134" t="s">
        <v>15</v>
      </c>
      <c r="AY273" s="126" t="s">
        <v>119</v>
      </c>
      <c r="BK273" s="135">
        <f>SUM(BK274:BK332)</f>
        <v>0</v>
      </c>
    </row>
    <row r="274" spans="1:65" s="2" customFormat="1" ht="49.15" customHeight="1">
      <c r="A274" s="33"/>
      <c r="B274" s="138"/>
      <c r="C274" s="139" t="s">
        <v>388</v>
      </c>
      <c r="D274" s="139" t="s">
        <v>125</v>
      </c>
      <c r="E274" s="140" t="s">
        <v>389</v>
      </c>
      <c r="F274" s="141" t="s">
        <v>390</v>
      </c>
      <c r="G274" s="142" t="s">
        <v>128</v>
      </c>
      <c r="H274" s="143">
        <v>288</v>
      </c>
      <c r="I274" s="144"/>
      <c r="J274" s="145">
        <f>ROUND(I274*H274,2)</f>
        <v>0</v>
      </c>
      <c r="K274" s="141" t="s">
        <v>129</v>
      </c>
      <c r="L274" s="34"/>
      <c r="M274" s="146" t="s">
        <v>3</v>
      </c>
      <c r="N274" s="147" t="s">
        <v>43</v>
      </c>
      <c r="O274" s="54"/>
      <c r="P274" s="148">
        <f>O274*H274</f>
        <v>0</v>
      </c>
      <c r="Q274" s="148">
        <v>0</v>
      </c>
      <c r="R274" s="148">
        <f>Q274*H274</f>
        <v>0</v>
      </c>
      <c r="S274" s="148">
        <v>5.2500000000000003E-3</v>
      </c>
      <c r="T274" s="149">
        <f>S274*H274</f>
        <v>1.512</v>
      </c>
      <c r="U274" s="33"/>
      <c r="V274" s="33"/>
      <c r="W274" s="33"/>
      <c r="X274" s="33"/>
      <c r="Y274" s="33"/>
      <c r="Z274" s="33"/>
      <c r="AA274" s="33"/>
      <c r="AB274" s="33"/>
      <c r="AC274" s="33"/>
      <c r="AD274" s="33"/>
      <c r="AE274" s="33"/>
      <c r="AR274" s="150" t="s">
        <v>224</v>
      </c>
      <c r="AT274" s="150" t="s">
        <v>125</v>
      </c>
      <c r="AU274" s="150" t="s">
        <v>124</v>
      </c>
      <c r="AY274" s="18" t="s">
        <v>119</v>
      </c>
      <c r="BE274" s="151">
        <f>IF(N274="základní",J274,0)</f>
        <v>0</v>
      </c>
      <c r="BF274" s="151">
        <f>IF(N274="snížená",J274,0)</f>
        <v>0</v>
      </c>
      <c r="BG274" s="151">
        <f>IF(N274="zákl. přenesená",J274,0)</f>
        <v>0</v>
      </c>
      <c r="BH274" s="151">
        <f>IF(N274="sníž. přenesená",J274,0)</f>
        <v>0</v>
      </c>
      <c r="BI274" s="151">
        <f>IF(N274="nulová",J274,0)</f>
        <v>0</v>
      </c>
      <c r="BJ274" s="18" t="s">
        <v>124</v>
      </c>
      <c r="BK274" s="151">
        <f>ROUND(I274*H274,2)</f>
        <v>0</v>
      </c>
      <c r="BL274" s="18" t="s">
        <v>224</v>
      </c>
      <c r="BM274" s="150" t="s">
        <v>391</v>
      </c>
    </row>
    <row r="275" spans="1:65" s="2" customFormat="1">
      <c r="A275" s="33"/>
      <c r="B275" s="34"/>
      <c r="C275" s="33"/>
      <c r="D275" s="152" t="s">
        <v>133</v>
      </c>
      <c r="E275" s="33"/>
      <c r="F275" s="153" t="s">
        <v>392</v>
      </c>
      <c r="G275" s="33"/>
      <c r="H275" s="33"/>
      <c r="I275" s="154"/>
      <c r="J275" s="33"/>
      <c r="K275" s="33"/>
      <c r="L275" s="34"/>
      <c r="M275" s="155"/>
      <c r="N275" s="156"/>
      <c r="O275" s="54"/>
      <c r="P275" s="54"/>
      <c r="Q275" s="54"/>
      <c r="R275" s="54"/>
      <c r="S275" s="54"/>
      <c r="T275" s="55"/>
      <c r="U275" s="33"/>
      <c r="V275" s="33"/>
      <c r="W275" s="33"/>
      <c r="X275" s="33"/>
      <c r="Y275" s="33"/>
      <c r="Z275" s="33"/>
      <c r="AA275" s="33"/>
      <c r="AB275" s="33"/>
      <c r="AC275" s="33"/>
      <c r="AD275" s="33"/>
      <c r="AE275" s="33"/>
      <c r="AT275" s="18" t="s">
        <v>133</v>
      </c>
      <c r="AU275" s="18" t="s">
        <v>124</v>
      </c>
    </row>
    <row r="276" spans="1:65" s="14" customFormat="1">
      <c r="B276" s="165"/>
      <c r="D276" s="158" t="s">
        <v>139</v>
      </c>
      <c r="E276" s="166" t="s">
        <v>3</v>
      </c>
      <c r="F276" s="167" t="s">
        <v>300</v>
      </c>
      <c r="H276" s="168">
        <v>288</v>
      </c>
      <c r="I276" s="169"/>
      <c r="L276" s="165"/>
      <c r="M276" s="170"/>
      <c r="N276" s="171"/>
      <c r="O276" s="171"/>
      <c r="P276" s="171"/>
      <c r="Q276" s="171"/>
      <c r="R276" s="171"/>
      <c r="S276" s="171"/>
      <c r="T276" s="172"/>
      <c r="AT276" s="166" t="s">
        <v>139</v>
      </c>
      <c r="AU276" s="166" t="s">
        <v>124</v>
      </c>
      <c r="AV276" s="14" t="s">
        <v>124</v>
      </c>
      <c r="AW276" s="14" t="s">
        <v>33</v>
      </c>
      <c r="AX276" s="14" t="s">
        <v>15</v>
      </c>
      <c r="AY276" s="166" t="s">
        <v>119</v>
      </c>
    </row>
    <row r="277" spans="1:65" s="2" customFormat="1" ht="55.5" customHeight="1">
      <c r="A277" s="33"/>
      <c r="B277" s="138"/>
      <c r="C277" s="139" t="s">
        <v>393</v>
      </c>
      <c r="D277" s="139" t="s">
        <v>125</v>
      </c>
      <c r="E277" s="140" t="s">
        <v>394</v>
      </c>
      <c r="F277" s="141" t="s">
        <v>395</v>
      </c>
      <c r="G277" s="142" t="s">
        <v>128</v>
      </c>
      <c r="H277" s="143">
        <v>58.95</v>
      </c>
      <c r="I277" s="144"/>
      <c r="J277" s="145">
        <f>ROUND(I277*H277,2)</f>
        <v>0</v>
      </c>
      <c r="K277" s="141" t="s">
        <v>129</v>
      </c>
      <c r="L277" s="34"/>
      <c r="M277" s="146" t="s">
        <v>3</v>
      </c>
      <c r="N277" s="147" t="s">
        <v>43</v>
      </c>
      <c r="O277" s="54"/>
      <c r="P277" s="148">
        <f>O277*H277</f>
        <v>0</v>
      </c>
      <c r="Q277" s="148">
        <v>0</v>
      </c>
      <c r="R277" s="148">
        <f>Q277*H277</f>
        <v>0</v>
      </c>
      <c r="S277" s="148">
        <v>4.4999999999999999E-4</v>
      </c>
      <c r="T277" s="149">
        <f>S277*H277</f>
        <v>2.6527499999999999E-2</v>
      </c>
      <c r="U277" s="33"/>
      <c r="V277" s="33"/>
      <c r="W277" s="33"/>
      <c r="X277" s="33"/>
      <c r="Y277" s="33"/>
      <c r="Z277" s="33"/>
      <c r="AA277" s="33"/>
      <c r="AB277" s="33"/>
      <c r="AC277" s="33"/>
      <c r="AD277" s="33"/>
      <c r="AE277" s="33"/>
      <c r="AR277" s="150" t="s">
        <v>224</v>
      </c>
      <c r="AT277" s="150" t="s">
        <v>125</v>
      </c>
      <c r="AU277" s="150" t="s">
        <v>124</v>
      </c>
      <c r="AY277" s="18" t="s">
        <v>119</v>
      </c>
      <c r="BE277" s="151">
        <f>IF(N277="základní",J277,0)</f>
        <v>0</v>
      </c>
      <c r="BF277" s="151">
        <f>IF(N277="snížená",J277,0)</f>
        <v>0</v>
      </c>
      <c r="BG277" s="151">
        <f>IF(N277="zákl. přenesená",J277,0)</f>
        <v>0</v>
      </c>
      <c r="BH277" s="151">
        <f>IF(N277="sníž. přenesená",J277,0)</f>
        <v>0</v>
      </c>
      <c r="BI277" s="151">
        <f>IF(N277="nulová",J277,0)</f>
        <v>0</v>
      </c>
      <c r="BJ277" s="18" t="s">
        <v>124</v>
      </c>
      <c r="BK277" s="151">
        <f>ROUND(I277*H277,2)</f>
        <v>0</v>
      </c>
      <c r="BL277" s="18" t="s">
        <v>224</v>
      </c>
      <c r="BM277" s="150" t="s">
        <v>396</v>
      </c>
    </row>
    <row r="278" spans="1:65" s="2" customFormat="1">
      <c r="A278" s="33"/>
      <c r="B278" s="34"/>
      <c r="C278" s="33"/>
      <c r="D278" s="152" t="s">
        <v>133</v>
      </c>
      <c r="E278" s="33"/>
      <c r="F278" s="153" t="s">
        <v>397</v>
      </c>
      <c r="G278" s="33"/>
      <c r="H278" s="33"/>
      <c r="I278" s="154"/>
      <c r="J278" s="33"/>
      <c r="K278" s="33"/>
      <c r="L278" s="34"/>
      <c r="M278" s="155"/>
      <c r="N278" s="156"/>
      <c r="O278" s="54"/>
      <c r="P278" s="54"/>
      <c r="Q278" s="54"/>
      <c r="R278" s="54"/>
      <c r="S278" s="54"/>
      <c r="T278" s="55"/>
      <c r="U278" s="33"/>
      <c r="V278" s="33"/>
      <c r="W278" s="33"/>
      <c r="X278" s="33"/>
      <c r="Y278" s="33"/>
      <c r="Z278" s="33"/>
      <c r="AA278" s="33"/>
      <c r="AB278" s="33"/>
      <c r="AC278" s="33"/>
      <c r="AD278" s="33"/>
      <c r="AE278" s="33"/>
      <c r="AT278" s="18" t="s">
        <v>133</v>
      </c>
      <c r="AU278" s="18" t="s">
        <v>124</v>
      </c>
    </row>
    <row r="279" spans="1:65" s="14" customFormat="1">
      <c r="B279" s="165"/>
      <c r="D279" s="158" t="s">
        <v>139</v>
      </c>
      <c r="E279" s="166" t="s">
        <v>3</v>
      </c>
      <c r="F279" s="167" t="s">
        <v>168</v>
      </c>
      <c r="H279" s="168">
        <v>33.6</v>
      </c>
      <c r="I279" s="169"/>
      <c r="L279" s="165"/>
      <c r="M279" s="170"/>
      <c r="N279" s="171"/>
      <c r="O279" s="171"/>
      <c r="P279" s="171"/>
      <c r="Q279" s="171"/>
      <c r="R279" s="171"/>
      <c r="S279" s="171"/>
      <c r="T279" s="172"/>
      <c r="AT279" s="166" t="s">
        <v>139</v>
      </c>
      <c r="AU279" s="166" t="s">
        <v>124</v>
      </c>
      <c r="AV279" s="14" t="s">
        <v>124</v>
      </c>
      <c r="AW279" s="14" t="s">
        <v>33</v>
      </c>
      <c r="AX279" s="14" t="s">
        <v>71</v>
      </c>
      <c r="AY279" s="166" t="s">
        <v>119</v>
      </c>
    </row>
    <row r="280" spans="1:65" s="14" customFormat="1">
      <c r="B280" s="165"/>
      <c r="D280" s="158" t="s">
        <v>139</v>
      </c>
      <c r="E280" s="166" t="s">
        <v>3</v>
      </c>
      <c r="F280" s="167" t="s">
        <v>169</v>
      </c>
      <c r="H280" s="168">
        <v>25.35</v>
      </c>
      <c r="I280" s="169"/>
      <c r="L280" s="165"/>
      <c r="M280" s="170"/>
      <c r="N280" s="171"/>
      <c r="O280" s="171"/>
      <c r="P280" s="171"/>
      <c r="Q280" s="171"/>
      <c r="R280" s="171"/>
      <c r="S280" s="171"/>
      <c r="T280" s="172"/>
      <c r="AT280" s="166" t="s">
        <v>139</v>
      </c>
      <c r="AU280" s="166" t="s">
        <v>124</v>
      </c>
      <c r="AV280" s="14" t="s">
        <v>124</v>
      </c>
      <c r="AW280" s="14" t="s">
        <v>33</v>
      </c>
      <c r="AX280" s="14" t="s">
        <v>71</v>
      </c>
      <c r="AY280" s="166" t="s">
        <v>119</v>
      </c>
    </row>
    <row r="281" spans="1:65" s="15" customFormat="1">
      <c r="B281" s="173"/>
      <c r="D281" s="158" t="s">
        <v>139</v>
      </c>
      <c r="E281" s="174" t="s">
        <v>3</v>
      </c>
      <c r="F281" s="175" t="s">
        <v>145</v>
      </c>
      <c r="H281" s="176">
        <v>58.95</v>
      </c>
      <c r="I281" s="177"/>
      <c r="L281" s="173"/>
      <c r="M281" s="178"/>
      <c r="N281" s="179"/>
      <c r="O281" s="179"/>
      <c r="P281" s="179"/>
      <c r="Q281" s="179"/>
      <c r="R281" s="179"/>
      <c r="S281" s="179"/>
      <c r="T281" s="180"/>
      <c r="AT281" s="174" t="s">
        <v>139</v>
      </c>
      <c r="AU281" s="174" t="s">
        <v>124</v>
      </c>
      <c r="AV281" s="15" t="s">
        <v>130</v>
      </c>
      <c r="AW281" s="15" t="s">
        <v>33</v>
      </c>
      <c r="AX281" s="15" t="s">
        <v>15</v>
      </c>
      <c r="AY281" s="174" t="s">
        <v>119</v>
      </c>
    </row>
    <row r="282" spans="1:65" s="2" customFormat="1" ht="44.25" customHeight="1">
      <c r="A282" s="33"/>
      <c r="B282" s="138"/>
      <c r="C282" s="139" t="s">
        <v>398</v>
      </c>
      <c r="D282" s="139" t="s">
        <v>125</v>
      </c>
      <c r="E282" s="140" t="s">
        <v>399</v>
      </c>
      <c r="F282" s="141" t="s">
        <v>400</v>
      </c>
      <c r="G282" s="142" t="s">
        <v>128</v>
      </c>
      <c r="H282" s="143">
        <v>135.19999999999999</v>
      </c>
      <c r="I282" s="144"/>
      <c r="J282" s="145">
        <f>ROUND(I282*H282,2)</f>
        <v>0</v>
      </c>
      <c r="K282" s="141" t="s">
        <v>129</v>
      </c>
      <c r="L282" s="34"/>
      <c r="M282" s="146" t="s">
        <v>3</v>
      </c>
      <c r="N282" s="147" t="s">
        <v>43</v>
      </c>
      <c r="O282" s="54"/>
      <c r="P282" s="148">
        <f>O282*H282</f>
        <v>0</v>
      </c>
      <c r="Q282" s="148">
        <v>6.0600000000000003E-3</v>
      </c>
      <c r="R282" s="148">
        <f>Q282*H282</f>
        <v>0.81931199999999993</v>
      </c>
      <c r="S282" s="148">
        <v>0</v>
      </c>
      <c r="T282" s="149">
        <f>S282*H282</f>
        <v>0</v>
      </c>
      <c r="U282" s="33"/>
      <c r="V282" s="33"/>
      <c r="W282" s="33"/>
      <c r="X282" s="33"/>
      <c r="Y282" s="33"/>
      <c r="Z282" s="33"/>
      <c r="AA282" s="33"/>
      <c r="AB282" s="33"/>
      <c r="AC282" s="33"/>
      <c r="AD282" s="33"/>
      <c r="AE282" s="33"/>
      <c r="AR282" s="150" t="s">
        <v>224</v>
      </c>
      <c r="AT282" s="150" t="s">
        <v>125</v>
      </c>
      <c r="AU282" s="150" t="s">
        <v>124</v>
      </c>
      <c r="AY282" s="18" t="s">
        <v>119</v>
      </c>
      <c r="BE282" s="151">
        <f>IF(N282="základní",J282,0)</f>
        <v>0</v>
      </c>
      <c r="BF282" s="151">
        <f>IF(N282="snížená",J282,0)</f>
        <v>0</v>
      </c>
      <c r="BG282" s="151">
        <f>IF(N282="zákl. přenesená",J282,0)</f>
        <v>0</v>
      </c>
      <c r="BH282" s="151">
        <f>IF(N282="sníž. přenesená",J282,0)</f>
        <v>0</v>
      </c>
      <c r="BI282" s="151">
        <f>IF(N282="nulová",J282,0)</f>
        <v>0</v>
      </c>
      <c r="BJ282" s="18" t="s">
        <v>124</v>
      </c>
      <c r="BK282" s="151">
        <f>ROUND(I282*H282,2)</f>
        <v>0</v>
      </c>
      <c r="BL282" s="18" t="s">
        <v>224</v>
      </c>
      <c r="BM282" s="150" t="s">
        <v>401</v>
      </c>
    </row>
    <row r="283" spans="1:65" s="2" customFormat="1">
      <c r="A283" s="33"/>
      <c r="B283" s="34"/>
      <c r="C283" s="33"/>
      <c r="D283" s="152" t="s">
        <v>133</v>
      </c>
      <c r="E283" s="33"/>
      <c r="F283" s="153" t="s">
        <v>402</v>
      </c>
      <c r="G283" s="33"/>
      <c r="H283" s="33"/>
      <c r="I283" s="154"/>
      <c r="J283" s="33"/>
      <c r="K283" s="33"/>
      <c r="L283" s="34"/>
      <c r="M283" s="155"/>
      <c r="N283" s="156"/>
      <c r="O283" s="54"/>
      <c r="P283" s="54"/>
      <c r="Q283" s="54"/>
      <c r="R283" s="54"/>
      <c r="S283" s="54"/>
      <c r="T283" s="55"/>
      <c r="U283" s="33"/>
      <c r="V283" s="33"/>
      <c r="W283" s="33"/>
      <c r="X283" s="33"/>
      <c r="Y283" s="33"/>
      <c r="Z283" s="33"/>
      <c r="AA283" s="33"/>
      <c r="AB283" s="33"/>
      <c r="AC283" s="33"/>
      <c r="AD283" s="33"/>
      <c r="AE283" s="33"/>
      <c r="AT283" s="18" t="s">
        <v>133</v>
      </c>
      <c r="AU283" s="18" t="s">
        <v>124</v>
      </c>
    </row>
    <row r="284" spans="1:65" s="13" customFormat="1">
      <c r="B284" s="157"/>
      <c r="D284" s="158" t="s">
        <v>139</v>
      </c>
      <c r="E284" s="159" t="s">
        <v>3</v>
      </c>
      <c r="F284" s="160" t="s">
        <v>140</v>
      </c>
      <c r="H284" s="159" t="s">
        <v>3</v>
      </c>
      <c r="I284" s="161"/>
      <c r="L284" s="157"/>
      <c r="M284" s="162"/>
      <c r="N284" s="163"/>
      <c r="O284" s="163"/>
      <c r="P284" s="163"/>
      <c r="Q284" s="163"/>
      <c r="R284" s="163"/>
      <c r="S284" s="163"/>
      <c r="T284" s="164"/>
      <c r="AT284" s="159" t="s">
        <v>139</v>
      </c>
      <c r="AU284" s="159" t="s">
        <v>124</v>
      </c>
      <c r="AV284" s="13" t="s">
        <v>15</v>
      </c>
      <c r="AW284" s="13" t="s">
        <v>33</v>
      </c>
      <c r="AX284" s="13" t="s">
        <v>71</v>
      </c>
      <c r="AY284" s="159" t="s">
        <v>119</v>
      </c>
    </row>
    <row r="285" spans="1:65" s="13" customFormat="1">
      <c r="B285" s="157"/>
      <c r="D285" s="158" t="s">
        <v>139</v>
      </c>
      <c r="E285" s="159" t="s">
        <v>3</v>
      </c>
      <c r="F285" s="160" t="s">
        <v>141</v>
      </c>
      <c r="H285" s="159" t="s">
        <v>3</v>
      </c>
      <c r="I285" s="161"/>
      <c r="L285" s="157"/>
      <c r="M285" s="162"/>
      <c r="N285" s="163"/>
      <c r="O285" s="163"/>
      <c r="P285" s="163"/>
      <c r="Q285" s="163"/>
      <c r="R285" s="163"/>
      <c r="S285" s="163"/>
      <c r="T285" s="164"/>
      <c r="AT285" s="159" t="s">
        <v>139</v>
      </c>
      <c r="AU285" s="159" t="s">
        <v>124</v>
      </c>
      <c r="AV285" s="13" t="s">
        <v>15</v>
      </c>
      <c r="AW285" s="13" t="s">
        <v>33</v>
      </c>
      <c r="AX285" s="13" t="s">
        <v>71</v>
      </c>
      <c r="AY285" s="159" t="s">
        <v>119</v>
      </c>
    </row>
    <row r="286" spans="1:65" s="14" customFormat="1">
      <c r="B286" s="165"/>
      <c r="D286" s="158" t="s">
        <v>139</v>
      </c>
      <c r="E286" s="166" t="s">
        <v>3</v>
      </c>
      <c r="F286" s="167" t="s">
        <v>403</v>
      </c>
      <c r="H286" s="168">
        <v>18.95</v>
      </c>
      <c r="I286" s="169"/>
      <c r="L286" s="165"/>
      <c r="M286" s="170"/>
      <c r="N286" s="171"/>
      <c r="O286" s="171"/>
      <c r="P286" s="171"/>
      <c r="Q286" s="171"/>
      <c r="R286" s="171"/>
      <c r="S286" s="171"/>
      <c r="T286" s="172"/>
      <c r="AT286" s="166" t="s">
        <v>139</v>
      </c>
      <c r="AU286" s="166" t="s">
        <v>124</v>
      </c>
      <c r="AV286" s="14" t="s">
        <v>124</v>
      </c>
      <c r="AW286" s="14" t="s">
        <v>33</v>
      </c>
      <c r="AX286" s="14" t="s">
        <v>71</v>
      </c>
      <c r="AY286" s="166" t="s">
        <v>119</v>
      </c>
    </row>
    <row r="287" spans="1:65" s="13" customFormat="1">
      <c r="B287" s="157"/>
      <c r="D287" s="158" t="s">
        <v>139</v>
      </c>
      <c r="E287" s="159" t="s">
        <v>3</v>
      </c>
      <c r="F287" s="160" t="s">
        <v>179</v>
      </c>
      <c r="H287" s="159" t="s">
        <v>3</v>
      </c>
      <c r="I287" s="161"/>
      <c r="L287" s="157"/>
      <c r="M287" s="162"/>
      <c r="N287" s="163"/>
      <c r="O287" s="163"/>
      <c r="P287" s="163"/>
      <c r="Q287" s="163"/>
      <c r="R287" s="163"/>
      <c r="S287" s="163"/>
      <c r="T287" s="164"/>
      <c r="AT287" s="159" t="s">
        <v>139</v>
      </c>
      <c r="AU287" s="159" t="s">
        <v>124</v>
      </c>
      <c r="AV287" s="13" t="s">
        <v>15</v>
      </c>
      <c r="AW287" s="13" t="s">
        <v>33</v>
      </c>
      <c r="AX287" s="13" t="s">
        <v>71</v>
      </c>
      <c r="AY287" s="159" t="s">
        <v>119</v>
      </c>
    </row>
    <row r="288" spans="1:65" s="13" customFormat="1">
      <c r="B288" s="157"/>
      <c r="D288" s="158" t="s">
        <v>139</v>
      </c>
      <c r="E288" s="159" t="s">
        <v>3</v>
      </c>
      <c r="F288" s="160" t="s">
        <v>141</v>
      </c>
      <c r="H288" s="159" t="s">
        <v>3</v>
      </c>
      <c r="I288" s="161"/>
      <c r="L288" s="157"/>
      <c r="M288" s="162"/>
      <c r="N288" s="163"/>
      <c r="O288" s="163"/>
      <c r="P288" s="163"/>
      <c r="Q288" s="163"/>
      <c r="R288" s="163"/>
      <c r="S288" s="163"/>
      <c r="T288" s="164"/>
      <c r="AT288" s="159" t="s">
        <v>139</v>
      </c>
      <c r="AU288" s="159" t="s">
        <v>124</v>
      </c>
      <c r="AV288" s="13" t="s">
        <v>15</v>
      </c>
      <c r="AW288" s="13" t="s">
        <v>33</v>
      </c>
      <c r="AX288" s="13" t="s">
        <v>71</v>
      </c>
      <c r="AY288" s="159" t="s">
        <v>119</v>
      </c>
    </row>
    <row r="289" spans="1:65" s="14" customFormat="1">
      <c r="B289" s="165"/>
      <c r="D289" s="158" t="s">
        <v>139</v>
      </c>
      <c r="E289" s="166" t="s">
        <v>3</v>
      </c>
      <c r="F289" s="167" t="s">
        <v>371</v>
      </c>
      <c r="H289" s="168">
        <v>32.25</v>
      </c>
      <c r="I289" s="169"/>
      <c r="L289" s="165"/>
      <c r="M289" s="170"/>
      <c r="N289" s="171"/>
      <c r="O289" s="171"/>
      <c r="P289" s="171"/>
      <c r="Q289" s="171"/>
      <c r="R289" s="171"/>
      <c r="S289" s="171"/>
      <c r="T289" s="172"/>
      <c r="AT289" s="166" t="s">
        <v>139</v>
      </c>
      <c r="AU289" s="166" t="s">
        <v>124</v>
      </c>
      <c r="AV289" s="14" t="s">
        <v>124</v>
      </c>
      <c r="AW289" s="14" t="s">
        <v>33</v>
      </c>
      <c r="AX289" s="14" t="s">
        <v>71</v>
      </c>
      <c r="AY289" s="166" t="s">
        <v>119</v>
      </c>
    </row>
    <row r="290" spans="1:65" s="14" customFormat="1">
      <c r="B290" s="165"/>
      <c r="D290" s="158" t="s">
        <v>139</v>
      </c>
      <c r="E290" s="166" t="s">
        <v>3</v>
      </c>
      <c r="F290" s="167" t="s">
        <v>372</v>
      </c>
      <c r="H290" s="168">
        <v>24</v>
      </c>
      <c r="I290" s="169"/>
      <c r="L290" s="165"/>
      <c r="M290" s="170"/>
      <c r="N290" s="171"/>
      <c r="O290" s="171"/>
      <c r="P290" s="171"/>
      <c r="Q290" s="171"/>
      <c r="R290" s="171"/>
      <c r="S290" s="171"/>
      <c r="T290" s="172"/>
      <c r="AT290" s="166" t="s">
        <v>139</v>
      </c>
      <c r="AU290" s="166" t="s">
        <v>124</v>
      </c>
      <c r="AV290" s="14" t="s">
        <v>124</v>
      </c>
      <c r="AW290" s="14" t="s">
        <v>33</v>
      </c>
      <c r="AX290" s="14" t="s">
        <v>71</v>
      </c>
      <c r="AY290" s="166" t="s">
        <v>119</v>
      </c>
    </row>
    <row r="291" spans="1:65" s="14" customFormat="1">
      <c r="B291" s="165"/>
      <c r="D291" s="158" t="s">
        <v>139</v>
      </c>
      <c r="E291" s="166" t="s">
        <v>3</v>
      </c>
      <c r="F291" s="167" t="s">
        <v>373</v>
      </c>
      <c r="H291" s="168">
        <v>60</v>
      </c>
      <c r="I291" s="169"/>
      <c r="L291" s="165"/>
      <c r="M291" s="170"/>
      <c r="N291" s="171"/>
      <c r="O291" s="171"/>
      <c r="P291" s="171"/>
      <c r="Q291" s="171"/>
      <c r="R291" s="171"/>
      <c r="S291" s="171"/>
      <c r="T291" s="172"/>
      <c r="AT291" s="166" t="s">
        <v>139</v>
      </c>
      <c r="AU291" s="166" t="s">
        <v>124</v>
      </c>
      <c r="AV291" s="14" t="s">
        <v>124</v>
      </c>
      <c r="AW291" s="14" t="s">
        <v>33</v>
      </c>
      <c r="AX291" s="14" t="s">
        <v>71</v>
      </c>
      <c r="AY291" s="166" t="s">
        <v>119</v>
      </c>
    </row>
    <row r="292" spans="1:65" s="15" customFormat="1">
      <c r="B292" s="173"/>
      <c r="D292" s="158" t="s">
        <v>139</v>
      </c>
      <c r="E292" s="174" t="s">
        <v>3</v>
      </c>
      <c r="F292" s="175" t="s">
        <v>145</v>
      </c>
      <c r="H292" s="176">
        <v>135.19999999999999</v>
      </c>
      <c r="I292" s="177"/>
      <c r="L292" s="173"/>
      <c r="M292" s="178"/>
      <c r="N292" s="179"/>
      <c r="O292" s="179"/>
      <c r="P292" s="179"/>
      <c r="Q292" s="179"/>
      <c r="R292" s="179"/>
      <c r="S292" s="179"/>
      <c r="T292" s="180"/>
      <c r="AT292" s="174" t="s">
        <v>139</v>
      </c>
      <c r="AU292" s="174" t="s">
        <v>124</v>
      </c>
      <c r="AV292" s="15" t="s">
        <v>130</v>
      </c>
      <c r="AW292" s="15" t="s">
        <v>33</v>
      </c>
      <c r="AX292" s="15" t="s">
        <v>15</v>
      </c>
      <c r="AY292" s="174" t="s">
        <v>119</v>
      </c>
    </row>
    <row r="293" spans="1:65" s="2" customFormat="1" ht="16.5" customHeight="1">
      <c r="A293" s="33"/>
      <c r="B293" s="138"/>
      <c r="C293" s="181" t="s">
        <v>404</v>
      </c>
      <c r="D293" s="181" t="s">
        <v>146</v>
      </c>
      <c r="E293" s="182" t="s">
        <v>147</v>
      </c>
      <c r="F293" s="183" t="s">
        <v>148</v>
      </c>
      <c r="G293" s="184" t="s">
        <v>128</v>
      </c>
      <c r="H293" s="185">
        <v>141.96</v>
      </c>
      <c r="I293" s="186"/>
      <c r="J293" s="187">
        <f>ROUND(I293*H293,2)</f>
        <v>0</v>
      </c>
      <c r="K293" s="183" t="s">
        <v>129</v>
      </c>
      <c r="L293" s="188"/>
      <c r="M293" s="189" t="s">
        <v>3</v>
      </c>
      <c r="N293" s="190" t="s">
        <v>43</v>
      </c>
      <c r="O293" s="54"/>
      <c r="P293" s="148">
        <f>O293*H293</f>
        <v>0</v>
      </c>
      <c r="Q293" s="148">
        <v>8.4999999999999995E-4</v>
      </c>
      <c r="R293" s="148">
        <f>Q293*H293</f>
        <v>0.120666</v>
      </c>
      <c r="S293" s="148">
        <v>0</v>
      </c>
      <c r="T293" s="149">
        <f>S293*H293</f>
        <v>0</v>
      </c>
      <c r="U293" s="33"/>
      <c r="V293" s="33"/>
      <c r="W293" s="33"/>
      <c r="X293" s="33"/>
      <c r="Y293" s="33"/>
      <c r="Z293" s="33"/>
      <c r="AA293" s="33"/>
      <c r="AB293" s="33"/>
      <c r="AC293" s="33"/>
      <c r="AD293" s="33"/>
      <c r="AE293" s="33"/>
      <c r="AR293" s="150" t="s">
        <v>309</v>
      </c>
      <c r="AT293" s="150" t="s">
        <v>146</v>
      </c>
      <c r="AU293" s="150" t="s">
        <v>124</v>
      </c>
      <c r="AY293" s="18" t="s">
        <v>119</v>
      </c>
      <c r="BE293" s="151">
        <f>IF(N293="základní",J293,0)</f>
        <v>0</v>
      </c>
      <c r="BF293" s="151">
        <f>IF(N293="snížená",J293,0)</f>
        <v>0</v>
      </c>
      <c r="BG293" s="151">
        <f>IF(N293="zákl. přenesená",J293,0)</f>
        <v>0</v>
      </c>
      <c r="BH293" s="151">
        <f>IF(N293="sníž. přenesená",J293,0)</f>
        <v>0</v>
      </c>
      <c r="BI293" s="151">
        <f>IF(N293="nulová",J293,0)</f>
        <v>0</v>
      </c>
      <c r="BJ293" s="18" t="s">
        <v>124</v>
      </c>
      <c r="BK293" s="151">
        <f>ROUND(I293*H293,2)</f>
        <v>0</v>
      </c>
      <c r="BL293" s="18" t="s">
        <v>224</v>
      </c>
      <c r="BM293" s="150" t="s">
        <v>405</v>
      </c>
    </row>
    <row r="294" spans="1:65" s="2" customFormat="1">
      <c r="A294" s="33"/>
      <c r="B294" s="34"/>
      <c r="C294" s="33"/>
      <c r="D294" s="152" t="s">
        <v>133</v>
      </c>
      <c r="E294" s="33"/>
      <c r="F294" s="153" t="s">
        <v>151</v>
      </c>
      <c r="G294" s="33"/>
      <c r="H294" s="33"/>
      <c r="I294" s="154"/>
      <c r="J294" s="33"/>
      <c r="K294" s="33"/>
      <c r="L294" s="34"/>
      <c r="M294" s="155"/>
      <c r="N294" s="156"/>
      <c r="O294" s="54"/>
      <c r="P294" s="54"/>
      <c r="Q294" s="54"/>
      <c r="R294" s="54"/>
      <c r="S294" s="54"/>
      <c r="T294" s="55"/>
      <c r="U294" s="33"/>
      <c r="V294" s="33"/>
      <c r="W294" s="33"/>
      <c r="X294" s="33"/>
      <c r="Y294" s="33"/>
      <c r="Z294" s="33"/>
      <c r="AA294" s="33"/>
      <c r="AB294" s="33"/>
      <c r="AC294" s="33"/>
      <c r="AD294" s="33"/>
      <c r="AE294" s="33"/>
      <c r="AT294" s="18" t="s">
        <v>133</v>
      </c>
      <c r="AU294" s="18" t="s">
        <v>124</v>
      </c>
    </row>
    <row r="295" spans="1:65" s="14" customFormat="1">
      <c r="B295" s="165"/>
      <c r="D295" s="158" t="s">
        <v>139</v>
      </c>
      <c r="F295" s="167" t="s">
        <v>406</v>
      </c>
      <c r="H295" s="168">
        <v>141.96</v>
      </c>
      <c r="I295" s="169"/>
      <c r="L295" s="165"/>
      <c r="M295" s="170"/>
      <c r="N295" s="171"/>
      <c r="O295" s="171"/>
      <c r="P295" s="171"/>
      <c r="Q295" s="171"/>
      <c r="R295" s="171"/>
      <c r="S295" s="171"/>
      <c r="T295" s="172"/>
      <c r="AT295" s="166" t="s">
        <v>139</v>
      </c>
      <c r="AU295" s="166" t="s">
        <v>124</v>
      </c>
      <c r="AV295" s="14" t="s">
        <v>124</v>
      </c>
      <c r="AW295" s="14" t="s">
        <v>4</v>
      </c>
      <c r="AX295" s="14" t="s">
        <v>15</v>
      </c>
      <c r="AY295" s="166" t="s">
        <v>119</v>
      </c>
    </row>
    <row r="296" spans="1:65" s="2" customFormat="1" ht="37.9" customHeight="1">
      <c r="A296" s="33"/>
      <c r="B296" s="138"/>
      <c r="C296" s="139" t="s">
        <v>407</v>
      </c>
      <c r="D296" s="139" t="s">
        <v>125</v>
      </c>
      <c r="E296" s="140" t="s">
        <v>408</v>
      </c>
      <c r="F296" s="141" t="s">
        <v>409</v>
      </c>
      <c r="G296" s="142" t="s">
        <v>128</v>
      </c>
      <c r="H296" s="143">
        <v>288</v>
      </c>
      <c r="I296" s="144"/>
      <c r="J296" s="145">
        <f>ROUND(I296*H296,2)</f>
        <v>0</v>
      </c>
      <c r="K296" s="141" t="s">
        <v>129</v>
      </c>
      <c r="L296" s="34"/>
      <c r="M296" s="146" t="s">
        <v>3</v>
      </c>
      <c r="N296" s="147" t="s">
        <v>43</v>
      </c>
      <c r="O296" s="54"/>
      <c r="P296" s="148">
        <f>O296*H296</f>
        <v>0</v>
      </c>
      <c r="Q296" s="148">
        <v>0</v>
      </c>
      <c r="R296" s="148">
        <f>Q296*H296</f>
        <v>0</v>
      </c>
      <c r="S296" s="148">
        <v>0</v>
      </c>
      <c r="T296" s="149">
        <f>S296*H296</f>
        <v>0</v>
      </c>
      <c r="U296" s="33"/>
      <c r="V296" s="33"/>
      <c r="W296" s="33"/>
      <c r="X296" s="33"/>
      <c r="Y296" s="33"/>
      <c r="Z296" s="33"/>
      <c r="AA296" s="33"/>
      <c r="AB296" s="33"/>
      <c r="AC296" s="33"/>
      <c r="AD296" s="33"/>
      <c r="AE296" s="33"/>
      <c r="AR296" s="150" t="s">
        <v>224</v>
      </c>
      <c r="AT296" s="150" t="s">
        <v>125</v>
      </c>
      <c r="AU296" s="150" t="s">
        <v>124</v>
      </c>
      <c r="AY296" s="18" t="s">
        <v>119</v>
      </c>
      <c r="BE296" s="151">
        <f>IF(N296="základní",J296,0)</f>
        <v>0</v>
      </c>
      <c r="BF296" s="151">
        <f>IF(N296="snížená",J296,0)</f>
        <v>0</v>
      </c>
      <c r="BG296" s="151">
        <f>IF(N296="zákl. přenesená",J296,0)</f>
        <v>0</v>
      </c>
      <c r="BH296" s="151">
        <f>IF(N296="sníž. přenesená",J296,0)</f>
        <v>0</v>
      </c>
      <c r="BI296" s="151">
        <f>IF(N296="nulová",J296,0)</f>
        <v>0</v>
      </c>
      <c r="BJ296" s="18" t="s">
        <v>124</v>
      </c>
      <c r="BK296" s="151">
        <f>ROUND(I296*H296,2)</f>
        <v>0</v>
      </c>
      <c r="BL296" s="18" t="s">
        <v>224</v>
      </c>
      <c r="BM296" s="150" t="s">
        <v>410</v>
      </c>
    </row>
    <row r="297" spans="1:65" s="2" customFormat="1">
      <c r="A297" s="33"/>
      <c r="B297" s="34"/>
      <c r="C297" s="33"/>
      <c r="D297" s="152" t="s">
        <v>133</v>
      </c>
      <c r="E297" s="33"/>
      <c r="F297" s="153" t="s">
        <v>411</v>
      </c>
      <c r="G297" s="33"/>
      <c r="H297" s="33"/>
      <c r="I297" s="154"/>
      <c r="J297" s="33"/>
      <c r="K297" s="33"/>
      <c r="L297" s="34"/>
      <c r="M297" s="155"/>
      <c r="N297" s="156"/>
      <c r="O297" s="54"/>
      <c r="P297" s="54"/>
      <c r="Q297" s="54"/>
      <c r="R297" s="54"/>
      <c r="S297" s="54"/>
      <c r="T297" s="55"/>
      <c r="U297" s="33"/>
      <c r="V297" s="33"/>
      <c r="W297" s="33"/>
      <c r="X297" s="33"/>
      <c r="Y297" s="33"/>
      <c r="Z297" s="33"/>
      <c r="AA297" s="33"/>
      <c r="AB297" s="33"/>
      <c r="AC297" s="33"/>
      <c r="AD297" s="33"/>
      <c r="AE297" s="33"/>
      <c r="AT297" s="18" t="s">
        <v>133</v>
      </c>
      <c r="AU297" s="18" t="s">
        <v>124</v>
      </c>
    </row>
    <row r="298" spans="1:65" s="13" customFormat="1">
      <c r="B298" s="157"/>
      <c r="D298" s="158" t="s">
        <v>139</v>
      </c>
      <c r="E298" s="159" t="s">
        <v>3</v>
      </c>
      <c r="F298" s="160" t="s">
        <v>179</v>
      </c>
      <c r="H298" s="159" t="s">
        <v>3</v>
      </c>
      <c r="I298" s="161"/>
      <c r="L298" s="157"/>
      <c r="M298" s="162"/>
      <c r="N298" s="163"/>
      <c r="O298" s="163"/>
      <c r="P298" s="163"/>
      <c r="Q298" s="163"/>
      <c r="R298" s="163"/>
      <c r="S298" s="163"/>
      <c r="T298" s="164"/>
      <c r="AT298" s="159" t="s">
        <v>139</v>
      </c>
      <c r="AU298" s="159" t="s">
        <v>124</v>
      </c>
      <c r="AV298" s="13" t="s">
        <v>15</v>
      </c>
      <c r="AW298" s="13" t="s">
        <v>33</v>
      </c>
      <c r="AX298" s="13" t="s">
        <v>71</v>
      </c>
      <c r="AY298" s="159" t="s">
        <v>119</v>
      </c>
    </row>
    <row r="299" spans="1:65" s="14" customFormat="1">
      <c r="B299" s="165"/>
      <c r="D299" s="158" t="s">
        <v>139</v>
      </c>
      <c r="E299" s="166" t="s">
        <v>3</v>
      </c>
      <c r="F299" s="167" t="s">
        <v>300</v>
      </c>
      <c r="H299" s="168">
        <v>288</v>
      </c>
      <c r="I299" s="169"/>
      <c r="L299" s="165"/>
      <c r="M299" s="170"/>
      <c r="N299" s="171"/>
      <c r="O299" s="171"/>
      <c r="P299" s="171"/>
      <c r="Q299" s="171"/>
      <c r="R299" s="171"/>
      <c r="S299" s="171"/>
      <c r="T299" s="172"/>
      <c r="AT299" s="166" t="s">
        <v>139</v>
      </c>
      <c r="AU299" s="166" t="s">
        <v>124</v>
      </c>
      <c r="AV299" s="14" t="s">
        <v>124</v>
      </c>
      <c r="AW299" s="14" t="s">
        <v>33</v>
      </c>
      <c r="AX299" s="14" t="s">
        <v>15</v>
      </c>
      <c r="AY299" s="166" t="s">
        <v>119</v>
      </c>
    </row>
    <row r="300" spans="1:65" s="2" customFormat="1" ht="21.75" customHeight="1">
      <c r="A300" s="33"/>
      <c r="B300" s="138"/>
      <c r="C300" s="181" t="s">
        <v>412</v>
      </c>
      <c r="D300" s="181" t="s">
        <v>146</v>
      </c>
      <c r="E300" s="182" t="s">
        <v>413</v>
      </c>
      <c r="F300" s="183" t="s">
        <v>414</v>
      </c>
      <c r="G300" s="184" t="s">
        <v>128</v>
      </c>
      <c r="H300" s="185">
        <v>293.76</v>
      </c>
      <c r="I300" s="186"/>
      <c r="J300" s="187">
        <f>ROUND(I300*H300,2)</f>
        <v>0</v>
      </c>
      <c r="K300" s="183" t="s">
        <v>3</v>
      </c>
      <c r="L300" s="188"/>
      <c r="M300" s="189" t="s">
        <v>3</v>
      </c>
      <c r="N300" s="190" t="s">
        <v>43</v>
      </c>
      <c r="O300" s="54"/>
      <c r="P300" s="148">
        <f>O300*H300</f>
        <v>0</v>
      </c>
      <c r="Q300" s="148">
        <v>2.6499999999999999E-2</v>
      </c>
      <c r="R300" s="148">
        <f>Q300*H300</f>
        <v>7.7846399999999996</v>
      </c>
      <c r="S300" s="148">
        <v>0</v>
      </c>
      <c r="T300" s="149">
        <f>S300*H300</f>
        <v>0</v>
      </c>
      <c r="U300" s="33"/>
      <c r="V300" s="33"/>
      <c r="W300" s="33"/>
      <c r="X300" s="33"/>
      <c r="Y300" s="33"/>
      <c r="Z300" s="33"/>
      <c r="AA300" s="33"/>
      <c r="AB300" s="33"/>
      <c r="AC300" s="33"/>
      <c r="AD300" s="33"/>
      <c r="AE300" s="33"/>
      <c r="AR300" s="150" t="s">
        <v>309</v>
      </c>
      <c r="AT300" s="150" t="s">
        <v>146</v>
      </c>
      <c r="AU300" s="150" t="s">
        <v>124</v>
      </c>
      <c r="AY300" s="18" t="s">
        <v>119</v>
      </c>
      <c r="BE300" s="151">
        <f>IF(N300="základní",J300,0)</f>
        <v>0</v>
      </c>
      <c r="BF300" s="151">
        <f>IF(N300="snížená",J300,0)</f>
        <v>0</v>
      </c>
      <c r="BG300" s="151">
        <f>IF(N300="zákl. přenesená",J300,0)</f>
        <v>0</v>
      </c>
      <c r="BH300" s="151">
        <f>IF(N300="sníž. přenesená",J300,0)</f>
        <v>0</v>
      </c>
      <c r="BI300" s="151">
        <f>IF(N300="nulová",J300,0)</f>
        <v>0</v>
      </c>
      <c r="BJ300" s="18" t="s">
        <v>124</v>
      </c>
      <c r="BK300" s="151">
        <f>ROUND(I300*H300,2)</f>
        <v>0</v>
      </c>
      <c r="BL300" s="18" t="s">
        <v>224</v>
      </c>
      <c r="BM300" s="150" t="s">
        <v>415</v>
      </c>
    </row>
    <row r="301" spans="1:65" s="14" customFormat="1">
      <c r="B301" s="165"/>
      <c r="D301" s="158" t="s">
        <v>139</v>
      </c>
      <c r="F301" s="167" t="s">
        <v>416</v>
      </c>
      <c r="H301" s="168">
        <v>293.76</v>
      </c>
      <c r="I301" s="169"/>
      <c r="L301" s="165"/>
      <c r="M301" s="170"/>
      <c r="N301" s="171"/>
      <c r="O301" s="171"/>
      <c r="P301" s="171"/>
      <c r="Q301" s="171"/>
      <c r="R301" s="171"/>
      <c r="S301" s="171"/>
      <c r="T301" s="172"/>
      <c r="AT301" s="166" t="s">
        <v>139</v>
      </c>
      <c r="AU301" s="166" t="s">
        <v>124</v>
      </c>
      <c r="AV301" s="14" t="s">
        <v>124</v>
      </c>
      <c r="AW301" s="14" t="s">
        <v>4</v>
      </c>
      <c r="AX301" s="14" t="s">
        <v>15</v>
      </c>
      <c r="AY301" s="166" t="s">
        <v>119</v>
      </c>
    </row>
    <row r="302" spans="1:65" s="2" customFormat="1" ht="44.25" customHeight="1">
      <c r="A302" s="33"/>
      <c r="B302" s="138"/>
      <c r="C302" s="139" t="s">
        <v>417</v>
      </c>
      <c r="D302" s="139" t="s">
        <v>125</v>
      </c>
      <c r="E302" s="140" t="s">
        <v>418</v>
      </c>
      <c r="F302" s="141" t="s">
        <v>419</v>
      </c>
      <c r="G302" s="142" t="s">
        <v>128</v>
      </c>
      <c r="H302" s="143">
        <v>288</v>
      </c>
      <c r="I302" s="144"/>
      <c r="J302" s="145">
        <f>ROUND(I302*H302,2)</f>
        <v>0</v>
      </c>
      <c r="K302" s="141" t="s">
        <v>129</v>
      </c>
      <c r="L302" s="34"/>
      <c r="M302" s="146" t="s">
        <v>3</v>
      </c>
      <c r="N302" s="147" t="s">
        <v>43</v>
      </c>
      <c r="O302" s="54"/>
      <c r="P302" s="148">
        <f>O302*H302</f>
        <v>0</v>
      </c>
      <c r="Q302" s="148">
        <v>1E-4</v>
      </c>
      <c r="R302" s="148">
        <f>Q302*H302</f>
        <v>2.8800000000000003E-2</v>
      </c>
      <c r="S302" s="148">
        <v>0</v>
      </c>
      <c r="T302" s="149">
        <f>S302*H302</f>
        <v>0</v>
      </c>
      <c r="U302" s="33"/>
      <c r="V302" s="33"/>
      <c r="W302" s="33"/>
      <c r="X302" s="33"/>
      <c r="Y302" s="33"/>
      <c r="Z302" s="33"/>
      <c r="AA302" s="33"/>
      <c r="AB302" s="33"/>
      <c r="AC302" s="33"/>
      <c r="AD302" s="33"/>
      <c r="AE302" s="33"/>
      <c r="AR302" s="150" t="s">
        <v>224</v>
      </c>
      <c r="AT302" s="150" t="s">
        <v>125</v>
      </c>
      <c r="AU302" s="150" t="s">
        <v>124</v>
      </c>
      <c r="AY302" s="18" t="s">
        <v>119</v>
      </c>
      <c r="BE302" s="151">
        <f>IF(N302="základní",J302,0)</f>
        <v>0</v>
      </c>
      <c r="BF302" s="151">
        <f>IF(N302="snížená",J302,0)</f>
        <v>0</v>
      </c>
      <c r="BG302" s="151">
        <f>IF(N302="zákl. přenesená",J302,0)</f>
        <v>0</v>
      </c>
      <c r="BH302" s="151">
        <f>IF(N302="sníž. přenesená",J302,0)</f>
        <v>0</v>
      </c>
      <c r="BI302" s="151">
        <f>IF(N302="nulová",J302,0)</f>
        <v>0</v>
      </c>
      <c r="BJ302" s="18" t="s">
        <v>124</v>
      </c>
      <c r="BK302" s="151">
        <f>ROUND(I302*H302,2)</f>
        <v>0</v>
      </c>
      <c r="BL302" s="18" t="s">
        <v>224</v>
      </c>
      <c r="BM302" s="150" t="s">
        <v>420</v>
      </c>
    </row>
    <row r="303" spans="1:65" s="2" customFormat="1">
      <c r="A303" s="33"/>
      <c r="B303" s="34"/>
      <c r="C303" s="33"/>
      <c r="D303" s="152" t="s">
        <v>133</v>
      </c>
      <c r="E303" s="33"/>
      <c r="F303" s="153" t="s">
        <v>421</v>
      </c>
      <c r="G303" s="33"/>
      <c r="H303" s="33"/>
      <c r="I303" s="154"/>
      <c r="J303" s="33"/>
      <c r="K303" s="33"/>
      <c r="L303" s="34"/>
      <c r="M303" s="155"/>
      <c r="N303" s="156"/>
      <c r="O303" s="54"/>
      <c r="P303" s="54"/>
      <c r="Q303" s="54"/>
      <c r="R303" s="54"/>
      <c r="S303" s="54"/>
      <c r="T303" s="55"/>
      <c r="U303" s="33"/>
      <c r="V303" s="33"/>
      <c r="W303" s="33"/>
      <c r="X303" s="33"/>
      <c r="Y303" s="33"/>
      <c r="Z303" s="33"/>
      <c r="AA303" s="33"/>
      <c r="AB303" s="33"/>
      <c r="AC303" s="33"/>
      <c r="AD303" s="33"/>
      <c r="AE303" s="33"/>
      <c r="AT303" s="18" t="s">
        <v>133</v>
      </c>
      <c r="AU303" s="18" t="s">
        <v>124</v>
      </c>
    </row>
    <row r="304" spans="1:65" s="13" customFormat="1">
      <c r="B304" s="157"/>
      <c r="D304" s="158" t="s">
        <v>139</v>
      </c>
      <c r="E304" s="159" t="s">
        <v>3</v>
      </c>
      <c r="F304" s="160" t="s">
        <v>179</v>
      </c>
      <c r="H304" s="159" t="s">
        <v>3</v>
      </c>
      <c r="I304" s="161"/>
      <c r="L304" s="157"/>
      <c r="M304" s="162"/>
      <c r="N304" s="163"/>
      <c r="O304" s="163"/>
      <c r="P304" s="163"/>
      <c r="Q304" s="163"/>
      <c r="R304" s="163"/>
      <c r="S304" s="163"/>
      <c r="T304" s="164"/>
      <c r="AT304" s="159" t="s">
        <v>139</v>
      </c>
      <c r="AU304" s="159" t="s">
        <v>124</v>
      </c>
      <c r="AV304" s="13" t="s">
        <v>15</v>
      </c>
      <c r="AW304" s="13" t="s">
        <v>33</v>
      </c>
      <c r="AX304" s="13" t="s">
        <v>71</v>
      </c>
      <c r="AY304" s="159" t="s">
        <v>119</v>
      </c>
    </row>
    <row r="305" spans="1:65" s="14" customFormat="1">
      <c r="B305" s="165"/>
      <c r="D305" s="158" t="s">
        <v>139</v>
      </c>
      <c r="E305" s="166" t="s">
        <v>3</v>
      </c>
      <c r="F305" s="167" t="s">
        <v>300</v>
      </c>
      <c r="H305" s="168">
        <v>288</v>
      </c>
      <c r="I305" s="169"/>
      <c r="L305" s="165"/>
      <c r="M305" s="170"/>
      <c r="N305" s="171"/>
      <c r="O305" s="171"/>
      <c r="P305" s="171"/>
      <c r="Q305" s="171"/>
      <c r="R305" s="171"/>
      <c r="S305" s="171"/>
      <c r="T305" s="172"/>
      <c r="AT305" s="166" t="s">
        <v>139</v>
      </c>
      <c r="AU305" s="166" t="s">
        <v>124</v>
      </c>
      <c r="AV305" s="14" t="s">
        <v>124</v>
      </c>
      <c r="AW305" s="14" t="s">
        <v>33</v>
      </c>
      <c r="AX305" s="14" t="s">
        <v>15</v>
      </c>
      <c r="AY305" s="166" t="s">
        <v>119</v>
      </c>
    </row>
    <row r="306" spans="1:65" s="2" customFormat="1" ht="44.25" customHeight="1">
      <c r="A306" s="33"/>
      <c r="B306" s="138"/>
      <c r="C306" s="139" t="s">
        <v>422</v>
      </c>
      <c r="D306" s="139" t="s">
        <v>125</v>
      </c>
      <c r="E306" s="140" t="s">
        <v>423</v>
      </c>
      <c r="F306" s="141" t="s">
        <v>424</v>
      </c>
      <c r="G306" s="142" t="s">
        <v>128</v>
      </c>
      <c r="H306" s="143">
        <v>58.95</v>
      </c>
      <c r="I306" s="144"/>
      <c r="J306" s="145">
        <f>ROUND(I306*H306,2)</f>
        <v>0</v>
      </c>
      <c r="K306" s="141" t="s">
        <v>129</v>
      </c>
      <c r="L306" s="34"/>
      <c r="M306" s="146" t="s">
        <v>3</v>
      </c>
      <c r="N306" s="147" t="s">
        <v>43</v>
      </c>
      <c r="O306" s="54"/>
      <c r="P306" s="148">
        <f>O306*H306</f>
        <v>0</v>
      </c>
      <c r="Q306" s="148">
        <v>5.8E-4</v>
      </c>
      <c r="R306" s="148">
        <f>Q306*H306</f>
        <v>3.4190999999999999E-2</v>
      </c>
      <c r="S306" s="148">
        <v>0</v>
      </c>
      <c r="T306" s="149">
        <f>S306*H306</f>
        <v>0</v>
      </c>
      <c r="U306" s="33"/>
      <c r="V306" s="33"/>
      <c r="W306" s="33"/>
      <c r="X306" s="33"/>
      <c r="Y306" s="33"/>
      <c r="Z306" s="33"/>
      <c r="AA306" s="33"/>
      <c r="AB306" s="33"/>
      <c r="AC306" s="33"/>
      <c r="AD306" s="33"/>
      <c r="AE306" s="33"/>
      <c r="AR306" s="150" t="s">
        <v>224</v>
      </c>
      <c r="AT306" s="150" t="s">
        <v>125</v>
      </c>
      <c r="AU306" s="150" t="s">
        <v>124</v>
      </c>
      <c r="AY306" s="18" t="s">
        <v>119</v>
      </c>
      <c r="BE306" s="151">
        <f>IF(N306="základní",J306,0)</f>
        <v>0</v>
      </c>
      <c r="BF306" s="151">
        <f>IF(N306="snížená",J306,0)</f>
        <v>0</v>
      </c>
      <c r="BG306" s="151">
        <f>IF(N306="zákl. přenesená",J306,0)</f>
        <v>0</v>
      </c>
      <c r="BH306" s="151">
        <f>IF(N306="sníž. přenesená",J306,0)</f>
        <v>0</v>
      </c>
      <c r="BI306" s="151">
        <f>IF(N306="nulová",J306,0)</f>
        <v>0</v>
      </c>
      <c r="BJ306" s="18" t="s">
        <v>124</v>
      </c>
      <c r="BK306" s="151">
        <f>ROUND(I306*H306,2)</f>
        <v>0</v>
      </c>
      <c r="BL306" s="18" t="s">
        <v>224</v>
      </c>
      <c r="BM306" s="150" t="s">
        <v>425</v>
      </c>
    </row>
    <row r="307" spans="1:65" s="2" customFormat="1">
      <c r="A307" s="33"/>
      <c r="B307" s="34"/>
      <c r="C307" s="33"/>
      <c r="D307" s="152" t="s">
        <v>133</v>
      </c>
      <c r="E307" s="33"/>
      <c r="F307" s="153" t="s">
        <v>426</v>
      </c>
      <c r="G307" s="33"/>
      <c r="H307" s="33"/>
      <c r="I307" s="154"/>
      <c r="J307" s="33"/>
      <c r="K307" s="33"/>
      <c r="L307" s="34"/>
      <c r="M307" s="155"/>
      <c r="N307" s="156"/>
      <c r="O307" s="54"/>
      <c r="P307" s="54"/>
      <c r="Q307" s="54"/>
      <c r="R307" s="54"/>
      <c r="S307" s="54"/>
      <c r="T307" s="55"/>
      <c r="U307" s="33"/>
      <c r="V307" s="33"/>
      <c r="W307" s="33"/>
      <c r="X307" s="33"/>
      <c r="Y307" s="33"/>
      <c r="Z307" s="33"/>
      <c r="AA307" s="33"/>
      <c r="AB307" s="33"/>
      <c r="AC307" s="33"/>
      <c r="AD307" s="33"/>
      <c r="AE307" s="33"/>
      <c r="AT307" s="18" t="s">
        <v>133</v>
      </c>
      <c r="AU307" s="18" t="s">
        <v>124</v>
      </c>
    </row>
    <row r="308" spans="1:65" s="13" customFormat="1">
      <c r="B308" s="157"/>
      <c r="D308" s="158" t="s">
        <v>139</v>
      </c>
      <c r="E308" s="159" t="s">
        <v>3</v>
      </c>
      <c r="F308" s="160" t="s">
        <v>140</v>
      </c>
      <c r="H308" s="159" t="s">
        <v>3</v>
      </c>
      <c r="I308" s="161"/>
      <c r="L308" s="157"/>
      <c r="M308" s="162"/>
      <c r="N308" s="163"/>
      <c r="O308" s="163"/>
      <c r="P308" s="163"/>
      <c r="Q308" s="163"/>
      <c r="R308" s="163"/>
      <c r="S308" s="163"/>
      <c r="T308" s="164"/>
      <c r="AT308" s="159" t="s">
        <v>139</v>
      </c>
      <c r="AU308" s="159" t="s">
        <v>124</v>
      </c>
      <c r="AV308" s="13" t="s">
        <v>15</v>
      </c>
      <c r="AW308" s="13" t="s">
        <v>33</v>
      </c>
      <c r="AX308" s="13" t="s">
        <v>71</v>
      </c>
      <c r="AY308" s="159" t="s">
        <v>119</v>
      </c>
    </row>
    <row r="309" spans="1:65" s="14" customFormat="1">
      <c r="B309" s="165"/>
      <c r="D309" s="158" t="s">
        <v>139</v>
      </c>
      <c r="E309" s="166" t="s">
        <v>3</v>
      </c>
      <c r="F309" s="167" t="s">
        <v>168</v>
      </c>
      <c r="H309" s="168">
        <v>33.6</v>
      </c>
      <c r="I309" s="169"/>
      <c r="L309" s="165"/>
      <c r="M309" s="170"/>
      <c r="N309" s="171"/>
      <c r="O309" s="171"/>
      <c r="P309" s="171"/>
      <c r="Q309" s="171"/>
      <c r="R309" s="171"/>
      <c r="S309" s="171"/>
      <c r="T309" s="172"/>
      <c r="AT309" s="166" t="s">
        <v>139</v>
      </c>
      <c r="AU309" s="166" t="s">
        <v>124</v>
      </c>
      <c r="AV309" s="14" t="s">
        <v>124</v>
      </c>
      <c r="AW309" s="14" t="s">
        <v>33</v>
      </c>
      <c r="AX309" s="14" t="s">
        <v>71</v>
      </c>
      <c r="AY309" s="166" t="s">
        <v>119</v>
      </c>
    </row>
    <row r="310" spans="1:65" s="14" customFormat="1">
      <c r="B310" s="165"/>
      <c r="D310" s="158" t="s">
        <v>139</v>
      </c>
      <c r="E310" s="166" t="s">
        <v>3</v>
      </c>
      <c r="F310" s="167" t="s">
        <v>169</v>
      </c>
      <c r="H310" s="168">
        <v>25.35</v>
      </c>
      <c r="I310" s="169"/>
      <c r="L310" s="165"/>
      <c r="M310" s="170"/>
      <c r="N310" s="171"/>
      <c r="O310" s="171"/>
      <c r="P310" s="171"/>
      <c r="Q310" s="171"/>
      <c r="R310" s="171"/>
      <c r="S310" s="171"/>
      <c r="T310" s="172"/>
      <c r="AT310" s="166" t="s">
        <v>139</v>
      </c>
      <c r="AU310" s="166" t="s">
        <v>124</v>
      </c>
      <c r="AV310" s="14" t="s">
        <v>124</v>
      </c>
      <c r="AW310" s="14" t="s">
        <v>33</v>
      </c>
      <c r="AX310" s="14" t="s">
        <v>71</v>
      </c>
      <c r="AY310" s="166" t="s">
        <v>119</v>
      </c>
    </row>
    <row r="311" spans="1:65" s="15" customFormat="1">
      <c r="B311" s="173"/>
      <c r="D311" s="158" t="s">
        <v>139</v>
      </c>
      <c r="E311" s="174" t="s">
        <v>3</v>
      </c>
      <c r="F311" s="175" t="s">
        <v>145</v>
      </c>
      <c r="H311" s="176">
        <v>58.95</v>
      </c>
      <c r="I311" s="177"/>
      <c r="L311" s="173"/>
      <c r="M311" s="178"/>
      <c r="N311" s="179"/>
      <c r="O311" s="179"/>
      <c r="P311" s="179"/>
      <c r="Q311" s="179"/>
      <c r="R311" s="179"/>
      <c r="S311" s="179"/>
      <c r="T311" s="180"/>
      <c r="AT311" s="174" t="s">
        <v>139</v>
      </c>
      <c r="AU311" s="174" t="s">
        <v>124</v>
      </c>
      <c r="AV311" s="15" t="s">
        <v>130</v>
      </c>
      <c r="AW311" s="15" t="s">
        <v>33</v>
      </c>
      <c r="AX311" s="15" t="s">
        <v>15</v>
      </c>
      <c r="AY311" s="174" t="s">
        <v>119</v>
      </c>
    </row>
    <row r="312" spans="1:65" s="2" customFormat="1" ht="24.2" customHeight="1">
      <c r="A312" s="33"/>
      <c r="B312" s="138"/>
      <c r="C312" s="181" t="s">
        <v>427</v>
      </c>
      <c r="D312" s="181" t="s">
        <v>146</v>
      </c>
      <c r="E312" s="182" t="s">
        <v>428</v>
      </c>
      <c r="F312" s="183" t="s">
        <v>429</v>
      </c>
      <c r="G312" s="184" t="s">
        <v>128</v>
      </c>
      <c r="H312" s="185">
        <v>60.128999999999998</v>
      </c>
      <c r="I312" s="186"/>
      <c r="J312" s="187">
        <f>ROUND(I312*H312,2)</f>
        <v>0</v>
      </c>
      <c r="K312" s="183" t="s">
        <v>3</v>
      </c>
      <c r="L312" s="188"/>
      <c r="M312" s="189" t="s">
        <v>3</v>
      </c>
      <c r="N312" s="190" t="s">
        <v>43</v>
      </c>
      <c r="O312" s="54"/>
      <c r="P312" s="148">
        <f>O312*H312</f>
        <v>0</v>
      </c>
      <c r="Q312" s="148">
        <v>3.0000000000000001E-3</v>
      </c>
      <c r="R312" s="148">
        <f>Q312*H312</f>
        <v>0.18038699999999999</v>
      </c>
      <c r="S312" s="148">
        <v>0</v>
      </c>
      <c r="T312" s="149">
        <f>S312*H312</f>
        <v>0</v>
      </c>
      <c r="U312" s="33"/>
      <c r="V312" s="33"/>
      <c r="W312" s="33"/>
      <c r="X312" s="33"/>
      <c r="Y312" s="33"/>
      <c r="Z312" s="33"/>
      <c r="AA312" s="33"/>
      <c r="AB312" s="33"/>
      <c r="AC312" s="33"/>
      <c r="AD312" s="33"/>
      <c r="AE312" s="33"/>
      <c r="AR312" s="150" t="s">
        <v>309</v>
      </c>
      <c r="AT312" s="150" t="s">
        <v>146</v>
      </c>
      <c r="AU312" s="150" t="s">
        <v>124</v>
      </c>
      <c r="AY312" s="18" t="s">
        <v>119</v>
      </c>
      <c r="BE312" s="151">
        <f>IF(N312="základní",J312,0)</f>
        <v>0</v>
      </c>
      <c r="BF312" s="151">
        <f>IF(N312="snížená",J312,0)</f>
        <v>0</v>
      </c>
      <c r="BG312" s="151">
        <f>IF(N312="zákl. přenesená",J312,0)</f>
        <v>0</v>
      </c>
      <c r="BH312" s="151">
        <f>IF(N312="sníž. přenesená",J312,0)</f>
        <v>0</v>
      </c>
      <c r="BI312" s="151">
        <f>IF(N312="nulová",J312,0)</f>
        <v>0</v>
      </c>
      <c r="BJ312" s="18" t="s">
        <v>124</v>
      </c>
      <c r="BK312" s="151">
        <f>ROUND(I312*H312,2)</f>
        <v>0</v>
      </c>
      <c r="BL312" s="18" t="s">
        <v>224</v>
      </c>
      <c r="BM312" s="150" t="s">
        <v>430</v>
      </c>
    </row>
    <row r="313" spans="1:65" s="14" customFormat="1">
      <c r="B313" s="165"/>
      <c r="D313" s="158" t="s">
        <v>139</v>
      </c>
      <c r="F313" s="167" t="s">
        <v>431</v>
      </c>
      <c r="H313" s="168">
        <v>60.128999999999998</v>
      </c>
      <c r="I313" s="169"/>
      <c r="L313" s="165"/>
      <c r="M313" s="170"/>
      <c r="N313" s="171"/>
      <c r="O313" s="171"/>
      <c r="P313" s="171"/>
      <c r="Q313" s="171"/>
      <c r="R313" s="171"/>
      <c r="S313" s="171"/>
      <c r="T313" s="172"/>
      <c r="AT313" s="166" t="s">
        <v>139</v>
      </c>
      <c r="AU313" s="166" t="s">
        <v>124</v>
      </c>
      <c r="AV313" s="14" t="s">
        <v>124</v>
      </c>
      <c r="AW313" s="14" t="s">
        <v>4</v>
      </c>
      <c r="AX313" s="14" t="s">
        <v>15</v>
      </c>
      <c r="AY313" s="166" t="s">
        <v>119</v>
      </c>
    </row>
    <row r="314" spans="1:65" s="2" customFormat="1" ht="33" customHeight="1">
      <c r="A314" s="33"/>
      <c r="B314" s="138"/>
      <c r="C314" s="139" t="s">
        <v>432</v>
      </c>
      <c r="D314" s="139" t="s">
        <v>125</v>
      </c>
      <c r="E314" s="140" t="s">
        <v>433</v>
      </c>
      <c r="F314" s="141" t="s">
        <v>434</v>
      </c>
      <c r="G314" s="142" t="s">
        <v>128</v>
      </c>
      <c r="H314" s="143">
        <v>58.95</v>
      </c>
      <c r="I314" s="144"/>
      <c r="J314" s="145">
        <f>ROUND(I314*H314,2)</f>
        <v>0</v>
      </c>
      <c r="K314" s="141" t="s">
        <v>129</v>
      </c>
      <c r="L314" s="34"/>
      <c r="M314" s="146" t="s">
        <v>3</v>
      </c>
      <c r="N314" s="147" t="s">
        <v>43</v>
      </c>
      <c r="O314" s="54"/>
      <c r="P314" s="148">
        <f>O314*H314</f>
        <v>0</v>
      </c>
      <c r="Q314" s="148">
        <v>5.8E-4</v>
      </c>
      <c r="R314" s="148">
        <f>Q314*H314</f>
        <v>3.4190999999999999E-2</v>
      </c>
      <c r="S314" s="148">
        <v>0</v>
      </c>
      <c r="T314" s="149">
        <f>S314*H314</f>
        <v>0</v>
      </c>
      <c r="U314" s="33"/>
      <c r="V314" s="33"/>
      <c r="W314" s="33"/>
      <c r="X314" s="33"/>
      <c r="Y314" s="33"/>
      <c r="Z314" s="33"/>
      <c r="AA314" s="33"/>
      <c r="AB314" s="33"/>
      <c r="AC314" s="33"/>
      <c r="AD314" s="33"/>
      <c r="AE314" s="33"/>
      <c r="AR314" s="150" t="s">
        <v>224</v>
      </c>
      <c r="AT314" s="150" t="s">
        <v>125</v>
      </c>
      <c r="AU314" s="150" t="s">
        <v>124</v>
      </c>
      <c r="AY314" s="18" t="s">
        <v>119</v>
      </c>
      <c r="BE314" s="151">
        <f>IF(N314="základní",J314,0)</f>
        <v>0</v>
      </c>
      <c r="BF314" s="151">
        <f>IF(N314="snížená",J314,0)</f>
        <v>0</v>
      </c>
      <c r="BG314" s="151">
        <f>IF(N314="zákl. přenesená",J314,0)</f>
        <v>0</v>
      </c>
      <c r="BH314" s="151">
        <f>IF(N314="sníž. přenesená",J314,0)</f>
        <v>0</v>
      </c>
      <c r="BI314" s="151">
        <f>IF(N314="nulová",J314,0)</f>
        <v>0</v>
      </c>
      <c r="BJ314" s="18" t="s">
        <v>124</v>
      </c>
      <c r="BK314" s="151">
        <f>ROUND(I314*H314,2)</f>
        <v>0</v>
      </c>
      <c r="BL314" s="18" t="s">
        <v>224</v>
      </c>
      <c r="BM314" s="150" t="s">
        <v>435</v>
      </c>
    </row>
    <row r="315" spans="1:65" s="2" customFormat="1">
      <c r="A315" s="33"/>
      <c r="B315" s="34"/>
      <c r="C315" s="33"/>
      <c r="D315" s="152" t="s">
        <v>133</v>
      </c>
      <c r="E315" s="33"/>
      <c r="F315" s="153" t="s">
        <v>436</v>
      </c>
      <c r="G315" s="33"/>
      <c r="H315" s="33"/>
      <c r="I315" s="154"/>
      <c r="J315" s="33"/>
      <c r="K315" s="33"/>
      <c r="L315" s="34"/>
      <c r="M315" s="155"/>
      <c r="N315" s="156"/>
      <c r="O315" s="54"/>
      <c r="P315" s="54"/>
      <c r="Q315" s="54"/>
      <c r="R315" s="54"/>
      <c r="S315" s="54"/>
      <c r="T315" s="55"/>
      <c r="U315" s="33"/>
      <c r="V315" s="33"/>
      <c r="W315" s="33"/>
      <c r="X315" s="33"/>
      <c r="Y315" s="33"/>
      <c r="Z315" s="33"/>
      <c r="AA315" s="33"/>
      <c r="AB315" s="33"/>
      <c r="AC315" s="33"/>
      <c r="AD315" s="33"/>
      <c r="AE315" s="33"/>
      <c r="AT315" s="18" t="s">
        <v>133</v>
      </c>
      <c r="AU315" s="18" t="s">
        <v>124</v>
      </c>
    </row>
    <row r="316" spans="1:65" s="13" customFormat="1">
      <c r="B316" s="157"/>
      <c r="D316" s="158" t="s">
        <v>139</v>
      </c>
      <c r="E316" s="159" t="s">
        <v>3</v>
      </c>
      <c r="F316" s="160" t="s">
        <v>140</v>
      </c>
      <c r="H316" s="159" t="s">
        <v>3</v>
      </c>
      <c r="I316" s="161"/>
      <c r="L316" s="157"/>
      <c r="M316" s="162"/>
      <c r="N316" s="163"/>
      <c r="O316" s="163"/>
      <c r="P316" s="163"/>
      <c r="Q316" s="163"/>
      <c r="R316" s="163"/>
      <c r="S316" s="163"/>
      <c r="T316" s="164"/>
      <c r="AT316" s="159" t="s">
        <v>139</v>
      </c>
      <c r="AU316" s="159" t="s">
        <v>124</v>
      </c>
      <c r="AV316" s="13" t="s">
        <v>15</v>
      </c>
      <c r="AW316" s="13" t="s">
        <v>33</v>
      </c>
      <c r="AX316" s="13" t="s">
        <v>71</v>
      </c>
      <c r="AY316" s="159" t="s">
        <v>119</v>
      </c>
    </row>
    <row r="317" spans="1:65" s="14" customFormat="1">
      <c r="B317" s="165"/>
      <c r="D317" s="158" t="s">
        <v>139</v>
      </c>
      <c r="E317" s="166" t="s">
        <v>3</v>
      </c>
      <c r="F317" s="167" t="s">
        <v>168</v>
      </c>
      <c r="H317" s="168">
        <v>33.6</v>
      </c>
      <c r="I317" s="169"/>
      <c r="L317" s="165"/>
      <c r="M317" s="170"/>
      <c r="N317" s="171"/>
      <c r="O317" s="171"/>
      <c r="P317" s="171"/>
      <c r="Q317" s="171"/>
      <c r="R317" s="171"/>
      <c r="S317" s="171"/>
      <c r="T317" s="172"/>
      <c r="AT317" s="166" t="s">
        <v>139</v>
      </c>
      <c r="AU317" s="166" t="s">
        <v>124</v>
      </c>
      <c r="AV317" s="14" t="s">
        <v>124</v>
      </c>
      <c r="AW317" s="14" t="s">
        <v>33</v>
      </c>
      <c r="AX317" s="14" t="s">
        <v>71</v>
      </c>
      <c r="AY317" s="166" t="s">
        <v>119</v>
      </c>
    </row>
    <row r="318" spans="1:65" s="14" customFormat="1">
      <c r="B318" s="165"/>
      <c r="D318" s="158" t="s">
        <v>139</v>
      </c>
      <c r="E318" s="166" t="s">
        <v>3</v>
      </c>
      <c r="F318" s="167" t="s">
        <v>169</v>
      </c>
      <c r="H318" s="168">
        <v>25.35</v>
      </c>
      <c r="I318" s="169"/>
      <c r="L318" s="165"/>
      <c r="M318" s="170"/>
      <c r="N318" s="171"/>
      <c r="O318" s="171"/>
      <c r="P318" s="171"/>
      <c r="Q318" s="171"/>
      <c r="R318" s="171"/>
      <c r="S318" s="171"/>
      <c r="T318" s="172"/>
      <c r="AT318" s="166" t="s">
        <v>139</v>
      </c>
      <c r="AU318" s="166" t="s">
        <v>124</v>
      </c>
      <c r="AV318" s="14" t="s">
        <v>124</v>
      </c>
      <c r="AW318" s="14" t="s">
        <v>33</v>
      </c>
      <c r="AX318" s="14" t="s">
        <v>71</v>
      </c>
      <c r="AY318" s="166" t="s">
        <v>119</v>
      </c>
    </row>
    <row r="319" spans="1:65" s="15" customFormat="1">
      <c r="B319" s="173"/>
      <c r="D319" s="158" t="s">
        <v>139</v>
      </c>
      <c r="E319" s="174" t="s">
        <v>3</v>
      </c>
      <c r="F319" s="175" t="s">
        <v>145</v>
      </c>
      <c r="H319" s="176">
        <v>58.95</v>
      </c>
      <c r="I319" s="177"/>
      <c r="L319" s="173"/>
      <c r="M319" s="178"/>
      <c r="N319" s="179"/>
      <c r="O319" s="179"/>
      <c r="P319" s="179"/>
      <c r="Q319" s="179"/>
      <c r="R319" s="179"/>
      <c r="S319" s="179"/>
      <c r="T319" s="180"/>
      <c r="AT319" s="174" t="s">
        <v>139</v>
      </c>
      <c r="AU319" s="174" t="s">
        <v>124</v>
      </c>
      <c r="AV319" s="15" t="s">
        <v>130</v>
      </c>
      <c r="AW319" s="15" t="s">
        <v>33</v>
      </c>
      <c r="AX319" s="15" t="s">
        <v>15</v>
      </c>
      <c r="AY319" s="174" t="s">
        <v>119</v>
      </c>
    </row>
    <row r="320" spans="1:65" s="2" customFormat="1" ht="21.75" customHeight="1">
      <c r="A320" s="33"/>
      <c r="B320" s="138"/>
      <c r="C320" s="181" t="s">
        <v>437</v>
      </c>
      <c r="D320" s="181" t="s">
        <v>146</v>
      </c>
      <c r="E320" s="182" t="s">
        <v>438</v>
      </c>
      <c r="F320" s="183" t="s">
        <v>439</v>
      </c>
      <c r="G320" s="184" t="s">
        <v>227</v>
      </c>
      <c r="H320" s="185">
        <v>4.3330000000000002</v>
      </c>
      <c r="I320" s="186"/>
      <c r="J320" s="187">
        <f>ROUND(I320*H320,2)</f>
        <v>0</v>
      </c>
      <c r="K320" s="183" t="s">
        <v>3</v>
      </c>
      <c r="L320" s="188"/>
      <c r="M320" s="189" t="s">
        <v>3</v>
      </c>
      <c r="N320" s="190" t="s">
        <v>43</v>
      </c>
      <c r="O320" s="54"/>
      <c r="P320" s="148">
        <f>O320*H320</f>
        <v>0</v>
      </c>
      <c r="Q320" s="148">
        <v>6.4999999999999997E-3</v>
      </c>
      <c r="R320" s="148">
        <f>Q320*H320</f>
        <v>2.8164499999999999E-2</v>
      </c>
      <c r="S320" s="148">
        <v>0</v>
      </c>
      <c r="T320" s="149">
        <f>S320*H320</f>
        <v>0</v>
      </c>
      <c r="U320" s="33"/>
      <c r="V320" s="33"/>
      <c r="W320" s="33"/>
      <c r="X320" s="33"/>
      <c r="Y320" s="33"/>
      <c r="Z320" s="33"/>
      <c r="AA320" s="33"/>
      <c r="AB320" s="33"/>
      <c r="AC320" s="33"/>
      <c r="AD320" s="33"/>
      <c r="AE320" s="33"/>
      <c r="AR320" s="150" t="s">
        <v>309</v>
      </c>
      <c r="AT320" s="150" t="s">
        <v>146</v>
      </c>
      <c r="AU320" s="150" t="s">
        <v>124</v>
      </c>
      <c r="AY320" s="18" t="s">
        <v>119</v>
      </c>
      <c r="BE320" s="151">
        <f>IF(N320="základní",J320,0)</f>
        <v>0</v>
      </c>
      <c r="BF320" s="151">
        <f>IF(N320="snížená",J320,0)</f>
        <v>0</v>
      </c>
      <c r="BG320" s="151">
        <f>IF(N320="zákl. přenesená",J320,0)</f>
        <v>0</v>
      </c>
      <c r="BH320" s="151">
        <f>IF(N320="sníž. přenesená",J320,0)</f>
        <v>0</v>
      </c>
      <c r="BI320" s="151">
        <f>IF(N320="nulová",J320,0)</f>
        <v>0</v>
      </c>
      <c r="BJ320" s="18" t="s">
        <v>124</v>
      </c>
      <c r="BK320" s="151">
        <f>ROUND(I320*H320,2)</f>
        <v>0</v>
      </c>
      <c r="BL320" s="18" t="s">
        <v>224</v>
      </c>
      <c r="BM320" s="150" t="s">
        <v>440</v>
      </c>
    </row>
    <row r="321" spans="1:65" s="14" customFormat="1">
      <c r="B321" s="165"/>
      <c r="D321" s="158" t="s">
        <v>139</v>
      </c>
      <c r="E321" s="166" t="s">
        <v>3</v>
      </c>
      <c r="F321" s="167" t="s">
        <v>441</v>
      </c>
      <c r="H321" s="168">
        <v>4.1269999999999998</v>
      </c>
      <c r="I321" s="169"/>
      <c r="L321" s="165"/>
      <c r="M321" s="170"/>
      <c r="N321" s="171"/>
      <c r="O321" s="171"/>
      <c r="P321" s="171"/>
      <c r="Q321" s="171"/>
      <c r="R321" s="171"/>
      <c r="S321" s="171"/>
      <c r="T321" s="172"/>
      <c r="AT321" s="166" t="s">
        <v>139</v>
      </c>
      <c r="AU321" s="166" t="s">
        <v>124</v>
      </c>
      <c r="AV321" s="14" t="s">
        <v>124</v>
      </c>
      <c r="AW321" s="14" t="s">
        <v>33</v>
      </c>
      <c r="AX321" s="14" t="s">
        <v>15</v>
      </c>
      <c r="AY321" s="166" t="s">
        <v>119</v>
      </c>
    </row>
    <row r="322" spans="1:65" s="14" customFormat="1">
      <c r="B322" s="165"/>
      <c r="D322" s="158" t="s">
        <v>139</v>
      </c>
      <c r="F322" s="167" t="s">
        <v>442</v>
      </c>
      <c r="H322" s="168">
        <v>4.3330000000000002</v>
      </c>
      <c r="I322" s="169"/>
      <c r="L322" s="165"/>
      <c r="M322" s="170"/>
      <c r="N322" s="171"/>
      <c r="O322" s="171"/>
      <c r="P322" s="171"/>
      <c r="Q322" s="171"/>
      <c r="R322" s="171"/>
      <c r="S322" s="171"/>
      <c r="T322" s="172"/>
      <c r="AT322" s="166" t="s">
        <v>139</v>
      </c>
      <c r="AU322" s="166" t="s">
        <v>124</v>
      </c>
      <c r="AV322" s="14" t="s">
        <v>124</v>
      </c>
      <c r="AW322" s="14" t="s">
        <v>4</v>
      </c>
      <c r="AX322" s="14" t="s">
        <v>15</v>
      </c>
      <c r="AY322" s="166" t="s">
        <v>119</v>
      </c>
    </row>
    <row r="323" spans="1:65" s="2" customFormat="1" ht="37.9" customHeight="1">
      <c r="A323" s="33"/>
      <c r="B323" s="138"/>
      <c r="C323" s="139" t="s">
        <v>443</v>
      </c>
      <c r="D323" s="139" t="s">
        <v>125</v>
      </c>
      <c r="E323" s="140" t="s">
        <v>444</v>
      </c>
      <c r="F323" s="141" t="s">
        <v>445</v>
      </c>
      <c r="G323" s="142" t="s">
        <v>184</v>
      </c>
      <c r="H323" s="143">
        <v>75</v>
      </c>
      <c r="I323" s="144"/>
      <c r="J323" s="145">
        <f>ROUND(I323*H323,2)</f>
        <v>0</v>
      </c>
      <c r="K323" s="141" t="s">
        <v>129</v>
      </c>
      <c r="L323" s="34"/>
      <c r="M323" s="146" t="s">
        <v>3</v>
      </c>
      <c r="N323" s="147" t="s">
        <v>43</v>
      </c>
      <c r="O323" s="54"/>
      <c r="P323" s="148">
        <f>O323*H323</f>
        <v>0</v>
      </c>
      <c r="Q323" s="148">
        <v>1E-4</v>
      </c>
      <c r="R323" s="148">
        <f>Q323*H323</f>
        <v>7.5000000000000006E-3</v>
      </c>
      <c r="S323" s="148">
        <v>0</v>
      </c>
      <c r="T323" s="149">
        <f>S323*H323</f>
        <v>0</v>
      </c>
      <c r="U323" s="33"/>
      <c r="V323" s="33"/>
      <c r="W323" s="33"/>
      <c r="X323" s="33"/>
      <c r="Y323" s="33"/>
      <c r="Z323" s="33"/>
      <c r="AA323" s="33"/>
      <c r="AB323" s="33"/>
      <c r="AC323" s="33"/>
      <c r="AD323" s="33"/>
      <c r="AE323" s="33"/>
      <c r="AR323" s="150" t="s">
        <v>224</v>
      </c>
      <c r="AT323" s="150" t="s">
        <v>125</v>
      </c>
      <c r="AU323" s="150" t="s">
        <v>124</v>
      </c>
      <c r="AY323" s="18" t="s">
        <v>119</v>
      </c>
      <c r="BE323" s="151">
        <f>IF(N323="základní",J323,0)</f>
        <v>0</v>
      </c>
      <c r="BF323" s="151">
        <f>IF(N323="snížená",J323,0)</f>
        <v>0</v>
      </c>
      <c r="BG323" s="151">
        <f>IF(N323="zákl. přenesená",J323,0)</f>
        <v>0</v>
      </c>
      <c r="BH323" s="151">
        <f>IF(N323="sníž. přenesená",J323,0)</f>
        <v>0</v>
      </c>
      <c r="BI323" s="151">
        <f>IF(N323="nulová",J323,0)</f>
        <v>0</v>
      </c>
      <c r="BJ323" s="18" t="s">
        <v>124</v>
      </c>
      <c r="BK323" s="151">
        <f>ROUND(I323*H323,2)</f>
        <v>0</v>
      </c>
      <c r="BL323" s="18" t="s">
        <v>224</v>
      </c>
      <c r="BM323" s="150" t="s">
        <v>446</v>
      </c>
    </row>
    <row r="324" spans="1:65" s="2" customFormat="1">
      <c r="A324" s="33"/>
      <c r="B324" s="34"/>
      <c r="C324" s="33"/>
      <c r="D324" s="152" t="s">
        <v>133</v>
      </c>
      <c r="E324" s="33"/>
      <c r="F324" s="153" t="s">
        <v>447</v>
      </c>
      <c r="G324" s="33"/>
      <c r="H324" s="33"/>
      <c r="I324" s="154"/>
      <c r="J324" s="33"/>
      <c r="K324" s="33"/>
      <c r="L324" s="34"/>
      <c r="M324" s="155"/>
      <c r="N324" s="156"/>
      <c r="O324" s="54"/>
      <c r="P324" s="54"/>
      <c r="Q324" s="54"/>
      <c r="R324" s="54"/>
      <c r="S324" s="54"/>
      <c r="T324" s="55"/>
      <c r="U324" s="33"/>
      <c r="V324" s="33"/>
      <c r="W324" s="33"/>
      <c r="X324" s="33"/>
      <c r="Y324" s="33"/>
      <c r="Z324" s="33"/>
      <c r="AA324" s="33"/>
      <c r="AB324" s="33"/>
      <c r="AC324" s="33"/>
      <c r="AD324" s="33"/>
      <c r="AE324" s="33"/>
      <c r="AT324" s="18" t="s">
        <v>133</v>
      </c>
      <c r="AU324" s="18" t="s">
        <v>124</v>
      </c>
    </row>
    <row r="325" spans="1:65" s="13" customFormat="1">
      <c r="B325" s="157"/>
      <c r="D325" s="158" t="s">
        <v>139</v>
      </c>
      <c r="E325" s="159" t="s">
        <v>3</v>
      </c>
      <c r="F325" s="160" t="s">
        <v>448</v>
      </c>
      <c r="H325" s="159" t="s">
        <v>3</v>
      </c>
      <c r="I325" s="161"/>
      <c r="L325" s="157"/>
      <c r="M325" s="162"/>
      <c r="N325" s="163"/>
      <c r="O325" s="163"/>
      <c r="P325" s="163"/>
      <c r="Q325" s="163"/>
      <c r="R325" s="163"/>
      <c r="S325" s="163"/>
      <c r="T325" s="164"/>
      <c r="AT325" s="159" t="s">
        <v>139</v>
      </c>
      <c r="AU325" s="159" t="s">
        <v>124</v>
      </c>
      <c r="AV325" s="13" t="s">
        <v>15</v>
      </c>
      <c r="AW325" s="13" t="s">
        <v>33</v>
      </c>
      <c r="AX325" s="13" t="s">
        <v>71</v>
      </c>
      <c r="AY325" s="159" t="s">
        <v>119</v>
      </c>
    </row>
    <row r="326" spans="1:65" s="14" customFormat="1">
      <c r="B326" s="165"/>
      <c r="D326" s="158" t="s">
        <v>139</v>
      </c>
      <c r="E326" s="166" t="s">
        <v>3</v>
      </c>
      <c r="F326" s="167" t="s">
        <v>449</v>
      </c>
      <c r="H326" s="168">
        <v>75</v>
      </c>
      <c r="I326" s="169"/>
      <c r="L326" s="165"/>
      <c r="M326" s="170"/>
      <c r="N326" s="171"/>
      <c r="O326" s="171"/>
      <c r="P326" s="171"/>
      <c r="Q326" s="171"/>
      <c r="R326" s="171"/>
      <c r="S326" s="171"/>
      <c r="T326" s="172"/>
      <c r="AT326" s="166" t="s">
        <v>139</v>
      </c>
      <c r="AU326" s="166" t="s">
        <v>124</v>
      </c>
      <c r="AV326" s="14" t="s">
        <v>124</v>
      </c>
      <c r="AW326" s="14" t="s">
        <v>33</v>
      </c>
      <c r="AX326" s="14" t="s">
        <v>15</v>
      </c>
      <c r="AY326" s="166" t="s">
        <v>119</v>
      </c>
    </row>
    <row r="327" spans="1:65" s="2" customFormat="1" ht="24.2" customHeight="1">
      <c r="A327" s="33"/>
      <c r="B327" s="138"/>
      <c r="C327" s="181" t="s">
        <v>450</v>
      </c>
      <c r="D327" s="181" t="s">
        <v>146</v>
      </c>
      <c r="E327" s="182" t="s">
        <v>451</v>
      </c>
      <c r="F327" s="183" t="s">
        <v>452</v>
      </c>
      <c r="G327" s="184" t="s">
        <v>227</v>
      </c>
      <c r="H327" s="185">
        <v>3.9380000000000002</v>
      </c>
      <c r="I327" s="186"/>
      <c r="J327" s="187">
        <f>ROUND(I327*H327,2)</f>
        <v>0</v>
      </c>
      <c r="K327" s="183" t="s">
        <v>129</v>
      </c>
      <c r="L327" s="188"/>
      <c r="M327" s="189" t="s">
        <v>3</v>
      </c>
      <c r="N327" s="190" t="s">
        <v>43</v>
      </c>
      <c r="O327" s="54"/>
      <c r="P327" s="148">
        <f>O327*H327</f>
        <v>0</v>
      </c>
      <c r="Q327" s="148">
        <v>2.5000000000000001E-2</v>
      </c>
      <c r="R327" s="148">
        <f>Q327*H327</f>
        <v>9.845000000000001E-2</v>
      </c>
      <c r="S327" s="148">
        <v>0</v>
      </c>
      <c r="T327" s="149">
        <f>S327*H327</f>
        <v>0</v>
      </c>
      <c r="U327" s="33"/>
      <c r="V327" s="33"/>
      <c r="W327" s="33"/>
      <c r="X327" s="33"/>
      <c r="Y327" s="33"/>
      <c r="Z327" s="33"/>
      <c r="AA327" s="33"/>
      <c r="AB327" s="33"/>
      <c r="AC327" s="33"/>
      <c r="AD327" s="33"/>
      <c r="AE327" s="33"/>
      <c r="AR327" s="150" t="s">
        <v>309</v>
      </c>
      <c r="AT327" s="150" t="s">
        <v>146</v>
      </c>
      <c r="AU327" s="150" t="s">
        <v>124</v>
      </c>
      <c r="AY327" s="18" t="s">
        <v>119</v>
      </c>
      <c r="BE327" s="151">
        <f>IF(N327="základní",J327,0)</f>
        <v>0</v>
      </c>
      <c r="BF327" s="151">
        <f>IF(N327="snížená",J327,0)</f>
        <v>0</v>
      </c>
      <c r="BG327" s="151">
        <f>IF(N327="zákl. přenesená",J327,0)</f>
        <v>0</v>
      </c>
      <c r="BH327" s="151">
        <f>IF(N327="sníž. přenesená",J327,0)</f>
        <v>0</v>
      </c>
      <c r="BI327" s="151">
        <f>IF(N327="nulová",J327,0)</f>
        <v>0</v>
      </c>
      <c r="BJ327" s="18" t="s">
        <v>124</v>
      </c>
      <c r="BK327" s="151">
        <f>ROUND(I327*H327,2)</f>
        <v>0</v>
      </c>
      <c r="BL327" s="18" t="s">
        <v>224</v>
      </c>
      <c r="BM327" s="150" t="s">
        <v>453</v>
      </c>
    </row>
    <row r="328" spans="1:65" s="2" customFormat="1">
      <c r="A328" s="33"/>
      <c r="B328" s="34"/>
      <c r="C328" s="33"/>
      <c r="D328" s="152" t="s">
        <v>133</v>
      </c>
      <c r="E328" s="33"/>
      <c r="F328" s="153" t="s">
        <v>454</v>
      </c>
      <c r="G328" s="33"/>
      <c r="H328" s="33"/>
      <c r="I328" s="154"/>
      <c r="J328" s="33"/>
      <c r="K328" s="33"/>
      <c r="L328" s="34"/>
      <c r="M328" s="155"/>
      <c r="N328" s="156"/>
      <c r="O328" s="54"/>
      <c r="P328" s="54"/>
      <c r="Q328" s="54"/>
      <c r="R328" s="54"/>
      <c r="S328" s="54"/>
      <c r="T328" s="55"/>
      <c r="U328" s="33"/>
      <c r="V328" s="33"/>
      <c r="W328" s="33"/>
      <c r="X328" s="33"/>
      <c r="Y328" s="33"/>
      <c r="Z328" s="33"/>
      <c r="AA328" s="33"/>
      <c r="AB328" s="33"/>
      <c r="AC328" s="33"/>
      <c r="AD328" s="33"/>
      <c r="AE328" s="33"/>
      <c r="AT328" s="18" t="s">
        <v>133</v>
      </c>
      <c r="AU328" s="18" t="s">
        <v>124</v>
      </c>
    </row>
    <row r="329" spans="1:65" s="14" customFormat="1">
      <c r="B329" s="165"/>
      <c r="D329" s="158" t="s">
        <v>139</v>
      </c>
      <c r="E329" s="166" t="s">
        <v>3</v>
      </c>
      <c r="F329" s="167" t="s">
        <v>455</v>
      </c>
      <c r="H329" s="168">
        <v>3.75</v>
      </c>
      <c r="I329" s="169"/>
      <c r="L329" s="165"/>
      <c r="M329" s="170"/>
      <c r="N329" s="171"/>
      <c r="O329" s="171"/>
      <c r="P329" s="171"/>
      <c r="Q329" s="171"/>
      <c r="R329" s="171"/>
      <c r="S329" s="171"/>
      <c r="T329" s="172"/>
      <c r="AT329" s="166" t="s">
        <v>139</v>
      </c>
      <c r="AU329" s="166" t="s">
        <v>124</v>
      </c>
      <c r="AV329" s="14" t="s">
        <v>124</v>
      </c>
      <c r="AW329" s="14" t="s">
        <v>33</v>
      </c>
      <c r="AX329" s="14" t="s">
        <v>15</v>
      </c>
      <c r="AY329" s="166" t="s">
        <v>119</v>
      </c>
    </row>
    <row r="330" spans="1:65" s="14" customFormat="1">
      <c r="B330" s="165"/>
      <c r="D330" s="158" t="s">
        <v>139</v>
      </c>
      <c r="F330" s="167" t="s">
        <v>456</v>
      </c>
      <c r="H330" s="168">
        <v>3.9380000000000002</v>
      </c>
      <c r="I330" s="169"/>
      <c r="L330" s="165"/>
      <c r="M330" s="170"/>
      <c r="N330" s="171"/>
      <c r="O330" s="171"/>
      <c r="P330" s="171"/>
      <c r="Q330" s="171"/>
      <c r="R330" s="171"/>
      <c r="S330" s="171"/>
      <c r="T330" s="172"/>
      <c r="AT330" s="166" t="s">
        <v>139</v>
      </c>
      <c r="AU330" s="166" t="s">
        <v>124</v>
      </c>
      <c r="AV330" s="14" t="s">
        <v>124</v>
      </c>
      <c r="AW330" s="14" t="s">
        <v>4</v>
      </c>
      <c r="AX330" s="14" t="s">
        <v>15</v>
      </c>
      <c r="AY330" s="166" t="s">
        <v>119</v>
      </c>
    </row>
    <row r="331" spans="1:65" s="2" customFormat="1" ht="49.15" customHeight="1">
      <c r="A331" s="33"/>
      <c r="B331" s="138"/>
      <c r="C331" s="139" t="s">
        <v>457</v>
      </c>
      <c r="D331" s="139" t="s">
        <v>125</v>
      </c>
      <c r="E331" s="140" t="s">
        <v>458</v>
      </c>
      <c r="F331" s="141" t="s">
        <v>459</v>
      </c>
      <c r="G331" s="142" t="s">
        <v>259</v>
      </c>
      <c r="H331" s="143">
        <v>9.1359999999999992</v>
      </c>
      <c r="I331" s="144"/>
      <c r="J331" s="145">
        <f>ROUND(I331*H331,2)</f>
        <v>0</v>
      </c>
      <c r="K331" s="141" t="s">
        <v>129</v>
      </c>
      <c r="L331" s="34"/>
      <c r="M331" s="146" t="s">
        <v>3</v>
      </c>
      <c r="N331" s="147" t="s">
        <v>43</v>
      </c>
      <c r="O331" s="54"/>
      <c r="P331" s="148">
        <f>O331*H331</f>
        <v>0</v>
      </c>
      <c r="Q331" s="148">
        <v>0</v>
      </c>
      <c r="R331" s="148">
        <f>Q331*H331</f>
        <v>0</v>
      </c>
      <c r="S331" s="148">
        <v>0</v>
      </c>
      <c r="T331" s="149">
        <f>S331*H331</f>
        <v>0</v>
      </c>
      <c r="U331" s="33"/>
      <c r="V331" s="33"/>
      <c r="W331" s="33"/>
      <c r="X331" s="33"/>
      <c r="Y331" s="33"/>
      <c r="Z331" s="33"/>
      <c r="AA331" s="33"/>
      <c r="AB331" s="33"/>
      <c r="AC331" s="33"/>
      <c r="AD331" s="33"/>
      <c r="AE331" s="33"/>
      <c r="AR331" s="150" t="s">
        <v>224</v>
      </c>
      <c r="AT331" s="150" t="s">
        <v>125</v>
      </c>
      <c r="AU331" s="150" t="s">
        <v>124</v>
      </c>
      <c r="AY331" s="18" t="s">
        <v>119</v>
      </c>
      <c r="BE331" s="151">
        <f>IF(N331="základní",J331,0)</f>
        <v>0</v>
      </c>
      <c r="BF331" s="151">
        <f>IF(N331="snížená",J331,0)</f>
        <v>0</v>
      </c>
      <c r="BG331" s="151">
        <f>IF(N331="zákl. přenesená",J331,0)</f>
        <v>0</v>
      </c>
      <c r="BH331" s="151">
        <f>IF(N331="sníž. přenesená",J331,0)</f>
        <v>0</v>
      </c>
      <c r="BI331" s="151">
        <f>IF(N331="nulová",J331,0)</f>
        <v>0</v>
      </c>
      <c r="BJ331" s="18" t="s">
        <v>124</v>
      </c>
      <c r="BK331" s="151">
        <f>ROUND(I331*H331,2)</f>
        <v>0</v>
      </c>
      <c r="BL331" s="18" t="s">
        <v>224</v>
      </c>
      <c r="BM331" s="150" t="s">
        <v>460</v>
      </c>
    </row>
    <row r="332" spans="1:65" s="2" customFormat="1">
      <c r="A332" s="33"/>
      <c r="B332" s="34"/>
      <c r="C332" s="33"/>
      <c r="D332" s="152" t="s">
        <v>133</v>
      </c>
      <c r="E332" s="33"/>
      <c r="F332" s="153" t="s">
        <v>461</v>
      </c>
      <c r="G332" s="33"/>
      <c r="H332" s="33"/>
      <c r="I332" s="154"/>
      <c r="J332" s="33"/>
      <c r="K332" s="33"/>
      <c r="L332" s="34"/>
      <c r="M332" s="155"/>
      <c r="N332" s="156"/>
      <c r="O332" s="54"/>
      <c r="P332" s="54"/>
      <c r="Q332" s="54"/>
      <c r="R332" s="54"/>
      <c r="S332" s="54"/>
      <c r="T332" s="55"/>
      <c r="U332" s="33"/>
      <c r="V332" s="33"/>
      <c r="W332" s="33"/>
      <c r="X332" s="33"/>
      <c r="Y332" s="33"/>
      <c r="Z332" s="33"/>
      <c r="AA332" s="33"/>
      <c r="AB332" s="33"/>
      <c r="AC332" s="33"/>
      <c r="AD332" s="33"/>
      <c r="AE332" s="33"/>
      <c r="AT332" s="18" t="s">
        <v>133</v>
      </c>
      <c r="AU332" s="18" t="s">
        <v>124</v>
      </c>
    </row>
    <row r="333" spans="1:65" s="12" customFormat="1" ht="22.9" customHeight="1">
      <c r="B333" s="125"/>
      <c r="D333" s="126" t="s">
        <v>70</v>
      </c>
      <c r="E333" s="136" t="s">
        <v>462</v>
      </c>
      <c r="F333" s="136" t="s">
        <v>463</v>
      </c>
      <c r="I333" s="128"/>
      <c r="J333" s="137">
        <f>BK333</f>
        <v>0</v>
      </c>
      <c r="L333" s="125"/>
      <c r="M333" s="130"/>
      <c r="N333" s="131"/>
      <c r="O333" s="131"/>
      <c r="P333" s="132">
        <f>SUM(P334:P336)</f>
        <v>0</v>
      </c>
      <c r="Q333" s="131"/>
      <c r="R333" s="132">
        <f>SUM(R334:R336)</f>
        <v>0</v>
      </c>
      <c r="S333" s="131"/>
      <c r="T333" s="133">
        <f>SUM(T334:T336)</f>
        <v>0</v>
      </c>
      <c r="AR333" s="126" t="s">
        <v>124</v>
      </c>
      <c r="AT333" s="134" t="s">
        <v>70</v>
      </c>
      <c r="AU333" s="134" t="s">
        <v>15</v>
      </c>
      <c r="AY333" s="126" t="s">
        <v>119</v>
      </c>
      <c r="BK333" s="135">
        <f>SUM(BK334:BK336)</f>
        <v>0</v>
      </c>
    </row>
    <row r="334" spans="1:65" s="2" customFormat="1" ht="16.5" customHeight="1">
      <c r="A334" s="33"/>
      <c r="B334" s="138"/>
      <c r="C334" s="139" t="s">
        <v>464</v>
      </c>
      <c r="D334" s="139" t="s">
        <v>125</v>
      </c>
      <c r="E334" s="140" t="s">
        <v>465</v>
      </c>
      <c r="F334" s="141" t="s">
        <v>466</v>
      </c>
      <c r="G334" s="142" t="s">
        <v>246</v>
      </c>
      <c r="H334" s="143">
        <v>1</v>
      </c>
      <c r="I334" s="144"/>
      <c r="J334" s="145">
        <f>ROUND(I334*H334,2)</f>
        <v>0</v>
      </c>
      <c r="K334" s="141" t="s">
        <v>3</v>
      </c>
      <c r="L334" s="34"/>
      <c r="M334" s="146" t="s">
        <v>3</v>
      </c>
      <c r="N334" s="147" t="s">
        <v>43</v>
      </c>
      <c r="O334" s="54"/>
      <c r="P334" s="148">
        <f>O334*H334</f>
        <v>0</v>
      </c>
      <c r="Q334" s="148">
        <v>0</v>
      </c>
      <c r="R334" s="148">
        <f>Q334*H334</f>
        <v>0</v>
      </c>
      <c r="S334" s="148">
        <v>0</v>
      </c>
      <c r="T334" s="149">
        <f>S334*H334</f>
        <v>0</v>
      </c>
      <c r="U334" s="33"/>
      <c r="V334" s="33"/>
      <c r="W334" s="33"/>
      <c r="X334" s="33"/>
      <c r="Y334" s="33"/>
      <c r="Z334" s="33"/>
      <c r="AA334" s="33"/>
      <c r="AB334" s="33"/>
      <c r="AC334" s="33"/>
      <c r="AD334" s="33"/>
      <c r="AE334" s="33"/>
      <c r="AR334" s="150" t="s">
        <v>224</v>
      </c>
      <c r="AT334" s="150" t="s">
        <v>125</v>
      </c>
      <c r="AU334" s="150" t="s">
        <v>124</v>
      </c>
      <c r="AY334" s="18" t="s">
        <v>119</v>
      </c>
      <c r="BE334" s="151">
        <f>IF(N334="základní",J334,0)</f>
        <v>0</v>
      </c>
      <c r="BF334" s="151">
        <f>IF(N334="snížená",J334,0)</f>
        <v>0</v>
      </c>
      <c r="BG334" s="151">
        <f>IF(N334="zákl. přenesená",J334,0)</f>
        <v>0</v>
      </c>
      <c r="BH334" s="151">
        <f>IF(N334="sníž. přenesená",J334,0)</f>
        <v>0</v>
      </c>
      <c r="BI334" s="151">
        <f>IF(N334="nulová",J334,0)</f>
        <v>0</v>
      </c>
      <c r="BJ334" s="18" t="s">
        <v>124</v>
      </c>
      <c r="BK334" s="151">
        <f>ROUND(I334*H334,2)</f>
        <v>0</v>
      </c>
      <c r="BL334" s="18" t="s">
        <v>224</v>
      </c>
      <c r="BM334" s="150" t="s">
        <v>467</v>
      </c>
    </row>
    <row r="335" spans="1:65" s="2" customFormat="1" ht="16.5" customHeight="1">
      <c r="A335" s="33"/>
      <c r="B335" s="138"/>
      <c r="C335" s="139" t="s">
        <v>468</v>
      </c>
      <c r="D335" s="139" t="s">
        <v>125</v>
      </c>
      <c r="E335" s="140" t="s">
        <v>469</v>
      </c>
      <c r="F335" s="141" t="s">
        <v>470</v>
      </c>
      <c r="G335" s="142" t="s">
        <v>246</v>
      </c>
      <c r="H335" s="143">
        <v>1</v>
      </c>
      <c r="I335" s="144"/>
      <c r="J335" s="145">
        <f>ROUND(I335*H335,2)</f>
        <v>0</v>
      </c>
      <c r="K335" s="141" t="s">
        <v>3</v>
      </c>
      <c r="L335" s="34"/>
      <c r="M335" s="146" t="s">
        <v>3</v>
      </c>
      <c r="N335" s="147" t="s">
        <v>43</v>
      </c>
      <c r="O335" s="54"/>
      <c r="P335" s="148">
        <f>O335*H335</f>
        <v>0</v>
      </c>
      <c r="Q335" s="148">
        <v>0</v>
      </c>
      <c r="R335" s="148">
        <f>Q335*H335</f>
        <v>0</v>
      </c>
      <c r="S335" s="148">
        <v>0</v>
      </c>
      <c r="T335" s="149">
        <f>S335*H335</f>
        <v>0</v>
      </c>
      <c r="U335" s="33"/>
      <c r="V335" s="33"/>
      <c r="W335" s="33"/>
      <c r="X335" s="33"/>
      <c r="Y335" s="33"/>
      <c r="Z335" s="33"/>
      <c r="AA335" s="33"/>
      <c r="AB335" s="33"/>
      <c r="AC335" s="33"/>
      <c r="AD335" s="33"/>
      <c r="AE335" s="33"/>
      <c r="AR335" s="150" t="s">
        <v>224</v>
      </c>
      <c r="AT335" s="150" t="s">
        <v>125</v>
      </c>
      <c r="AU335" s="150" t="s">
        <v>124</v>
      </c>
      <c r="AY335" s="18" t="s">
        <v>119</v>
      </c>
      <c r="BE335" s="151">
        <f>IF(N335="základní",J335,0)</f>
        <v>0</v>
      </c>
      <c r="BF335" s="151">
        <f>IF(N335="snížená",J335,0)</f>
        <v>0</v>
      </c>
      <c r="BG335" s="151">
        <f>IF(N335="zákl. přenesená",J335,0)</f>
        <v>0</v>
      </c>
      <c r="BH335" s="151">
        <f>IF(N335="sníž. přenesená",J335,0)</f>
        <v>0</v>
      </c>
      <c r="BI335" s="151">
        <f>IF(N335="nulová",J335,0)</f>
        <v>0</v>
      </c>
      <c r="BJ335" s="18" t="s">
        <v>124</v>
      </c>
      <c r="BK335" s="151">
        <f>ROUND(I335*H335,2)</f>
        <v>0</v>
      </c>
      <c r="BL335" s="18" t="s">
        <v>224</v>
      </c>
      <c r="BM335" s="150" t="s">
        <v>471</v>
      </c>
    </row>
    <row r="336" spans="1:65" s="2" customFormat="1" ht="16.5" customHeight="1">
      <c r="A336" s="33"/>
      <c r="B336" s="138"/>
      <c r="C336" s="139" t="s">
        <v>472</v>
      </c>
      <c r="D336" s="139" t="s">
        <v>125</v>
      </c>
      <c r="E336" s="140" t="s">
        <v>473</v>
      </c>
      <c r="F336" s="141" t="s">
        <v>474</v>
      </c>
      <c r="G336" s="142" t="s">
        <v>246</v>
      </c>
      <c r="H336" s="143">
        <v>1</v>
      </c>
      <c r="I336" s="144"/>
      <c r="J336" s="145">
        <f>ROUND(I336*H336,2)</f>
        <v>0</v>
      </c>
      <c r="K336" s="141" t="s">
        <v>3</v>
      </c>
      <c r="L336" s="34"/>
      <c r="M336" s="146" t="s">
        <v>3</v>
      </c>
      <c r="N336" s="147" t="s">
        <v>43</v>
      </c>
      <c r="O336" s="54"/>
      <c r="P336" s="148">
        <f>O336*H336</f>
        <v>0</v>
      </c>
      <c r="Q336" s="148">
        <v>0</v>
      </c>
      <c r="R336" s="148">
        <f>Q336*H336</f>
        <v>0</v>
      </c>
      <c r="S336" s="148">
        <v>0</v>
      </c>
      <c r="T336" s="149">
        <f>S336*H336</f>
        <v>0</v>
      </c>
      <c r="U336" s="33"/>
      <c r="V336" s="33"/>
      <c r="W336" s="33"/>
      <c r="X336" s="33"/>
      <c r="Y336" s="33"/>
      <c r="Z336" s="33"/>
      <c r="AA336" s="33"/>
      <c r="AB336" s="33"/>
      <c r="AC336" s="33"/>
      <c r="AD336" s="33"/>
      <c r="AE336" s="33"/>
      <c r="AR336" s="150" t="s">
        <v>224</v>
      </c>
      <c r="AT336" s="150" t="s">
        <v>125</v>
      </c>
      <c r="AU336" s="150" t="s">
        <v>124</v>
      </c>
      <c r="AY336" s="18" t="s">
        <v>119</v>
      </c>
      <c r="BE336" s="151">
        <f>IF(N336="základní",J336,0)</f>
        <v>0</v>
      </c>
      <c r="BF336" s="151">
        <f>IF(N336="snížená",J336,0)</f>
        <v>0</v>
      </c>
      <c r="BG336" s="151">
        <f>IF(N336="zákl. přenesená",J336,0)</f>
        <v>0</v>
      </c>
      <c r="BH336" s="151">
        <f>IF(N336="sníž. přenesená",J336,0)</f>
        <v>0</v>
      </c>
      <c r="BI336" s="151">
        <f>IF(N336="nulová",J336,0)</f>
        <v>0</v>
      </c>
      <c r="BJ336" s="18" t="s">
        <v>124</v>
      </c>
      <c r="BK336" s="151">
        <f>ROUND(I336*H336,2)</f>
        <v>0</v>
      </c>
      <c r="BL336" s="18" t="s">
        <v>224</v>
      </c>
      <c r="BM336" s="150" t="s">
        <v>475</v>
      </c>
    </row>
    <row r="337" spans="1:65" s="12" customFormat="1" ht="22.9" customHeight="1">
      <c r="B337" s="125"/>
      <c r="D337" s="126" t="s">
        <v>70</v>
      </c>
      <c r="E337" s="136" t="s">
        <v>476</v>
      </c>
      <c r="F337" s="136" t="s">
        <v>477</v>
      </c>
      <c r="I337" s="128"/>
      <c r="J337" s="137">
        <f>BK337</f>
        <v>0</v>
      </c>
      <c r="L337" s="125"/>
      <c r="M337" s="130"/>
      <c r="N337" s="131"/>
      <c r="O337" s="131"/>
      <c r="P337" s="132">
        <f>SUM(P338:P387)</f>
        <v>0</v>
      </c>
      <c r="Q337" s="131"/>
      <c r="R337" s="132">
        <f>SUM(R338:R387)</f>
        <v>5.50421987</v>
      </c>
      <c r="S337" s="131"/>
      <c r="T337" s="133">
        <f>SUM(T338:T387)</f>
        <v>8.1585000000000001</v>
      </c>
      <c r="AR337" s="126" t="s">
        <v>124</v>
      </c>
      <c r="AT337" s="134" t="s">
        <v>70</v>
      </c>
      <c r="AU337" s="134" t="s">
        <v>15</v>
      </c>
      <c r="AY337" s="126" t="s">
        <v>119</v>
      </c>
      <c r="BK337" s="135">
        <f>SUM(BK338:BK387)</f>
        <v>0</v>
      </c>
    </row>
    <row r="338" spans="1:65" s="2" customFormat="1" ht="49.15" customHeight="1">
      <c r="A338" s="33"/>
      <c r="B338" s="138"/>
      <c r="C338" s="139" t="s">
        <v>478</v>
      </c>
      <c r="D338" s="139" t="s">
        <v>125</v>
      </c>
      <c r="E338" s="140" t="s">
        <v>479</v>
      </c>
      <c r="F338" s="141" t="s">
        <v>480</v>
      </c>
      <c r="G338" s="142" t="s">
        <v>128</v>
      </c>
      <c r="H338" s="143">
        <v>289.10000000000002</v>
      </c>
      <c r="I338" s="144"/>
      <c r="J338" s="145">
        <f>ROUND(I338*H338,2)</f>
        <v>0</v>
      </c>
      <c r="K338" s="141" t="s">
        <v>129</v>
      </c>
      <c r="L338" s="34"/>
      <c r="M338" s="146" t="s">
        <v>3</v>
      </c>
      <c r="N338" s="147" t="s">
        <v>43</v>
      </c>
      <c r="O338" s="54"/>
      <c r="P338" s="148">
        <f>O338*H338</f>
        <v>0</v>
      </c>
      <c r="Q338" s="148">
        <v>0</v>
      </c>
      <c r="R338" s="148">
        <f>Q338*H338</f>
        <v>0</v>
      </c>
      <c r="S338" s="148">
        <v>1.4999999999999999E-2</v>
      </c>
      <c r="T338" s="149">
        <f>S338*H338</f>
        <v>4.3365</v>
      </c>
      <c r="U338" s="33"/>
      <c r="V338" s="33"/>
      <c r="W338" s="33"/>
      <c r="X338" s="33"/>
      <c r="Y338" s="33"/>
      <c r="Z338" s="33"/>
      <c r="AA338" s="33"/>
      <c r="AB338" s="33"/>
      <c r="AC338" s="33"/>
      <c r="AD338" s="33"/>
      <c r="AE338" s="33"/>
      <c r="AR338" s="150" t="s">
        <v>224</v>
      </c>
      <c r="AT338" s="150" t="s">
        <v>125</v>
      </c>
      <c r="AU338" s="150" t="s">
        <v>124</v>
      </c>
      <c r="AY338" s="18" t="s">
        <v>119</v>
      </c>
      <c r="BE338" s="151">
        <f>IF(N338="základní",J338,0)</f>
        <v>0</v>
      </c>
      <c r="BF338" s="151">
        <f>IF(N338="snížená",J338,0)</f>
        <v>0</v>
      </c>
      <c r="BG338" s="151">
        <f>IF(N338="zákl. přenesená",J338,0)</f>
        <v>0</v>
      </c>
      <c r="BH338" s="151">
        <f>IF(N338="sníž. přenesená",J338,0)</f>
        <v>0</v>
      </c>
      <c r="BI338" s="151">
        <f>IF(N338="nulová",J338,0)</f>
        <v>0</v>
      </c>
      <c r="BJ338" s="18" t="s">
        <v>124</v>
      </c>
      <c r="BK338" s="151">
        <f>ROUND(I338*H338,2)</f>
        <v>0</v>
      </c>
      <c r="BL338" s="18" t="s">
        <v>224</v>
      </c>
      <c r="BM338" s="150" t="s">
        <v>481</v>
      </c>
    </row>
    <row r="339" spans="1:65" s="2" customFormat="1">
      <c r="A339" s="33"/>
      <c r="B339" s="34"/>
      <c r="C339" s="33"/>
      <c r="D339" s="152" t="s">
        <v>133</v>
      </c>
      <c r="E339" s="33"/>
      <c r="F339" s="153" t="s">
        <v>482</v>
      </c>
      <c r="G339" s="33"/>
      <c r="H339" s="33"/>
      <c r="I339" s="154"/>
      <c r="J339" s="33"/>
      <c r="K339" s="33"/>
      <c r="L339" s="34"/>
      <c r="M339" s="155"/>
      <c r="N339" s="156"/>
      <c r="O339" s="54"/>
      <c r="P339" s="54"/>
      <c r="Q339" s="54"/>
      <c r="R339" s="54"/>
      <c r="S339" s="54"/>
      <c r="T339" s="55"/>
      <c r="U339" s="33"/>
      <c r="V339" s="33"/>
      <c r="W339" s="33"/>
      <c r="X339" s="33"/>
      <c r="Y339" s="33"/>
      <c r="Z339" s="33"/>
      <c r="AA339" s="33"/>
      <c r="AB339" s="33"/>
      <c r="AC339" s="33"/>
      <c r="AD339" s="33"/>
      <c r="AE339" s="33"/>
      <c r="AT339" s="18" t="s">
        <v>133</v>
      </c>
      <c r="AU339" s="18" t="s">
        <v>124</v>
      </c>
    </row>
    <row r="340" spans="1:65" s="14" customFormat="1">
      <c r="B340" s="165"/>
      <c r="D340" s="158" t="s">
        <v>139</v>
      </c>
      <c r="E340" s="166" t="s">
        <v>3</v>
      </c>
      <c r="F340" s="167" t="s">
        <v>483</v>
      </c>
      <c r="H340" s="168">
        <v>289.10000000000002</v>
      </c>
      <c r="I340" s="169"/>
      <c r="L340" s="165"/>
      <c r="M340" s="170"/>
      <c r="N340" s="171"/>
      <c r="O340" s="171"/>
      <c r="P340" s="171"/>
      <c r="Q340" s="171"/>
      <c r="R340" s="171"/>
      <c r="S340" s="171"/>
      <c r="T340" s="172"/>
      <c r="AT340" s="166" t="s">
        <v>139</v>
      </c>
      <c r="AU340" s="166" t="s">
        <v>124</v>
      </c>
      <c r="AV340" s="14" t="s">
        <v>124</v>
      </c>
      <c r="AW340" s="14" t="s">
        <v>33</v>
      </c>
      <c r="AX340" s="14" t="s">
        <v>15</v>
      </c>
      <c r="AY340" s="166" t="s">
        <v>119</v>
      </c>
    </row>
    <row r="341" spans="1:65" s="2" customFormat="1" ht="16.5" customHeight="1">
      <c r="A341" s="33"/>
      <c r="B341" s="138"/>
      <c r="C341" s="139" t="s">
        <v>484</v>
      </c>
      <c r="D341" s="139" t="s">
        <v>125</v>
      </c>
      <c r="E341" s="140" t="s">
        <v>485</v>
      </c>
      <c r="F341" s="141" t="s">
        <v>486</v>
      </c>
      <c r="G341" s="142" t="s">
        <v>184</v>
      </c>
      <c r="H341" s="143">
        <v>294</v>
      </c>
      <c r="I341" s="144"/>
      <c r="J341" s="145">
        <f>ROUND(I341*H341,2)</f>
        <v>0</v>
      </c>
      <c r="K341" s="141" t="s">
        <v>3</v>
      </c>
      <c r="L341" s="34"/>
      <c r="M341" s="146" t="s">
        <v>3</v>
      </c>
      <c r="N341" s="147" t="s">
        <v>43</v>
      </c>
      <c r="O341" s="54"/>
      <c r="P341" s="148">
        <f>O341*H341</f>
        <v>0</v>
      </c>
      <c r="Q341" s="148">
        <v>0</v>
      </c>
      <c r="R341" s="148">
        <f>Q341*H341</f>
        <v>0</v>
      </c>
      <c r="S341" s="148">
        <v>1.2999999999999999E-2</v>
      </c>
      <c r="T341" s="149">
        <f>S341*H341</f>
        <v>3.8219999999999996</v>
      </c>
      <c r="U341" s="33"/>
      <c r="V341" s="33"/>
      <c r="W341" s="33"/>
      <c r="X341" s="33"/>
      <c r="Y341" s="33"/>
      <c r="Z341" s="33"/>
      <c r="AA341" s="33"/>
      <c r="AB341" s="33"/>
      <c r="AC341" s="33"/>
      <c r="AD341" s="33"/>
      <c r="AE341" s="33"/>
      <c r="AR341" s="150" t="s">
        <v>224</v>
      </c>
      <c r="AT341" s="150" t="s">
        <v>125</v>
      </c>
      <c r="AU341" s="150" t="s">
        <v>124</v>
      </c>
      <c r="AY341" s="18" t="s">
        <v>119</v>
      </c>
      <c r="BE341" s="151">
        <f>IF(N341="základní",J341,0)</f>
        <v>0</v>
      </c>
      <c r="BF341" s="151">
        <f>IF(N341="snížená",J341,0)</f>
        <v>0</v>
      </c>
      <c r="BG341" s="151">
        <f>IF(N341="zákl. přenesená",J341,0)</f>
        <v>0</v>
      </c>
      <c r="BH341" s="151">
        <f>IF(N341="sníž. přenesená",J341,0)</f>
        <v>0</v>
      </c>
      <c r="BI341" s="151">
        <f>IF(N341="nulová",J341,0)</f>
        <v>0</v>
      </c>
      <c r="BJ341" s="18" t="s">
        <v>124</v>
      </c>
      <c r="BK341" s="151">
        <f>ROUND(I341*H341,2)</f>
        <v>0</v>
      </c>
      <c r="BL341" s="18" t="s">
        <v>224</v>
      </c>
      <c r="BM341" s="150" t="s">
        <v>487</v>
      </c>
    </row>
    <row r="342" spans="1:65" s="14" customFormat="1">
      <c r="B342" s="165"/>
      <c r="D342" s="158" t="s">
        <v>139</v>
      </c>
      <c r="E342" s="166" t="s">
        <v>3</v>
      </c>
      <c r="F342" s="167" t="s">
        <v>488</v>
      </c>
      <c r="H342" s="168">
        <v>203</v>
      </c>
      <c r="I342" s="169"/>
      <c r="L342" s="165"/>
      <c r="M342" s="170"/>
      <c r="N342" s="171"/>
      <c r="O342" s="171"/>
      <c r="P342" s="171"/>
      <c r="Q342" s="171"/>
      <c r="R342" s="171"/>
      <c r="S342" s="171"/>
      <c r="T342" s="172"/>
      <c r="AT342" s="166" t="s">
        <v>139</v>
      </c>
      <c r="AU342" s="166" t="s">
        <v>124</v>
      </c>
      <c r="AV342" s="14" t="s">
        <v>124</v>
      </c>
      <c r="AW342" s="14" t="s">
        <v>33</v>
      </c>
      <c r="AX342" s="14" t="s">
        <v>71</v>
      </c>
      <c r="AY342" s="166" t="s">
        <v>119</v>
      </c>
    </row>
    <row r="343" spans="1:65" s="14" customFormat="1">
      <c r="B343" s="165"/>
      <c r="D343" s="158" t="s">
        <v>139</v>
      </c>
      <c r="E343" s="166" t="s">
        <v>3</v>
      </c>
      <c r="F343" s="167" t="s">
        <v>489</v>
      </c>
      <c r="H343" s="168">
        <v>91</v>
      </c>
      <c r="I343" s="169"/>
      <c r="L343" s="165"/>
      <c r="M343" s="170"/>
      <c r="N343" s="171"/>
      <c r="O343" s="171"/>
      <c r="P343" s="171"/>
      <c r="Q343" s="171"/>
      <c r="R343" s="171"/>
      <c r="S343" s="171"/>
      <c r="T343" s="172"/>
      <c r="AT343" s="166" t="s">
        <v>139</v>
      </c>
      <c r="AU343" s="166" t="s">
        <v>124</v>
      </c>
      <c r="AV343" s="14" t="s">
        <v>124</v>
      </c>
      <c r="AW343" s="14" t="s">
        <v>33</v>
      </c>
      <c r="AX343" s="14" t="s">
        <v>71</v>
      </c>
      <c r="AY343" s="166" t="s">
        <v>119</v>
      </c>
    </row>
    <row r="344" spans="1:65" s="15" customFormat="1">
      <c r="B344" s="173"/>
      <c r="D344" s="158" t="s">
        <v>139</v>
      </c>
      <c r="E344" s="174" t="s">
        <v>3</v>
      </c>
      <c r="F344" s="175" t="s">
        <v>145</v>
      </c>
      <c r="H344" s="176">
        <v>294</v>
      </c>
      <c r="I344" s="177"/>
      <c r="L344" s="173"/>
      <c r="M344" s="178"/>
      <c r="N344" s="179"/>
      <c r="O344" s="179"/>
      <c r="P344" s="179"/>
      <c r="Q344" s="179"/>
      <c r="R344" s="179"/>
      <c r="S344" s="179"/>
      <c r="T344" s="180"/>
      <c r="AT344" s="174" t="s">
        <v>139</v>
      </c>
      <c r="AU344" s="174" t="s">
        <v>124</v>
      </c>
      <c r="AV344" s="15" t="s">
        <v>130</v>
      </c>
      <c r="AW344" s="15" t="s">
        <v>33</v>
      </c>
      <c r="AX344" s="15" t="s">
        <v>15</v>
      </c>
      <c r="AY344" s="174" t="s">
        <v>119</v>
      </c>
    </row>
    <row r="345" spans="1:65" s="2" customFormat="1" ht="44.25" customHeight="1">
      <c r="A345" s="33"/>
      <c r="B345" s="138"/>
      <c r="C345" s="139" t="s">
        <v>122</v>
      </c>
      <c r="D345" s="139" t="s">
        <v>125</v>
      </c>
      <c r="E345" s="140" t="s">
        <v>490</v>
      </c>
      <c r="F345" s="141" t="s">
        <v>491</v>
      </c>
      <c r="G345" s="142" t="s">
        <v>227</v>
      </c>
      <c r="H345" s="143">
        <v>7.9290000000000003</v>
      </c>
      <c r="I345" s="144"/>
      <c r="J345" s="145">
        <f>ROUND(I345*H345,2)</f>
        <v>0</v>
      </c>
      <c r="K345" s="141" t="s">
        <v>129</v>
      </c>
      <c r="L345" s="34"/>
      <c r="M345" s="146" t="s">
        <v>3</v>
      </c>
      <c r="N345" s="147" t="s">
        <v>43</v>
      </c>
      <c r="O345" s="54"/>
      <c r="P345" s="148">
        <f>O345*H345</f>
        <v>0</v>
      </c>
      <c r="Q345" s="148">
        <v>1.2199999999999999E-3</v>
      </c>
      <c r="R345" s="148">
        <f>Q345*H345</f>
        <v>9.6733800000000005E-3</v>
      </c>
      <c r="S345" s="148">
        <v>0</v>
      </c>
      <c r="T345" s="149">
        <f>S345*H345</f>
        <v>0</v>
      </c>
      <c r="U345" s="33"/>
      <c r="V345" s="33"/>
      <c r="W345" s="33"/>
      <c r="X345" s="33"/>
      <c r="Y345" s="33"/>
      <c r="Z345" s="33"/>
      <c r="AA345" s="33"/>
      <c r="AB345" s="33"/>
      <c r="AC345" s="33"/>
      <c r="AD345" s="33"/>
      <c r="AE345" s="33"/>
      <c r="AR345" s="150" t="s">
        <v>224</v>
      </c>
      <c r="AT345" s="150" t="s">
        <v>125</v>
      </c>
      <c r="AU345" s="150" t="s">
        <v>124</v>
      </c>
      <c r="AY345" s="18" t="s">
        <v>119</v>
      </c>
      <c r="BE345" s="151">
        <f>IF(N345="základní",J345,0)</f>
        <v>0</v>
      </c>
      <c r="BF345" s="151">
        <f>IF(N345="snížená",J345,0)</f>
        <v>0</v>
      </c>
      <c r="BG345" s="151">
        <f>IF(N345="zákl. přenesená",J345,0)</f>
        <v>0</v>
      </c>
      <c r="BH345" s="151">
        <f>IF(N345="sníž. přenesená",J345,0)</f>
        <v>0</v>
      </c>
      <c r="BI345" s="151">
        <f>IF(N345="nulová",J345,0)</f>
        <v>0</v>
      </c>
      <c r="BJ345" s="18" t="s">
        <v>124</v>
      </c>
      <c r="BK345" s="151">
        <f>ROUND(I345*H345,2)</f>
        <v>0</v>
      </c>
      <c r="BL345" s="18" t="s">
        <v>224</v>
      </c>
      <c r="BM345" s="150" t="s">
        <v>492</v>
      </c>
    </row>
    <row r="346" spans="1:65" s="2" customFormat="1">
      <c r="A346" s="33"/>
      <c r="B346" s="34"/>
      <c r="C346" s="33"/>
      <c r="D346" s="152" t="s">
        <v>133</v>
      </c>
      <c r="E346" s="33"/>
      <c r="F346" s="153" t="s">
        <v>493</v>
      </c>
      <c r="G346" s="33"/>
      <c r="H346" s="33"/>
      <c r="I346" s="154"/>
      <c r="J346" s="33"/>
      <c r="K346" s="33"/>
      <c r="L346" s="34"/>
      <c r="M346" s="155"/>
      <c r="N346" s="156"/>
      <c r="O346" s="54"/>
      <c r="P346" s="54"/>
      <c r="Q346" s="54"/>
      <c r="R346" s="54"/>
      <c r="S346" s="54"/>
      <c r="T346" s="55"/>
      <c r="U346" s="33"/>
      <c r="V346" s="33"/>
      <c r="W346" s="33"/>
      <c r="X346" s="33"/>
      <c r="Y346" s="33"/>
      <c r="Z346" s="33"/>
      <c r="AA346" s="33"/>
      <c r="AB346" s="33"/>
      <c r="AC346" s="33"/>
      <c r="AD346" s="33"/>
      <c r="AE346" s="33"/>
      <c r="AT346" s="18" t="s">
        <v>133</v>
      </c>
      <c r="AU346" s="18" t="s">
        <v>124</v>
      </c>
    </row>
    <row r="347" spans="1:65" s="14" customFormat="1">
      <c r="B347" s="165"/>
      <c r="D347" s="158" t="s">
        <v>139</v>
      </c>
      <c r="E347" s="166" t="s">
        <v>3</v>
      </c>
      <c r="F347" s="167" t="s">
        <v>494</v>
      </c>
      <c r="H347" s="168">
        <v>7.9290000000000003</v>
      </c>
      <c r="I347" s="169"/>
      <c r="L347" s="165"/>
      <c r="M347" s="170"/>
      <c r="N347" s="171"/>
      <c r="O347" s="171"/>
      <c r="P347" s="171"/>
      <c r="Q347" s="171"/>
      <c r="R347" s="171"/>
      <c r="S347" s="171"/>
      <c r="T347" s="172"/>
      <c r="AT347" s="166" t="s">
        <v>139</v>
      </c>
      <c r="AU347" s="166" t="s">
        <v>124</v>
      </c>
      <c r="AV347" s="14" t="s">
        <v>124</v>
      </c>
      <c r="AW347" s="14" t="s">
        <v>33</v>
      </c>
      <c r="AX347" s="14" t="s">
        <v>15</v>
      </c>
      <c r="AY347" s="166" t="s">
        <v>119</v>
      </c>
    </row>
    <row r="348" spans="1:65" s="2" customFormat="1" ht="24.2" customHeight="1">
      <c r="A348" s="33"/>
      <c r="B348" s="138"/>
      <c r="C348" s="139" t="s">
        <v>162</v>
      </c>
      <c r="D348" s="139" t="s">
        <v>125</v>
      </c>
      <c r="E348" s="140" t="s">
        <v>495</v>
      </c>
      <c r="F348" s="141" t="s">
        <v>496</v>
      </c>
      <c r="G348" s="142" t="s">
        <v>184</v>
      </c>
      <c r="H348" s="143">
        <v>150</v>
      </c>
      <c r="I348" s="144"/>
      <c r="J348" s="145">
        <f>ROUND(I348*H348,2)</f>
        <v>0</v>
      </c>
      <c r="K348" s="141" t="s">
        <v>129</v>
      </c>
      <c r="L348" s="34"/>
      <c r="M348" s="146" t="s">
        <v>3</v>
      </c>
      <c r="N348" s="147" t="s">
        <v>43</v>
      </c>
      <c r="O348" s="54"/>
      <c r="P348" s="148">
        <f>O348*H348</f>
        <v>0</v>
      </c>
      <c r="Q348" s="148">
        <v>2.0000000000000002E-5</v>
      </c>
      <c r="R348" s="148">
        <f>Q348*H348</f>
        <v>3.0000000000000001E-3</v>
      </c>
      <c r="S348" s="148">
        <v>0</v>
      </c>
      <c r="T348" s="149">
        <f>S348*H348</f>
        <v>0</v>
      </c>
      <c r="U348" s="33"/>
      <c r="V348" s="33"/>
      <c r="W348" s="33"/>
      <c r="X348" s="33"/>
      <c r="Y348" s="33"/>
      <c r="Z348" s="33"/>
      <c r="AA348" s="33"/>
      <c r="AB348" s="33"/>
      <c r="AC348" s="33"/>
      <c r="AD348" s="33"/>
      <c r="AE348" s="33"/>
      <c r="AR348" s="150" t="s">
        <v>224</v>
      </c>
      <c r="AT348" s="150" t="s">
        <v>125</v>
      </c>
      <c r="AU348" s="150" t="s">
        <v>124</v>
      </c>
      <c r="AY348" s="18" t="s">
        <v>119</v>
      </c>
      <c r="BE348" s="151">
        <f>IF(N348="základní",J348,0)</f>
        <v>0</v>
      </c>
      <c r="BF348" s="151">
        <f>IF(N348="snížená",J348,0)</f>
        <v>0</v>
      </c>
      <c r="BG348" s="151">
        <f>IF(N348="zákl. přenesená",J348,0)</f>
        <v>0</v>
      </c>
      <c r="BH348" s="151">
        <f>IF(N348="sníž. přenesená",J348,0)</f>
        <v>0</v>
      </c>
      <c r="BI348" s="151">
        <f>IF(N348="nulová",J348,0)</f>
        <v>0</v>
      </c>
      <c r="BJ348" s="18" t="s">
        <v>124</v>
      </c>
      <c r="BK348" s="151">
        <f>ROUND(I348*H348,2)</f>
        <v>0</v>
      </c>
      <c r="BL348" s="18" t="s">
        <v>224</v>
      </c>
      <c r="BM348" s="150" t="s">
        <v>497</v>
      </c>
    </row>
    <row r="349" spans="1:65" s="2" customFormat="1">
      <c r="A349" s="33"/>
      <c r="B349" s="34"/>
      <c r="C349" s="33"/>
      <c r="D349" s="152" t="s">
        <v>133</v>
      </c>
      <c r="E349" s="33"/>
      <c r="F349" s="153" t="s">
        <v>498</v>
      </c>
      <c r="G349" s="33"/>
      <c r="H349" s="33"/>
      <c r="I349" s="154"/>
      <c r="J349" s="33"/>
      <c r="K349" s="33"/>
      <c r="L349" s="34"/>
      <c r="M349" s="155"/>
      <c r="N349" s="156"/>
      <c r="O349" s="54"/>
      <c r="P349" s="54"/>
      <c r="Q349" s="54"/>
      <c r="R349" s="54"/>
      <c r="S349" s="54"/>
      <c r="T349" s="55"/>
      <c r="U349" s="33"/>
      <c r="V349" s="33"/>
      <c r="W349" s="33"/>
      <c r="X349" s="33"/>
      <c r="Y349" s="33"/>
      <c r="Z349" s="33"/>
      <c r="AA349" s="33"/>
      <c r="AB349" s="33"/>
      <c r="AC349" s="33"/>
      <c r="AD349" s="33"/>
      <c r="AE349" s="33"/>
      <c r="AT349" s="18" t="s">
        <v>133</v>
      </c>
      <c r="AU349" s="18" t="s">
        <v>124</v>
      </c>
    </row>
    <row r="350" spans="1:65" s="13" customFormat="1">
      <c r="B350" s="157"/>
      <c r="D350" s="158" t="s">
        <v>139</v>
      </c>
      <c r="E350" s="159" t="s">
        <v>3</v>
      </c>
      <c r="F350" s="160" t="s">
        <v>499</v>
      </c>
      <c r="H350" s="159" t="s">
        <v>3</v>
      </c>
      <c r="I350" s="161"/>
      <c r="L350" s="157"/>
      <c r="M350" s="162"/>
      <c r="N350" s="163"/>
      <c r="O350" s="163"/>
      <c r="P350" s="163"/>
      <c r="Q350" s="163"/>
      <c r="R350" s="163"/>
      <c r="S350" s="163"/>
      <c r="T350" s="164"/>
      <c r="AT350" s="159" t="s">
        <v>139</v>
      </c>
      <c r="AU350" s="159" t="s">
        <v>124</v>
      </c>
      <c r="AV350" s="13" t="s">
        <v>15</v>
      </c>
      <c r="AW350" s="13" t="s">
        <v>33</v>
      </c>
      <c r="AX350" s="13" t="s">
        <v>71</v>
      </c>
      <c r="AY350" s="159" t="s">
        <v>119</v>
      </c>
    </row>
    <row r="351" spans="1:65" s="14" customFormat="1">
      <c r="B351" s="165"/>
      <c r="D351" s="158" t="s">
        <v>139</v>
      </c>
      <c r="E351" s="166" t="s">
        <v>3</v>
      </c>
      <c r="F351" s="167" t="s">
        <v>500</v>
      </c>
      <c r="H351" s="168">
        <v>150</v>
      </c>
      <c r="I351" s="169"/>
      <c r="L351" s="165"/>
      <c r="M351" s="170"/>
      <c r="N351" s="171"/>
      <c r="O351" s="171"/>
      <c r="P351" s="171"/>
      <c r="Q351" s="171"/>
      <c r="R351" s="171"/>
      <c r="S351" s="171"/>
      <c r="T351" s="172"/>
      <c r="AT351" s="166" t="s">
        <v>139</v>
      </c>
      <c r="AU351" s="166" t="s">
        <v>124</v>
      </c>
      <c r="AV351" s="14" t="s">
        <v>124</v>
      </c>
      <c r="AW351" s="14" t="s">
        <v>33</v>
      </c>
      <c r="AX351" s="14" t="s">
        <v>15</v>
      </c>
      <c r="AY351" s="166" t="s">
        <v>119</v>
      </c>
    </row>
    <row r="352" spans="1:65" s="2" customFormat="1" ht="16.5" customHeight="1">
      <c r="A352" s="33"/>
      <c r="B352" s="138"/>
      <c r="C352" s="181" t="s">
        <v>501</v>
      </c>
      <c r="D352" s="181" t="s">
        <v>146</v>
      </c>
      <c r="E352" s="182" t="s">
        <v>502</v>
      </c>
      <c r="F352" s="183" t="s">
        <v>503</v>
      </c>
      <c r="G352" s="184" t="s">
        <v>227</v>
      </c>
      <c r="H352" s="185">
        <v>0.248</v>
      </c>
      <c r="I352" s="186"/>
      <c r="J352" s="187">
        <f>ROUND(I352*H352,2)</f>
        <v>0</v>
      </c>
      <c r="K352" s="183" t="s">
        <v>129</v>
      </c>
      <c r="L352" s="188"/>
      <c r="M352" s="189" t="s">
        <v>3</v>
      </c>
      <c r="N352" s="190" t="s">
        <v>43</v>
      </c>
      <c r="O352" s="54"/>
      <c r="P352" s="148">
        <f>O352*H352</f>
        <v>0</v>
      </c>
      <c r="Q352" s="148">
        <v>0.55000000000000004</v>
      </c>
      <c r="R352" s="148">
        <f>Q352*H352</f>
        <v>0.13640000000000002</v>
      </c>
      <c r="S352" s="148">
        <v>0</v>
      </c>
      <c r="T352" s="149">
        <f>S352*H352</f>
        <v>0</v>
      </c>
      <c r="U352" s="33"/>
      <c r="V352" s="33"/>
      <c r="W352" s="33"/>
      <c r="X352" s="33"/>
      <c r="Y352" s="33"/>
      <c r="Z352" s="33"/>
      <c r="AA352" s="33"/>
      <c r="AB352" s="33"/>
      <c r="AC352" s="33"/>
      <c r="AD352" s="33"/>
      <c r="AE352" s="33"/>
      <c r="AR352" s="150" t="s">
        <v>309</v>
      </c>
      <c r="AT352" s="150" t="s">
        <v>146</v>
      </c>
      <c r="AU352" s="150" t="s">
        <v>124</v>
      </c>
      <c r="AY352" s="18" t="s">
        <v>119</v>
      </c>
      <c r="BE352" s="151">
        <f>IF(N352="základní",J352,0)</f>
        <v>0</v>
      </c>
      <c r="BF352" s="151">
        <f>IF(N352="snížená",J352,0)</f>
        <v>0</v>
      </c>
      <c r="BG352" s="151">
        <f>IF(N352="zákl. přenesená",J352,0)</f>
        <v>0</v>
      </c>
      <c r="BH352" s="151">
        <f>IF(N352="sníž. přenesená",J352,0)</f>
        <v>0</v>
      </c>
      <c r="BI352" s="151">
        <f>IF(N352="nulová",J352,0)</f>
        <v>0</v>
      </c>
      <c r="BJ352" s="18" t="s">
        <v>124</v>
      </c>
      <c r="BK352" s="151">
        <f>ROUND(I352*H352,2)</f>
        <v>0</v>
      </c>
      <c r="BL352" s="18" t="s">
        <v>224</v>
      </c>
      <c r="BM352" s="150" t="s">
        <v>504</v>
      </c>
    </row>
    <row r="353" spans="1:65" s="2" customFormat="1">
      <c r="A353" s="33"/>
      <c r="B353" s="34"/>
      <c r="C353" s="33"/>
      <c r="D353" s="152" t="s">
        <v>133</v>
      </c>
      <c r="E353" s="33"/>
      <c r="F353" s="153" t="s">
        <v>505</v>
      </c>
      <c r="G353" s="33"/>
      <c r="H353" s="33"/>
      <c r="I353" s="154"/>
      <c r="J353" s="33"/>
      <c r="K353" s="33"/>
      <c r="L353" s="34"/>
      <c r="M353" s="155"/>
      <c r="N353" s="156"/>
      <c r="O353" s="54"/>
      <c r="P353" s="54"/>
      <c r="Q353" s="54"/>
      <c r="R353" s="54"/>
      <c r="S353" s="54"/>
      <c r="T353" s="55"/>
      <c r="U353" s="33"/>
      <c r="V353" s="33"/>
      <c r="W353" s="33"/>
      <c r="X353" s="33"/>
      <c r="Y353" s="33"/>
      <c r="Z353" s="33"/>
      <c r="AA353" s="33"/>
      <c r="AB353" s="33"/>
      <c r="AC353" s="33"/>
      <c r="AD353" s="33"/>
      <c r="AE353" s="33"/>
      <c r="AT353" s="18" t="s">
        <v>133</v>
      </c>
      <c r="AU353" s="18" t="s">
        <v>124</v>
      </c>
    </row>
    <row r="354" spans="1:65" s="14" customFormat="1">
      <c r="B354" s="165"/>
      <c r="D354" s="158" t="s">
        <v>139</v>
      </c>
      <c r="E354" s="166" t="s">
        <v>3</v>
      </c>
      <c r="F354" s="167" t="s">
        <v>506</v>
      </c>
      <c r="H354" s="168">
        <v>0.22500000000000001</v>
      </c>
      <c r="I354" s="169"/>
      <c r="L354" s="165"/>
      <c r="M354" s="170"/>
      <c r="N354" s="171"/>
      <c r="O354" s="171"/>
      <c r="P354" s="171"/>
      <c r="Q354" s="171"/>
      <c r="R354" s="171"/>
      <c r="S354" s="171"/>
      <c r="T354" s="172"/>
      <c r="AT354" s="166" t="s">
        <v>139</v>
      </c>
      <c r="AU354" s="166" t="s">
        <v>124</v>
      </c>
      <c r="AV354" s="14" t="s">
        <v>124</v>
      </c>
      <c r="AW354" s="14" t="s">
        <v>33</v>
      </c>
      <c r="AX354" s="14" t="s">
        <v>15</v>
      </c>
      <c r="AY354" s="166" t="s">
        <v>119</v>
      </c>
    </row>
    <row r="355" spans="1:65" s="14" customFormat="1">
      <c r="B355" s="165"/>
      <c r="D355" s="158" t="s">
        <v>139</v>
      </c>
      <c r="F355" s="167" t="s">
        <v>507</v>
      </c>
      <c r="H355" s="168">
        <v>0.248</v>
      </c>
      <c r="I355" s="169"/>
      <c r="L355" s="165"/>
      <c r="M355" s="170"/>
      <c r="N355" s="171"/>
      <c r="O355" s="171"/>
      <c r="P355" s="171"/>
      <c r="Q355" s="171"/>
      <c r="R355" s="171"/>
      <c r="S355" s="171"/>
      <c r="T355" s="172"/>
      <c r="AT355" s="166" t="s">
        <v>139</v>
      </c>
      <c r="AU355" s="166" t="s">
        <v>124</v>
      </c>
      <c r="AV355" s="14" t="s">
        <v>124</v>
      </c>
      <c r="AW355" s="14" t="s">
        <v>4</v>
      </c>
      <c r="AX355" s="14" t="s">
        <v>15</v>
      </c>
      <c r="AY355" s="166" t="s">
        <v>119</v>
      </c>
    </row>
    <row r="356" spans="1:65" s="2" customFormat="1" ht="16.5" customHeight="1">
      <c r="A356" s="33"/>
      <c r="B356" s="138"/>
      <c r="C356" s="139" t="s">
        <v>508</v>
      </c>
      <c r="D356" s="139" t="s">
        <v>125</v>
      </c>
      <c r="E356" s="140" t="s">
        <v>509</v>
      </c>
      <c r="F356" s="141" t="s">
        <v>510</v>
      </c>
      <c r="G356" s="142" t="s">
        <v>184</v>
      </c>
      <c r="H356" s="143">
        <v>20</v>
      </c>
      <c r="I356" s="144"/>
      <c r="J356" s="145">
        <f>ROUND(I356*H356,2)</f>
        <v>0</v>
      </c>
      <c r="K356" s="141" t="s">
        <v>3</v>
      </c>
      <c r="L356" s="34"/>
      <c r="M356" s="146" t="s">
        <v>3</v>
      </c>
      <c r="N356" s="147" t="s">
        <v>43</v>
      </c>
      <c r="O356" s="54"/>
      <c r="P356" s="148">
        <f>O356*H356</f>
        <v>0</v>
      </c>
      <c r="Q356" s="148">
        <v>2.0000000000000002E-5</v>
      </c>
      <c r="R356" s="148">
        <f>Q356*H356</f>
        <v>4.0000000000000002E-4</v>
      </c>
      <c r="S356" s="148">
        <v>0</v>
      </c>
      <c r="T356" s="149">
        <f>S356*H356</f>
        <v>0</v>
      </c>
      <c r="U356" s="33"/>
      <c r="V356" s="33"/>
      <c r="W356" s="33"/>
      <c r="X356" s="33"/>
      <c r="Y356" s="33"/>
      <c r="Z356" s="33"/>
      <c r="AA356" s="33"/>
      <c r="AB356" s="33"/>
      <c r="AC356" s="33"/>
      <c r="AD356" s="33"/>
      <c r="AE356" s="33"/>
      <c r="AR356" s="150" t="s">
        <v>224</v>
      </c>
      <c r="AT356" s="150" t="s">
        <v>125</v>
      </c>
      <c r="AU356" s="150" t="s">
        <v>124</v>
      </c>
      <c r="AY356" s="18" t="s">
        <v>119</v>
      </c>
      <c r="BE356" s="151">
        <f>IF(N356="základní",J356,0)</f>
        <v>0</v>
      </c>
      <c r="BF356" s="151">
        <f>IF(N356="snížená",J356,0)</f>
        <v>0</v>
      </c>
      <c r="BG356" s="151">
        <f>IF(N356="zákl. přenesená",J356,0)</f>
        <v>0</v>
      </c>
      <c r="BH356" s="151">
        <f>IF(N356="sníž. přenesená",J356,0)</f>
        <v>0</v>
      </c>
      <c r="BI356" s="151">
        <f>IF(N356="nulová",J356,0)</f>
        <v>0</v>
      </c>
      <c r="BJ356" s="18" t="s">
        <v>124</v>
      </c>
      <c r="BK356" s="151">
        <f>ROUND(I356*H356,2)</f>
        <v>0</v>
      </c>
      <c r="BL356" s="18" t="s">
        <v>224</v>
      </c>
      <c r="BM356" s="150" t="s">
        <v>511</v>
      </c>
    </row>
    <row r="357" spans="1:65" s="13" customFormat="1">
      <c r="B357" s="157"/>
      <c r="D357" s="158" t="s">
        <v>139</v>
      </c>
      <c r="E357" s="159" t="s">
        <v>3</v>
      </c>
      <c r="F357" s="160" t="s">
        <v>512</v>
      </c>
      <c r="H357" s="159" t="s">
        <v>3</v>
      </c>
      <c r="I357" s="161"/>
      <c r="L357" s="157"/>
      <c r="M357" s="162"/>
      <c r="N357" s="163"/>
      <c r="O357" s="163"/>
      <c r="P357" s="163"/>
      <c r="Q357" s="163"/>
      <c r="R357" s="163"/>
      <c r="S357" s="163"/>
      <c r="T357" s="164"/>
      <c r="AT357" s="159" t="s">
        <v>139</v>
      </c>
      <c r="AU357" s="159" t="s">
        <v>124</v>
      </c>
      <c r="AV357" s="13" t="s">
        <v>15</v>
      </c>
      <c r="AW357" s="13" t="s">
        <v>33</v>
      </c>
      <c r="AX357" s="13" t="s">
        <v>71</v>
      </c>
      <c r="AY357" s="159" t="s">
        <v>119</v>
      </c>
    </row>
    <row r="358" spans="1:65" s="14" customFormat="1">
      <c r="B358" s="165"/>
      <c r="D358" s="158" t="s">
        <v>139</v>
      </c>
      <c r="E358" s="166" t="s">
        <v>3</v>
      </c>
      <c r="F358" s="167" t="s">
        <v>513</v>
      </c>
      <c r="H358" s="168">
        <v>20</v>
      </c>
      <c r="I358" s="169"/>
      <c r="L358" s="165"/>
      <c r="M358" s="170"/>
      <c r="N358" s="171"/>
      <c r="O358" s="171"/>
      <c r="P358" s="171"/>
      <c r="Q358" s="171"/>
      <c r="R358" s="171"/>
      <c r="S358" s="171"/>
      <c r="T358" s="172"/>
      <c r="AT358" s="166" t="s">
        <v>139</v>
      </c>
      <c r="AU358" s="166" t="s">
        <v>124</v>
      </c>
      <c r="AV358" s="14" t="s">
        <v>124</v>
      </c>
      <c r="AW358" s="14" t="s">
        <v>33</v>
      </c>
      <c r="AX358" s="14" t="s">
        <v>15</v>
      </c>
      <c r="AY358" s="166" t="s">
        <v>119</v>
      </c>
    </row>
    <row r="359" spans="1:65" s="2" customFormat="1" ht="21.75" customHeight="1">
      <c r="A359" s="33"/>
      <c r="B359" s="138"/>
      <c r="C359" s="181" t="s">
        <v>514</v>
      </c>
      <c r="D359" s="181" t="s">
        <v>146</v>
      </c>
      <c r="E359" s="182" t="s">
        <v>515</v>
      </c>
      <c r="F359" s="183" t="s">
        <v>516</v>
      </c>
      <c r="G359" s="184" t="s">
        <v>227</v>
      </c>
      <c r="H359" s="185">
        <v>0.29699999999999999</v>
      </c>
      <c r="I359" s="186"/>
      <c r="J359" s="187">
        <f>ROUND(I359*H359,2)</f>
        <v>0</v>
      </c>
      <c r="K359" s="183" t="s">
        <v>129</v>
      </c>
      <c r="L359" s="188"/>
      <c r="M359" s="189" t="s">
        <v>3</v>
      </c>
      <c r="N359" s="190" t="s">
        <v>43</v>
      </c>
      <c r="O359" s="54"/>
      <c r="P359" s="148">
        <f>O359*H359</f>
        <v>0</v>
      </c>
      <c r="Q359" s="148">
        <v>0.55000000000000004</v>
      </c>
      <c r="R359" s="148">
        <f>Q359*H359</f>
        <v>0.16335</v>
      </c>
      <c r="S359" s="148">
        <v>0</v>
      </c>
      <c r="T359" s="149">
        <f>S359*H359</f>
        <v>0</v>
      </c>
      <c r="U359" s="33"/>
      <c r="V359" s="33"/>
      <c r="W359" s="33"/>
      <c r="X359" s="33"/>
      <c r="Y359" s="33"/>
      <c r="Z359" s="33"/>
      <c r="AA359" s="33"/>
      <c r="AB359" s="33"/>
      <c r="AC359" s="33"/>
      <c r="AD359" s="33"/>
      <c r="AE359" s="33"/>
      <c r="AR359" s="150" t="s">
        <v>309</v>
      </c>
      <c r="AT359" s="150" t="s">
        <v>146</v>
      </c>
      <c r="AU359" s="150" t="s">
        <v>124</v>
      </c>
      <c r="AY359" s="18" t="s">
        <v>119</v>
      </c>
      <c r="BE359" s="151">
        <f>IF(N359="základní",J359,0)</f>
        <v>0</v>
      </c>
      <c r="BF359" s="151">
        <f>IF(N359="snížená",J359,0)</f>
        <v>0</v>
      </c>
      <c r="BG359" s="151">
        <f>IF(N359="zákl. přenesená",J359,0)</f>
        <v>0</v>
      </c>
      <c r="BH359" s="151">
        <f>IF(N359="sníž. přenesená",J359,0)</f>
        <v>0</v>
      </c>
      <c r="BI359" s="151">
        <f>IF(N359="nulová",J359,0)</f>
        <v>0</v>
      </c>
      <c r="BJ359" s="18" t="s">
        <v>124</v>
      </c>
      <c r="BK359" s="151">
        <f>ROUND(I359*H359,2)</f>
        <v>0</v>
      </c>
      <c r="BL359" s="18" t="s">
        <v>224</v>
      </c>
      <c r="BM359" s="150" t="s">
        <v>517</v>
      </c>
    </row>
    <row r="360" spans="1:65" s="2" customFormat="1">
      <c r="A360" s="33"/>
      <c r="B360" s="34"/>
      <c r="C360" s="33"/>
      <c r="D360" s="152" t="s">
        <v>133</v>
      </c>
      <c r="E360" s="33"/>
      <c r="F360" s="153" t="s">
        <v>518</v>
      </c>
      <c r="G360" s="33"/>
      <c r="H360" s="33"/>
      <c r="I360" s="154"/>
      <c r="J360" s="33"/>
      <c r="K360" s="33"/>
      <c r="L360" s="34"/>
      <c r="M360" s="155"/>
      <c r="N360" s="156"/>
      <c r="O360" s="54"/>
      <c r="P360" s="54"/>
      <c r="Q360" s="54"/>
      <c r="R360" s="54"/>
      <c r="S360" s="54"/>
      <c r="T360" s="55"/>
      <c r="U360" s="33"/>
      <c r="V360" s="33"/>
      <c r="W360" s="33"/>
      <c r="X360" s="33"/>
      <c r="Y360" s="33"/>
      <c r="Z360" s="33"/>
      <c r="AA360" s="33"/>
      <c r="AB360" s="33"/>
      <c r="AC360" s="33"/>
      <c r="AD360" s="33"/>
      <c r="AE360" s="33"/>
      <c r="AT360" s="18" t="s">
        <v>133</v>
      </c>
      <c r="AU360" s="18" t="s">
        <v>124</v>
      </c>
    </row>
    <row r="361" spans="1:65" s="14" customFormat="1">
      <c r="B361" s="165"/>
      <c r="D361" s="158" t="s">
        <v>139</v>
      </c>
      <c r="E361" s="166" t="s">
        <v>3</v>
      </c>
      <c r="F361" s="167" t="s">
        <v>519</v>
      </c>
      <c r="H361" s="168">
        <v>0.27</v>
      </c>
      <c r="I361" s="169"/>
      <c r="L361" s="165"/>
      <c r="M361" s="170"/>
      <c r="N361" s="171"/>
      <c r="O361" s="171"/>
      <c r="P361" s="171"/>
      <c r="Q361" s="171"/>
      <c r="R361" s="171"/>
      <c r="S361" s="171"/>
      <c r="T361" s="172"/>
      <c r="AT361" s="166" t="s">
        <v>139</v>
      </c>
      <c r="AU361" s="166" t="s">
        <v>124</v>
      </c>
      <c r="AV361" s="14" t="s">
        <v>124</v>
      </c>
      <c r="AW361" s="14" t="s">
        <v>33</v>
      </c>
      <c r="AX361" s="14" t="s">
        <v>15</v>
      </c>
      <c r="AY361" s="166" t="s">
        <v>119</v>
      </c>
    </row>
    <row r="362" spans="1:65" s="14" customFormat="1">
      <c r="B362" s="165"/>
      <c r="D362" s="158" t="s">
        <v>139</v>
      </c>
      <c r="F362" s="167" t="s">
        <v>520</v>
      </c>
      <c r="H362" s="168">
        <v>0.29699999999999999</v>
      </c>
      <c r="I362" s="169"/>
      <c r="L362" s="165"/>
      <c r="M362" s="170"/>
      <c r="N362" s="171"/>
      <c r="O362" s="171"/>
      <c r="P362" s="171"/>
      <c r="Q362" s="171"/>
      <c r="R362" s="171"/>
      <c r="S362" s="171"/>
      <c r="T362" s="172"/>
      <c r="AT362" s="166" t="s">
        <v>139</v>
      </c>
      <c r="AU362" s="166" t="s">
        <v>124</v>
      </c>
      <c r="AV362" s="14" t="s">
        <v>124</v>
      </c>
      <c r="AW362" s="14" t="s">
        <v>4</v>
      </c>
      <c r="AX362" s="14" t="s">
        <v>15</v>
      </c>
      <c r="AY362" s="166" t="s">
        <v>119</v>
      </c>
    </row>
    <row r="363" spans="1:65" s="2" customFormat="1" ht="37.9" customHeight="1">
      <c r="A363" s="33"/>
      <c r="B363" s="138"/>
      <c r="C363" s="139" t="s">
        <v>521</v>
      </c>
      <c r="D363" s="139" t="s">
        <v>125</v>
      </c>
      <c r="E363" s="140" t="s">
        <v>522</v>
      </c>
      <c r="F363" s="141" t="s">
        <v>523</v>
      </c>
      <c r="G363" s="142" t="s">
        <v>128</v>
      </c>
      <c r="H363" s="143">
        <v>289.10000000000002</v>
      </c>
      <c r="I363" s="144"/>
      <c r="J363" s="145">
        <f>ROUND(I363*H363,2)</f>
        <v>0</v>
      </c>
      <c r="K363" s="141" t="s">
        <v>129</v>
      </c>
      <c r="L363" s="34"/>
      <c r="M363" s="146" t="s">
        <v>3</v>
      </c>
      <c r="N363" s="147" t="s">
        <v>43</v>
      </c>
      <c r="O363" s="54"/>
      <c r="P363" s="148">
        <f>O363*H363</f>
        <v>0</v>
      </c>
      <c r="Q363" s="148">
        <v>0</v>
      </c>
      <c r="R363" s="148">
        <f>Q363*H363</f>
        <v>0</v>
      </c>
      <c r="S363" s="148">
        <v>0</v>
      </c>
      <c r="T363" s="149">
        <f>S363*H363</f>
        <v>0</v>
      </c>
      <c r="U363" s="33"/>
      <c r="V363" s="33"/>
      <c r="W363" s="33"/>
      <c r="X363" s="33"/>
      <c r="Y363" s="33"/>
      <c r="Z363" s="33"/>
      <c r="AA363" s="33"/>
      <c r="AB363" s="33"/>
      <c r="AC363" s="33"/>
      <c r="AD363" s="33"/>
      <c r="AE363" s="33"/>
      <c r="AR363" s="150" t="s">
        <v>224</v>
      </c>
      <c r="AT363" s="150" t="s">
        <v>125</v>
      </c>
      <c r="AU363" s="150" t="s">
        <v>124</v>
      </c>
      <c r="AY363" s="18" t="s">
        <v>119</v>
      </c>
      <c r="BE363" s="151">
        <f>IF(N363="základní",J363,0)</f>
        <v>0</v>
      </c>
      <c r="BF363" s="151">
        <f>IF(N363="snížená",J363,0)</f>
        <v>0</v>
      </c>
      <c r="BG363" s="151">
        <f>IF(N363="zákl. přenesená",J363,0)</f>
        <v>0</v>
      </c>
      <c r="BH363" s="151">
        <f>IF(N363="sníž. přenesená",J363,0)</f>
        <v>0</v>
      </c>
      <c r="BI363" s="151">
        <f>IF(N363="nulová",J363,0)</f>
        <v>0</v>
      </c>
      <c r="BJ363" s="18" t="s">
        <v>124</v>
      </c>
      <c r="BK363" s="151">
        <f>ROUND(I363*H363,2)</f>
        <v>0</v>
      </c>
      <c r="BL363" s="18" t="s">
        <v>224</v>
      </c>
      <c r="BM363" s="150" t="s">
        <v>524</v>
      </c>
    </row>
    <row r="364" spans="1:65" s="2" customFormat="1">
      <c r="A364" s="33"/>
      <c r="B364" s="34"/>
      <c r="C364" s="33"/>
      <c r="D364" s="152" t="s">
        <v>133</v>
      </c>
      <c r="E364" s="33"/>
      <c r="F364" s="153" t="s">
        <v>525</v>
      </c>
      <c r="G364" s="33"/>
      <c r="H364" s="33"/>
      <c r="I364" s="154"/>
      <c r="J364" s="33"/>
      <c r="K364" s="33"/>
      <c r="L364" s="34"/>
      <c r="M364" s="155"/>
      <c r="N364" s="156"/>
      <c r="O364" s="54"/>
      <c r="P364" s="54"/>
      <c r="Q364" s="54"/>
      <c r="R364" s="54"/>
      <c r="S364" s="54"/>
      <c r="T364" s="55"/>
      <c r="U364" s="33"/>
      <c r="V364" s="33"/>
      <c r="W364" s="33"/>
      <c r="X364" s="33"/>
      <c r="Y364" s="33"/>
      <c r="Z364" s="33"/>
      <c r="AA364" s="33"/>
      <c r="AB364" s="33"/>
      <c r="AC364" s="33"/>
      <c r="AD364" s="33"/>
      <c r="AE364" s="33"/>
      <c r="AT364" s="18" t="s">
        <v>133</v>
      </c>
      <c r="AU364" s="18" t="s">
        <v>124</v>
      </c>
    </row>
    <row r="365" spans="1:65" s="14" customFormat="1">
      <c r="B365" s="165"/>
      <c r="D365" s="158" t="s">
        <v>139</v>
      </c>
      <c r="E365" s="166" t="s">
        <v>3</v>
      </c>
      <c r="F365" s="167" t="s">
        <v>483</v>
      </c>
      <c r="H365" s="168">
        <v>289.10000000000002</v>
      </c>
      <c r="I365" s="169"/>
      <c r="L365" s="165"/>
      <c r="M365" s="170"/>
      <c r="N365" s="171"/>
      <c r="O365" s="171"/>
      <c r="P365" s="171"/>
      <c r="Q365" s="171"/>
      <c r="R365" s="171"/>
      <c r="S365" s="171"/>
      <c r="T365" s="172"/>
      <c r="AT365" s="166" t="s">
        <v>139</v>
      </c>
      <c r="AU365" s="166" t="s">
        <v>124</v>
      </c>
      <c r="AV365" s="14" t="s">
        <v>124</v>
      </c>
      <c r="AW365" s="14" t="s">
        <v>33</v>
      </c>
      <c r="AX365" s="14" t="s">
        <v>15</v>
      </c>
      <c r="AY365" s="166" t="s">
        <v>119</v>
      </c>
    </row>
    <row r="366" spans="1:65" s="2" customFormat="1" ht="16.5" customHeight="1">
      <c r="A366" s="33"/>
      <c r="B366" s="138"/>
      <c r="C366" s="181" t="s">
        <v>526</v>
      </c>
      <c r="D366" s="181" t="s">
        <v>146</v>
      </c>
      <c r="E366" s="182" t="s">
        <v>527</v>
      </c>
      <c r="F366" s="183" t="s">
        <v>528</v>
      </c>
      <c r="G366" s="184" t="s">
        <v>227</v>
      </c>
      <c r="H366" s="185">
        <v>7.6319999999999997</v>
      </c>
      <c r="I366" s="186"/>
      <c r="J366" s="187">
        <f>ROUND(I366*H366,2)</f>
        <v>0</v>
      </c>
      <c r="K366" s="183" t="s">
        <v>129</v>
      </c>
      <c r="L366" s="188"/>
      <c r="M366" s="189" t="s">
        <v>3</v>
      </c>
      <c r="N366" s="190" t="s">
        <v>43</v>
      </c>
      <c r="O366" s="54"/>
      <c r="P366" s="148">
        <f>O366*H366</f>
        <v>0</v>
      </c>
      <c r="Q366" s="148">
        <v>0.55000000000000004</v>
      </c>
      <c r="R366" s="148">
        <f>Q366*H366</f>
        <v>4.1976000000000004</v>
      </c>
      <c r="S366" s="148">
        <v>0</v>
      </c>
      <c r="T366" s="149">
        <f>S366*H366</f>
        <v>0</v>
      </c>
      <c r="U366" s="33"/>
      <c r="V366" s="33"/>
      <c r="W366" s="33"/>
      <c r="X366" s="33"/>
      <c r="Y366" s="33"/>
      <c r="Z366" s="33"/>
      <c r="AA366" s="33"/>
      <c r="AB366" s="33"/>
      <c r="AC366" s="33"/>
      <c r="AD366" s="33"/>
      <c r="AE366" s="33"/>
      <c r="AR366" s="150" t="s">
        <v>309</v>
      </c>
      <c r="AT366" s="150" t="s">
        <v>146</v>
      </c>
      <c r="AU366" s="150" t="s">
        <v>124</v>
      </c>
      <c r="AY366" s="18" t="s">
        <v>119</v>
      </c>
      <c r="BE366" s="151">
        <f>IF(N366="základní",J366,0)</f>
        <v>0</v>
      </c>
      <c r="BF366" s="151">
        <f>IF(N366="snížená",J366,0)</f>
        <v>0</v>
      </c>
      <c r="BG366" s="151">
        <f>IF(N366="zákl. přenesená",J366,0)</f>
        <v>0</v>
      </c>
      <c r="BH366" s="151">
        <f>IF(N366="sníž. přenesená",J366,0)</f>
        <v>0</v>
      </c>
      <c r="BI366" s="151">
        <f>IF(N366="nulová",J366,0)</f>
        <v>0</v>
      </c>
      <c r="BJ366" s="18" t="s">
        <v>124</v>
      </c>
      <c r="BK366" s="151">
        <f>ROUND(I366*H366,2)</f>
        <v>0</v>
      </c>
      <c r="BL366" s="18" t="s">
        <v>224</v>
      </c>
      <c r="BM366" s="150" t="s">
        <v>529</v>
      </c>
    </row>
    <row r="367" spans="1:65" s="2" customFormat="1">
      <c r="A367" s="33"/>
      <c r="B367" s="34"/>
      <c r="C367" s="33"/>
      <c r="D367" s="152" t="s">
        <v>133</v>
      </c>
      <c r="E367" s="33"/>
      <c r="F367" s="153" t="s">
        <v>530</v>
      </c>
      <c r="G367" s="33"/>
      <c r="H367" s="33"/>
      <c r="I367" s="154"/>
      <c r="J367" s="33"/>
      <c r="K367" s="33"/>
      <c r="L367" s="34"/>
      <c r="M367" s="155"/>
      <c r="N367" s="156"/>
      <c r="O367" s="54"/>
      <c r="P367" s="54"/>
      <c r="Q367" s="54"/>
      <c r="R367" s="54"/>
      <c r="S367" s="54"/>
      <c r="T367" s="55"/>
      <c r="U367" s="33"/>
      <c r="V367" s="33"/>
      <c r="W367" s="33"/>
      <c r="X367" s="33"/>
      <c r="Y367" s="33"/>
      <c r="Z367" s="33"/>
      <c r="AA367" s="33"/>
      <c r="AB367" s="33"/>
      <c r="AC367" s="33"/>
      <c r="AD367" s="33"/>
      <c r="AE367" s="33"/>
      <c r="AT367" s="18" t="s">
        <v>133</v>
      </c>
      <c r="AU367" s="18" t="s">
        <v>124</v>
      </c>
    </row>
    <row r="368" spans="1:65" s="14" customFormat="1">
      <c r="B368" s="165"/>
      <c r="D368" s="158" t="s">
        <v>139</v>
      </c>
      <c r="E368" s="166" t="s">
        <v>3</v>
      </c>
      <c r="F368" s="167" t="s">
        <v>531</v>
      </c>
      <c r="H368" s="168">
        <v>6.9379999999999997</v>
      </c>
      <c r="I368" s="169"/>
      <c r="L368" s="165"/>
      <c r="M368" s="170"/>
      <c r="N368" s="171"/>
      <c r="O368" s="171"/>
      <c r="P368" s="171"/>
      <c r="Q368" s="171"/>
      <c r="R368" s="171"/>
      <c r="S368" s="171"/>
      <c r="T368" s="172"/>
      <c r="AT368" s="166" t="s">
        <v>139</v>
      </c>
      <c r="AU368" s="166" t="s">
        <v>124</v>
      </c>
      <c r="AV368" s="14" t="s">
        <v>124</v>
      </c>
      <c r="AW368" s="14" t="s">
        <v>33</v>
      </c>
      <c r="AX368" s="14" t="s">
        <v>15</v>
      </c>
      <c r="AY368" s="166" t="s">
        <v>119</v>
      </c>
    </row>
    <row r="369" spans="1:65" s="14" customFormat="1">
      <c r="B369" s="165"/>
      <c r="D369" s="158" t="s">
        <v>139</v>
      </c>
      <c r="F369" s="167" t="s">
        <v>532</v>
      </c>
      <c r="H369" s="168">
        <v>7.6319999999999997</v>
      </c>
      <c r="I369" s="169"/>
      <c r="L369" s="165"/>
      <c r="M369" s="170"/>
      <c r="N369" s="171"/>
      <c r="O369" s="171"/>
      <c r="P369" s="171"/>
      <c r="Q369" s="171"/>
      <c r="R369" s="171"/>
      <c r="S369" s="171"/>
      <c r="T369" s="172"/>
      <c r="AT369" s="166" t="s">
        <v>139</v>
      </c>
      <c r="AU369" s="166" t="s">
        <v>124</v>
      </c>
      <c r="AV369" s="14" t="s">
        <v>124</v>
      </c>
      <c r="AW369" s="14" t="s">
        <v>4</v>
      </c>
      <c r="AX369" s="14" t="s">
        <v>15</v>
      </c>
      <c r="AY369" s="166" t="s">
        <v>119</v>
      </c>
    </row>
    <row r="370" spans="1:65" s="2" customFormat="1" ht="37.9" customHeight="1">
      <c r="A370" s="33"/>
      <c r="B370" s="138"/>
      <c r="C370" s="139" t="s">
        <v>533</v>
      </c>
      <c r="D370" s="139" t="s">
        <v>125</v>
      </c>
      <c r="E370" s="140" t="s">
        <v>534</v>
      </c>
      <c r="F370" s="141" t="s">
        <v>535</v>
      </c>
      <c r="G370" s="142" t="s">
        <v>227</v>
      </c>
      <c r="H370" s="143">
        <v>8.1769999999999996</v>
      </c>
      <c r="I370" s="144"/>
      <c r="J370" s="145">
        <f>ROUND(I370*H370,2)</f>
        <v>0</v>
      </c>
      <c r="K370" s="141" t="s">
        <v>129</v>
      </c>
      <c r="L370" s="34"/>
      <c r="M370" s="146" t="s">
        <v>3</v>
      </c>
      <c r="N370" s="147" t="s">
        <v>43</v>
      </c>
      <c r="O370" s="54"/>
      <c r="P370" s="148">
        <f>O370*H370</f>
        <v>0</v>
      </c>
      <c r="Q370" s="148">
        <v>2.3369999999999998E-2</v>
      </c>
      <c r="R370" s="148">
        <f>Q370*H370</f>
        <v>0.19109648999999998</v>
      </c>
      <c r="S370" s="148">
        <v>0</v>
      </c>
      <c r="T370" s="149">
        <f>S370*H370</f>
        <v>0</v>
      </c>
      <c r="U370" s="33"/>
      <c r="V370" s="33"/>
      <c r="W370" s="33"/>
      <c r="X370" s="33"/>
      <c r="Y370" s="33"/>
      <c r="Z370" s="33"/>
      <c r="AA370" s="33"/>
      <c r="AB370" s="33"/>
      <c r="AC370" s="33"/>
      <c r="AD370" s="33"/>
      <c r="AE370" s="33"/>
      <c r="AR370" s="150" t="s">
        <v>224</v>
      </c>
      <c r="AT370" s="150" t="s">
        <v>125</v>
      </c>
      <c r="AU370" s="150" t="s">
        <v>124</v>
      </c>
      <c r="AY370" s="18" t="s">
        <v>119</v>
      </c>
      <c r="BE370" s="151">
        <f>IF(N370="základní",J370,0)</f>
        <v>0</v>
      </c>
      <c r="BF370" s="151">
        <f>IF(N370="snížená",J370,0)</f>
        <v>0</v>
      </c>
      <c r="BG370" s="151">
        <f>IF(N370="zákl. přenesená",J370,0)</f>
        <v>0</v>
      </c>
      <c r="BH370" s="151">
        <f>IF(N370="sníž. přenesená",J370,0)</f>
        <v>0</v>
      </c>
      <c r="BI370" s="151">
        <f>IF(N370="nulová",J370,0)</f>
        <v>0</v>
      </c>
      <c r="BJ370" s="18" t="s">
        <v>124</v>
      </c>
      <c r="BK370" s="151">
        <f>ROUND(I370*H370,2)</f>
        <v>0</v>
      </c>
      <c r="BL370" s="18" t="s">
        <v>224</v>
      </c>
      <c r="BM370" s="150" t="s">
        <v>536</v>
      </c>
    </row>
    <row r="371" spans="1:65" s="2" customFormat="1">
      <c r="A371" s="33"/>
      <c r="B371" s="34"/>
      <c r="C371" s="33"/>
      <c r="D371" s="152" t="s">
        <v>133</v>
      </c>
      <c r="E371" s="33"/>
      <c r="F371" s="153" t="s">
        <v>537</v>
      </c>
      <c r="G371" s="33"/>
      <c r="H371" s="33"/>
      <c r="I371" s="154"/>
      <c r="J371" s="33"/>
      <c r="K371" s="33"/>
      <c r="L371" s="34"/>
      <c r="M371" s="155"/>
      <c r="N371" s="156"/>
      <c r="O371" s="54"/>
      <c r="P371" s="54"/>
      <c r="Q371" s="54"/>
      <c r="R371" s="54"/>
      <c r="S371" s="54"/>
      <c r="T371" s="55"/>
      <c r="U371" s="33"/>
      <c r="V371" s="33"/>
      <c r="W371" s="33"/>
      <c r="X371" s="33"/>
      <c r="Y371" s="33"/>
      <c r="Z371" s="33"/>
      <c r="AA371" s="33"/>
      <c r="AB371" s="33"/>
      <c r="AC371" s="33"/>
      <c r="AD371" s="33"/>
      <c r="AE371" s="33"/>
      <c r="AT371" s="18" t="s">
        <v>133</v>
      </c>
      <c r="AU371" s="18" t="s">
        <v>124</v>
      </c>
    </row>
    <row r="372" spans="1:65" s="14" customFormat="1">
      <c r="B372" s="165"/>
      <c r="D372" s="158" t="s">
        <v>139</v>
      </c>
      <c r="E372" s="166" t="s">
        <v>3</v>
      </c>
      <c r="F372" s="167" t="s">
        <v>538</v>
      </c>
      <c r="H372" s="168">
        <v>8.1769999999999996</v>
      </c>
      <c r="I372" s="169"/>
      <c r="L372" s="165"/>
      <c r="M372" s="170"/>
      <c r="N372" s="171"/>
      <c r="O372" s="171"/>
      <c r="P372" s="171"/>
      <c r="Q372" s="171"/>
      <c r="R372" s="171"/>
      <c r="S372" s="171"/>
      <c r="T372" s="172"/>
      <c r="AT372" s="166" t="s">
        <v>139</v>
      </c>
      <c r="AU372" s="166" t="s">
        <v>124</v>
      </c>
      <c r="AV372" s="14" t="s">
        <v>124</v>
      </c>
      <c r="AW372" s="14" t="s">
        <v>33</v>
      </c>
      <c r="AX372" s="14" t="s">
        <v>15</v>
      </c>
      <c r="AY372" s="166" t="s">
        <v>119</v>
      </c>
    </row>
    <row r="373" spans="1:65" s="2" customFormat="1" ht="24.2" customHeight="1">
      <c r="A373" s="33"/>
      <c r="B373" s="138"/>
      <c r="C373" s="139" t="s">
        <v>539</v>
      </c>
      <c r="D373" s="139" t="s">
        <v>125</v>
      </c>
      <c r="E373" s="140" t="s">
        <v>540</v>
      </c>
      <c r="F373" s="141" t="s">
        <v>541</v>
      </c>
      <c r="G373" s="142" t="s">
        <v>327</v>
      </c>
      <c r="H373" s="143">
        <v>24</v>
      </c>
      <c r="I373" s="144"/>
      <c r="J373" s="145">
        <f>ROUND(I373*H373,2)</f>
        <v>0</v>
      </c>
      <c r="K373" s="141" t="s">
        <v>3</v>
      </c>
      <c r="L373" s="34"/>
      <c r="M373" s="146" t="s">
        <v>3</v>
      </c>
      <c r="N373" s="147" t="s">
        <v>43</v>
      </c>
      <c r="O373" s="54"/>
      <c r="P373" s="148">
        <f>O373*H373</f>
        <v>0</v>
      </c>
      <c r="Q373" s="148">
        <v>0</v>
      </c>
      <c r="R373" s="148">
        <f>Q373*H373</f>
        <v>0</v>
      </c>
      <c r="S373" s="148">
        <v>0</v>
      </c>
      <c r="T373" s="149">
        <f>S373*H373</f>
        <v>0</v>
      </c>
      <c r="U373" s="33"/>
      <c r="V373" s="33"/>
      <c r="W373" s="33"/>
      <c r="X373" s="33"/>
      <c r="Y373" s="33"/>
      <c r="Z373" s="33"/>
      <c r="AA373" s="33"/>
      <c r="AB373" s="33"/>
      <c r="AC373" s="33"/>
      <c r="AD373" s="33"/>
      <c r="AE373" s="33"/>
      <c r="AR373" s="150" t="s">
        <v>224</v>
      </c>
      <c r="AT373" s="150" t="s">
        <v>125</v>
      </c>
      <c r="AU373" s="150" t="s">
        <v>124</v>
      </c>
      <c r="AY373" s="18" t="s">
        <v>119</v>
      </c>
      <c r="BE373" s="151">
        <f>IF(N373="základní",J373,0)</f>
        <v>0</v>
      </c>
      <c r="BF373" s="151">
        <f>IF(N373="snížená",J373,0)</f>
        <v>0</v>
      </c>
      <c r="BG373" s="151">
        <f>IF(N373="zákl. přenesená",J373,0)</f>
        <v>0</v>
      </c>
      <c r="BH373" s="151">
        <f>IF(N373="sníž. přenesená",J373,0)</f>
        <v>0</v>
      </c>
      <c r="BI373" s="151">
        <f>IF(N373="nulová",J373,0)</f>
        <v>0</v>
      </c>
      <c r="BJ373" s="18" t="s">
        <v>124</v>
      </c>
      <c r="BK373" s="151">
        <f>ROUND(I373*H373,2)</f>
        <v>0</v>
      </c>
      <c r="BL373" s="18" t="s">
        <v>224</v>
      </c>
      <c r="BM373" s="150" t="s">
        <v>542</v>
      </c>
    </row>
    <row r="374" spans="1:65" s="2" customFormat="1" ht="49.15" customHeight="1">
      <c r="A374" s="33"/>
      <c r="B374" s="138"/>
      <c r="C374" s="139" t="s">
        <v>543</v>
      </c>
      <c r="D374" s="139" t="s">
        <v>125</v>
      </c>
      <c r="E374" s="140" t="s">
        <v>544</v>
      </c>
      <c r="F374" s="141" t="s">
        <v>545</v>
      </c>
      <c r="G374" s="142" t="s">
        <v>128</v>
      </c>
      <c r="H374" s="143">
        <v>57.5</v>
      </c>
      <c r="I374" s="144"/>
      <c r="J374" s="145">
        <f>ROUND(I374*H374,2)</f>
        <v>0</v>
      </c>
      <c r="K374" s="141" t="s">
        <v>129</v>
      </c>
      <c r="L374" s="34"/>
      <c r="M374" s="146" t="s">
        <v>3</v>
      </c>
      <c r="N374" s="147" t="s">
        <v>43</v>
      </c>
      <c r="O374" s="54"/>
      <c r="P374" s="148">
        <f>O374*H374</f>
        <v>0</v>
      </c>
      <c r="Q374" s="148">
        <v>1.396E-2</v>
      </c>
      <c r="R374" s="148">
        <f>Q374*H374</f>
        <v>0.80269999999999997</v>
      </c>
      <c r="S374" s="148">
        <v>0</v>
      </c>
      <c r="T374" s="149">
        <f>S374*H374</f>
        <v>0</v>
      </c>
      <c r="U374" s="33"/>
      <c r="V374" s="33"/>
      <c r="W374" s="33"/>
      <c r="X374" s="33"/>
      <c r="Y374" s="33"/>
      <c r="Z374" s="33"/>
      <c r="AA374" s="33"/>
      <c r="AB374" s="33"/>
      <c r="AC374" s="33"/>
      <c r="AD374" s="33"/>
      <c r="AE374" s="33"/>
      <c r="AR374" s="150" t="s">
        <v>224</v>
      </c>
      <c r="AT374" s="150" t="s">
        <v>125</v>
      </c>
      <c r="AU374" s="150" t="s">
        <v>124</v>
      </c>
      <c r="AY374" s="18" t="s">
        <v>119</v>
      </c>
      <c r="BE374" s="151">
        <f>IF(N374="základní",J374,0)</f>
        <v>0</v>
      </c>
      <c r="BF374" s="151">
        <f>IF(N374="snížená",J374,0)</f>
        <v>0</v>
      </c>
      <c r="BG374" s="151">
        <f>IF(N374="zákl. přenesená",J374,0)</f>
        <v>0</v>
      </c>
      <c r="BH374" s="151">
        <f>IF(N374="sníž. přenesená",J374,0)</f>
        <v>0</v>
      </c>
      <c r="BI374" s="151">
        <f>IF(N374="nulová",J374,0)</f>
        <v>0</v>
      </c>
      <c r="BJ374" s="18" t="s">
        <v>124</v>
      </c>
      <c r="BK374" s="151">
        <f>ROUND(I374*H374,2)</f>
        <v>0</v>
      </c>
      <c r="BL374" s="18" t="s">
        <v>224</v>
      </c>
      <c r="BM374" s="150" t="s">
        <v>546</v>
      </c>
    </row>
    <row r="375" spans="1:65" s="2" customFormat="1">
      <c r="A375" s="33"/>
      <c r="B375" s="34"/>
      <c r="C375" s="33"/>
      <c r="D375" s="152" t="s">
        <v>133</v>
      </c>
      <c r="E375" s="33"/>
      <c r="F375" s="153" t="s">
        <v>547</v>
      </c>
      <c r="G375" s="33"/>
      <c r="H375" s="33"/>
      <c r="I375" s="154"/>
      <c r="J375" s="33"/>
      <c r="K375" s="33"/>
      <c r="L375" s="34"/>
      <c r="M375" s="155"/>
      <c r="N375" s="156"/>
      <c r="O375" s="54"/>
      <c r="P375" s="54"/>
      <c r="Q375" s="54"/>
      <c r="R375" s="54"/>
      <c r="S375" s="54"/>
      <c r="T375" s="55"/>
      <c r="U375" s="33"/>
      <c r="V375" s="33"/>
      <c r="W375" s="33"/>
      <c r="X375" s="33"/>
      <c r="Y375" s="33"/>
      <c r="Z375" s="33"/>
      <c r="AA375" s="33"/>
      <c r="AB375" s="33"/>
      <c r="AC375" s="33"/>
      <c r="AD375" s="33"/>
      <c r="AE375" s="33"/>
      <c r="AT375" s="18" t="s">
        <v>133</v>
      </c>
      <c r="AU375" s="18" t="s">
        <v>124</v>
      </c>
    </row>
    <row r="376" spans="1:65" s="13" customFormat="1">
      <c r="B376" s="157"/>
      <c r="D376" s="158" t="s">
        <v>139</v>
      </c>
      <c r="E376" s="159" t="s">
        <v>3</v>
      </c>
      <c r="F376" s="160" t="s">
        <v>448</v>
      </c>
      <c r="H376" s="159" t="s">
        <v>3</v>
      </c>
      <c r="I376" s="161"/>
      <c r="L376" s="157"/>
      <c r="M376" s="162"/>
      <c r="N376" s="163"/>
      <c r="O376" s="163"/>
      <c r="P376" s="163"/>
      <c r="Q376" s="163"/>
      <c r="R376" s="163"/>
      <c r="S376" s="163"/>
      <c r="T376" s="164"/>
      <c r="AT376" s="159" t="s">
        <v>139</v>
      </c>
      <c r="AU376" s="159" t="s">
        <v>124</v>
      </c>
      <c r="AV376" s="13" t="s">
        <v>15</v>
      </c>
      <c r="AW376" s="13" t="s">
        <v>33</v>
      </c>
      <c r="AX376" s="13" t="s">
        <v>71</v>
      </c>
      <c r="AY376" s="159" t="s">
        <v>119</v>
      </c>
    </row>
    <row r="377" spans="1:65" s="14" customFormat="1">
      <c r="B377" s="165"/>
      <c r="D377" s="158" t="s">
        <v>139</v>
      </c>
      <c r="E377" s="166" t="s">
        <v>3</v>
      </c>
      <c r="F377" s="167" t="s">
        <v>548</v>
      </c>
      <c r="H377" s="168">
        <v>37.5</v>
      </c>
      <c r="I377" s="169"/>
      <c r="L377" s="165"/>
      <c r="M377" s="170"/>
      <c r="N377" s="171"/>
      <c r="O377" s="171"/>
      <c r="P377" s="171"/>
      <c r="Q377" s="171"/>
      <c r="R377" s="171"/>
      <c r="S377" s="171"/>
      <c r="T377" s="172"/>
      <c r="AT377" s="166" t="s">
        <v>139</v>
      </c>
      <c r="AU377" s="166" t="s">
        <v>124</v>
      </c>
      <c r="AV377" s="14" t="s">
        <v>124</v>
      </c>
      <c r="AW377" s="14" t="s">
        <v>33</v>
      </c>
      <c r="AX377" s="14" t="s">
        <v>71</v>
      </c>
      <c r="AY377" s="166" t="s">
        <v>119</v>
      </c>
    </row>
    <row r="378" spans="1:65" s="13" customFormat="1">
      <c r="B378" s="157"/>
      <c r="D378" s="158" t="s">
        <v>139</v>
      </c>
      <c r="E378" s="159" t="s">
        <v>3</v>
      </c>
      <c r="F378" s="160" t="s">
        <v>549</v>
      </c>
      <c r="H378" s="159" t="s">
        <v>3</v>
      </c>
      <c r="I378" s="161"/>
      <c r="L378" s="157"/>
      <c r="M378" s="162"/>
      <c r="N378" s="163"/>
      <c r="O378" s="163"/>
      <c r="P378" s="163"/>
      <c r="Q378" s="163"/>
      <c r="R378" s="163"/>
      <c r="S378" s="163"/>
      <c r="T378" s="164"/>
      <c r="AT378" s="159" t="s">
        <v>139</v>
      </c>
      <c r="AU378" s="159" t="s">
        <v>124</v>
      </c>
      <c r="AV378" s="13" t="s">
        <v>15</v>
      </c>
      <c r="AW378" s="13" t="s">
        <v>33</v>
      </c>
      <c r="AX378" s="13" t="s">
        <v>71</v>
      </c>
      <c r="AY378" s="159" t="s">
        <v>119</v>
      </c>
    </row>
    <row r="379" spans="1:65" s="14" customFormat="1">
      <c r="B379" s="165"/>
      <c r="D379" s="158" t="s">
        <v>139</v>
      </c>
      <c r="E379" s="166" t="s">
        <v>3</v>
      </c>
      <c r="F379" s="167" t="s">
        <v>550</v>
      </c>
      <c r="H379" s="168">
        <v>20</v>
      </c>
      <c r="I379" s="169"/>
      <c r="L379" s="165"/>
      <c r="M379" s="170"/>
      <c r="N379" s="171"/>
      <c r="O379" s="171"/>
      <c r="P379" s="171"/>
      <c r="Q379" s="171"/>
      <c r="R379" s="171"/>
      <c r="S379" s="171"/>
      <c r="T379" s="172"/>
      <c r="AT379" s="166" t="s">
        <v>139</v>
      </c>
      <c r="AU379" s="166" t="s">
        <v>124</v>
      </c>
      <c r="AV379" s="14" t="s">
        <v>124</v>
      </c>
      <c r="AW379" s="14" t="s">
        <v>33</v>
      </c>
      <c r="AX379" s="14" t="s">
        <v>71</v>
      </c>
      <c r="AY379" s="166" t="s">
        <v>119</v>
      </c>
    </row>
    <row r="380" spans="1:65" s="15" customFormat="1">
      <c r="B380" s="173"/>
      <c r="D380" s="158" t="s">
        <v>139</v>
      </c>
      <c r="E380" s="174" t="s">
        <v>3</v>
      </c>
      <c r="F380" s="175" t="s">
        <v>145</v>
      </c>
      <c r="H380" s="176">
        <v>57.5</v>
      </c>
      <c r="I380" s="177"/>
      <c r="L380" s="173"/>
      <c r="M380" s="178"/>
      <c r="N380" s="179"/>
      <c r="O380" s="179"/>
      <c r="P380" s="179"/>
      <c r="Q380" s="179"/>
      <c r="R380" s="179"/>
      <c r="S380" s="179"/>
      <c r="T380" s="180"/>
      <c r="AT380" s="174" t="s">
        <v>139</v>
      </c>
      <c r="AU380" s="174" t="s">
        <v>124</v>
      </c>
      <c r="AV380" s="15" t="s">
        <v>130</v>
      </c>
      <c r="AW380" s="15" t="s">
        <v>33</v>
      </c>
      <c r="AX380" s="15" t="s">
        <v>15</v>
      </c>
      <c r="AY380" s="174" t="s">
        <v>119</v>
      </c>
    </row>
    <row r="381" spans="1:65" s="2" customFormat="1" ht="16.5" customHeight="1">
      <c r="A381" s="33"/>
      <c r="B381" s="138"/>
      <c r="C381" s="139" t="s">
        <v>551</v>
      </c>
      <c r="D381" s="139" t="s">
        <v>125</v>
      </c>
      <c r="E381" s="140" t="s">
        <v>552</v>
      </c>
      <c r="F381" s="141" t="s">
        <v>553</v>
      </c>
      <c r="G381" s="142" t="s">
        <v>128</v>
      </c>
      <c r="H381" s="143">
        <v>288</v>
      </c>
      <c r="I381" s="144"/>
      <c r="J381" s="145">
        <f>ROUND(I381*H381,2)</f>
        <v>0</v>
      </c>
      <c r="K381" s="141" t="s">
        <v>3</v>
      </c>
      <c r="L381" s="34"/>
      <c r="M381" s="146" t="s">
        <v>3</v>
      </c>
      <c r="N381" s="147" t="s">
        <v>43</v>
      </c>
      <c r="O381" s="54"/>
      <c r="P381" s="148">
        <f>O381*H381</f>
        <v>0</v>
      </c>
      <c r="Q381" s="148">
        <v>0</v>
      </c>
      <c r="R381" s="148">
        <f>Q381*H381</f>
        <v>0</v>
      </c>
      <c r="S381" s="148">
        <v>0</v>
      </c>
      <c r="T381" s="149">
        <f>S381*H381</f>
        <v>0</v>
      </c>
      <c r="U381" s="33"/>
      <c r="V381" s="33"/>
      <c r="W381" s="33"/>
      <c r="X381" s="33"/>
      <c r="Y381" s="33"/>
      <c r="Z381" s="33"/>
      <c r="AA381" s="33"/>
      <c r="AB381" s="33"/>
      <c r="AC381" s="33"/>
      <c r="AD381" s="33"/>
      <c r="AE381" s="33"/>
      <c r="AR381" s="150" t="s">
        <v>224</v>
      </c>
      <c r="AT381" s="150" t="s">
        <v>125</v>
      </c>
      <c r="AU381" s="150" t="s">
        <v>124</v>
      </c>
      <c r="AY381" s="18" t="s">
        <v>119</v>
      </c>
      <c r="BE381" s="151">
        <f>IF(N381="základní",J381,0)</f>
        <v>0</v>
      </c>
      <c r="BF381" s="151">
        <f>IF(N381="snížená",J381,0)</f>
        <v>0</v>
      </c>
      <c r="BG381" s="151">
        <f>IF(N381="zákl. přenesená",J381,0)</f>
        <v>0</v>
      </c>
      <c r="BH381" s="151">
        <f>IF(N381="sníž. přenesená",J381,0)</f>
        <v>0</v>
      </c>
      <c r="BI381" s="151">
        <f>IF(N381="nulová",J381,0)</f>
        <v>0</v>
      </c>
      <c r="BJ381" s="18" t="s">
        <v>124</v>
      </c>
      <c r="BK381" s="151">
        <f>ROUND(I381*H381,2)</f>
        <v>0</v>
      </c>
      <c r="BL381" s="18" t="s">
        <v>224</v>
      </c>
      <c r="BM381" s="150" t="s">
        <v>554</v>
      </c>
    </row>
    <row r="382" spans="1:65" s="13" customFormat="1">
      <c r="B382" s="157"/>
      <c r="D382" s="158" t="s">
        <v>139</v>
      </c>
      <c r="E382" s="159" t="s">
        <v>3</v>
      </c>
      <c r="F382" s="160" t="s">
        <v>555</v>
      </c>
      <c r="H382" s="159" t="s">
        <v>3</v>
      </c>
      <c r="I382" s="161"/>
      <c r="L382" s="157"/>
      <c r="M382" s="162"/>
      <c r="N382" s="163"/>
      <c r="O382" s="163"/>
      <c r="P382" s="163"/>
      <c r="Q382" s="163"/>
      <c r="R382" s="163"/>
      <c r="S382" s="163"/>
      <c r="T382" s="164"/>
      <c r="AT382" s="159" t="s">
        <v>139</v>
      </c>
      <c r="AU382" s="159" t="s">
        <v>124</v>
      </c>
      <c r="AV382" s="13" t="s">
        <v>15</v>
      </c>
      <c r="AW382" s="13" t="s">
        <v>33</v>
      </c>
      <c r="AX382" s="13" t="s">
        <v>71</v>
      </c>
      <c r="AY382" s="159" t="s">
        <v>119</v>
      </c>
    </row>
    <row r="383" spans="1:65" s="14" customFormat="1">
      <c r="B383" s="165"/>
      <c r="D383" s="158" t="s">
        <v>139</v>
      </c>
      <c r="E383" s="166" t="s">
        <v>3</v>
      </c>
      <c r="F383" s="167" t="s">
        <v>300</v>
      </c>
      <c r="H383" s="168">
        <v>288</v>
      </c>
      <c r="I383" s="169"/>
      <c r="L383" s="165"/>
      <c r="M383" s="170"/>
      <c r="N383" s="171"/>
      <c r="O383" s="171"/>
      <c r="P383" s="171"/>
      <c r="Q383" s="171"/>
      <c r="R383" s="171"/>
      <c r="S383" s="171"/>
      <c r="T383" s="172"/>
      <c r="AT383" s="166" t="s">
        <v>139</v>
      </c>
      <c r="AU383" s="166" t="s">
        <v>124</v>
      </c>
      <c r="AV383" s="14" t="s">
        <v>124</v>
      </c>
      <c r="AW383" s="14" t="s">
        <v>33</v>
      </c>
      <c r="AX383" s="14" t="s">
        <v>15</v>
      </c>
      <c r="AY383" s="166" t="s">
        <v>119</v>
      </c>
    </row>
    <row r="384" spans="1:65" s="2" customFormat="1" ht="21.75" customHeight="1">
      <c r="A384" s="33"/>
      <c r="B384" s="138"/>
      <c r="C384" s="139" t="s">
        <v>556</v>
      </c>
      <c r="D384" s="139" t="s">
        <v>125</v>
      </c>
      <c r="E384" s="140" t="s">
        <v>557</v>
      </c>
      <c r="F384" s="141" t="s">
        <v>558</v>
      </c>
      <c r="G384" s="142" t="s">
        <v>128</v>
      </c>
      <c r="H384" s="143">
        <v>15.048</v>
      </c>
      <c r="I384" s="144"/>
      <c r="J384" s="145">
        <f>ROUND(I384*H384,2)</f>
        <v>0</v>
      </c>
      <c r="K384" s="141" t="s">
        <v>3</v>
      </c>
      <c r="L384" s="34"/>
      <c r="M384" s="146" t="s">
        <v>3</v>
      </c>
      <c r="N384" s="147" t="s">
        <v>43</v>
      </c>
      <c r="O384" s="54"/>
      <c r="P384" s="148">
        <f>O384*H384</f>
        <v>0</v>
      </c>
      <c r="Q384" s="148">
        <v>0</v>
      </c>
      <c r="R384" s="148">
        <f>Q384*H384</f>
        <v>0</v>
      </c>
      <c r="S384" s="148">
        <v>0</v>
      </c>
      <c r="T384" s="149">
        <f>S384*H384</f>
        <v>0</v>
      </c>
      <c r="U384" s="33"/>
      <c r="V384" s="33"/>
      <c r="W384" s="33"/>
      <c r="X384" s="33"/>
      <c r="Y384" s="33"/>
      <c r="Z384" s="33"/>
      <c r="AA384" s="33"/>
      <c r="AB384" s="33"/>
      <c r="AC384" s="33"/>
      <c r="AD384" s="33"/>
      <c r="AE384" s="33"/>
      <c r="AR384" s="150" t="s">
        <v>224</v>
      </c>
      <c r="AT384" s="150" t="s">
        <v>125</v>
      </c>
      <c r="AU384" s="150" t="s">
        <v>124</v>
      </c>
      <c r="AY384" s="18" t="s">
        <v>119</v>
      </c>
      <c r="BE384" s="151">
        <f>IF(N384="základní",J384,0)</f>
        <v>0</v>
      </c>
      <c r="BF384" s="151">
        <f>IF(N384="snížená",J384,0)</f>
        <v>0</v>
      </c>
      <c r="BG384" s="151">
        <f>IF(N384="zákl. přenesená",J384,0)</f>
        <v>0</v>
      </c>
      <c r="BH384" s="151">
        <f>IF(N384="sníž. přenesená",J384,0)</f>
        <v>0</v>
      </c>
      <c r="BI384" s="151">
        <f>IF(N384="nulová",J384,0)</f>
        <v>0</v>
      </c>
      <c r="BJ384" s="18" t="s">
        <v>124</v>
      </c>
      <c r="BK384" s="151">
        <f>ROUND(I384*H384,2)</f>
        <v>0</v>
      </c>
      <c r="BL384" s="18" t="s">
        <v>224</v>
      </c>
      <c r="BM384" s="150" t="s">
        <v>559</v>
      </c>
    </row>
    <row r="385" spans="1:65" s="14" customFormat="1">
      <c r="B385" s="165"/>
      <c r="D385" s="158" t="s">
        <v>139</v>
      </c>
      <c r="E385" s="166" t="s">
        <v>3</v>
      </c>
      <c r="F385" s="167" t="s">
        <v>560</v>
      </c>
      <c r="H385" s="168">
        <v>15.048</v>
      </c>
      <c r="I385" s="169"/>
      <c r="L385" s="165"/>
      <c r="M385" s="170"/>
      <c r="N385" s="171"/>
      <c r="O385" s="171"/>
      <c r="P385" s="171"/>
      <c r="Q385" s="171"/>
      <c r="R385" s="171"/>
      <c r="S385" s="171"/>
      <c r="T385" s="172"/>
      <c r="AT385" s="166" t="s">
        <v>139</v>
      </c>
      <c r="AU385" s="166" t="s">
        <v>124</v>
      </c>
      <c r="AV385" s="14" t="s">
        <v>124</v>
      </c>
      <c r="AW385" s="14" t="s">
        <v>33</v>
      </c>
      <c r="AX385" s="14" t="s">
        <v>15</v>
      </c>
      <c r="AY385" s="166" t="s">
        <v>119</v>
      </c>
    </row>
    <row r="386" spans="1:65" s="2" customFormat="1" ht="49.15" customHeight="1">
      <c r="A386" s="33"/>
      <c r="B386" s="138"/>
      <c r="C386" s="139" t="s">
        <v>561</v>
      </c>
      <c r="D386" s="139" t="s">
        <v>125</v>
      </c>
      <c r="E386" s="140" t="s">
        <v>562</v>
      </c>
      <c r="F386" s="141" t="s">
        <v>563</v>
      </c>
      <c r="G386" s="142" t="s">
        <v>259</v>
      </c>
      <c r="H386" s="143">
        <v>5.5039999999999996</v>
      </c>
      <c r="I386" s="144"/>
      <c r="J386" s="145">
        <f>ROUND(I386*H386,2)</f>
        <v>0</v>
      </c>
      <c r="K386" s="141" t="s">
        <v>129</v>
      </c>
      <c r="L386" s="34"/>
      <c r="M386" s="146" t="s">
        <v>3</v>
      </c>
      <c r="N386" s="147" t="s">
        <v>43</v>
      </c>
      <c r="O386" s="54"/>
      <c r="P386" s="148">
        <f>O386*H386</f>
        <v>0</v>
      </c>
      <c r="Q386" s="148">
        <v>0</v>
      </c>
      <c r="R386" s="148">
        <f>Q386*H386</f>
        <v>0</v>
      </c>
      <c r="S386" s="148">
        <v>0</v>
      </c>
      <c r="T386" s="149">
        <f>S386*H386</f>
        <v>0</v>
      </c>
      <c r="U386" s="33"/>
      <c r="V386" s="33"/>
      <c r="W386" s="33"/>
      <c r="X386" s="33"/>
      <c r="Y386" s="33"/>
      <c r="Z386" s="33"/>
      <c r="AA386" s="33"/>
      <c r="AB386" s="33"/>
      <c r="AC386" s="33"/>
      <c r="AD386" s="33"/>
      <c r="AE386" s="33"/>
      <c r="AR386" s="150" t="s">
        <v>224</v>
      </c>
      <c r="AT386" s="150" t="s">
        <v>125</v>
      </c>
      <c r="AU386" s="150" t="s">
        <v>124</v>
      </c>
      <c r="AY386" s="18" t="s">
        <v>119</v>
      </c>
      <c r="BE386" s="151">
        <f>IF(N386="základní",J386,0)</f>
        <v>0</v>
      </c>
      <c r="BF386" s="151">
        <f>IF(N386="snížená",J386,0)</f>
        <v>0</v>
      </c>
      <c r="BG386" s="151">
        <f>IF(N386="zákl. přenesená",J386,0)</f>
        <v>0</v>
      </c>
      <c r="BH386" s="151">
        <f>IF(N386="sníž. přenesená",J386,0)</f>
        <v>0</v>
      </c>
      <c r="BI386" s="151">
        <f>IF(N386="nulová",J386,0)</f>
        <v>0</v>
      </c>
      <c r="BJ386" s="18" t="s">
        <v>124</v>
      </c>
      <c r="BK386" s="151">
        <f>ROUND(I386*H386,2)</f>
        <v>0</v>
      </c>
      <c r="BL386" s="18" t="s">
        <v>224</v>
      </c>
      <c r="BM386" s="150" t="s">
        <v>564</v>
      </c>
    </row>
    <row r="387" spans="1:65" s="2" customFormat="1">
      <c r="A387" s="33"/>
      <c r="B387" s="34"/>
      <c r="C387" s="33"/>
      <c r="D387" s="152" t="s">
        <v>133</v>
      </c>
      <c r="E387" s="33"/>
      <c r="F387" s="153" t="s">
        <v>565</v>
      </c>
      <c r="G387" s="33"/>
      <c r="H387" s="33"/>
      <c r="I387" s="154"/>
      <c r="J387" s="33"/>
      <c r="K387" s="33"/>
      <c r="L387" s="34"/>
      <c r="M387" s="155"/>
      <c r="N387" s="156"/>
      <c r="O387" s="54"/>
      <c r="P387" s="54"/>
      <c r="Q387" s="54"/>
      <c r="R387" s="54"/>
      <c r="S387" s="54"/>
      <c r="T387" s="55"/>
      <c r="U387" s="33"/>
      <c r="V387" s="33"/>
      <c r="W387" s="33"/>
      <c r="X387" s="33"/>
      <c r="Y387" s="33"/>
      <c r="Z387" s="33"/>
      <c r="AA387" s="33"/>
      <c r="AB387" s="33"/>
      <c r="AC387" s="33"/>
      <c r="AD387" s="33"/>
      <c r="AE387" s="33"/>
      <c r="AT387" s="18" t="s">
        <v>133</v>
      </c>
      <c r="AU387" s="18" t="s">
        <v>124</v>
      </c>
    </row>
    <row r="388" spans="1:65" s="12" customFormat="1" ht="22.9" customHeight="1">
      <c r="B388" s="125"/>
      <c r="D388" s="126" t="s">
        <v>70</v>
      </c>
      <c r="E388" s="136" t="s">
        <v>566</v>
      </c>
      <c r="F388" s="136" t="s">
        <v>567</v>
      </c>
      <c r="I388" s="128"/>
      <c r="J388" s="137">
        <f>BK388</f>
        <v>0</v>
      </c>
      <c r="L388" s="125"/>
      <c r="M388" s="130"/>
      <c r="N388" s="131"/>
      <c r="O388" s="131"/>
      <c r="P388" s="132">
        <f>SUM(P389:P415)</f>
        <v>0</v>
      </c>
      <c r="Q388" s="131"/>
      <c r="R388" s="132">
        <f>SUM(R389:R415)</f>
        <v>0</v>
      </c>
      <c r="S388" s="131"/>
      <c r="T388" s="133">
        <f>SUM(T389:T415)</f>
        <v>0.29058999999999996</v>
      </c>
      <c r="AR388" s="126" t="s">
        <v>124</v>
      </c>
      <c r="AT388" s="134" t="s">
        <v>70</v>
      </c>
      <c r="AU388" s="134" t="s">
        <v>15</v>
      </c>
      <c r="AY388" s="126" t="s">
        <v>119</v>
      </c>
      <c r="BK388" s="135">
        <f>SUM(BK389:BK415)</f>
        <v>0</v>
      </c>
    </row>
    <row r="389" spans="1:65" s="2" customFormat="1" ht="24.2" customHeight="1">
      <c r="A389" s="33"/>
      <c r="B389" s="138"/>
      <c r="C389" s="139" t="s">
        <v>568</v>
      </c>
      <c r="D389" s="139" t="s">
        <v>125</v>
      </c>
      <c r="E389" s="140" t="s">
        <v>569</v>
      </c>
      <c r="F389" s="141" t="s">
        <v>570</v>
      </c>
      <c r="G389" s="142" t="s">
        <v>184</v>
      </c>
      <c r="H389" s="143">
        <v>75</v>
      </c>
      <c r="I389" s="144"/>
      <c r="J389" s="145">
        <f>ROUND(I389*H389,2)</f>
        <v>0</v>
      </c>
      <c r="K389" s="141" t="s">
        <v>129</v>
      </c>
      <c r="L389" s="34"/>
      <c r="M389" s="146" t="s">
        <v>3</v>
      </c>
      <c r="N389" s="147" t="s">
        <v>43</v>
      </c>
      <c r="O389" s="54"/>
      <c r="P389" s="148">
        <f>O389*H389</f>
        <v>0</v>
      </c>
      <c r="Q389" s="148">
        <v>0</v>
      </c>
      <c r="R389" s="148">
        <f>Q389*H389</f>
        <v>0</v>
      </c>
      <c r="S389" s="148">
        <v>1.91E-3</v>
      </c>
      <c r="T389" s="149">
        <f>S389*H389</f>
        <v>0.14324999999999999</v>
      </c>
      <c r="U389" s="33"/>
      <c r="V389" s="33"/>
      <c r="W389" s="33"/>
      <c r="X389" s="33"/>
      <c r="Y389" s="33"/>
      <c r="Z389" s="33"/>
      <c r="AA389" s="33"/>
      <c r="AB389" s="33"/>
      <c r="AC389" s="33"/>
      <c r="AD389" s="33"/>
      <c r="AE389" s="33"/>
      <c r="AR389" s="150" t="s">
        <v>224</v>
      </c>
      <c r="AT389" s="150" t="s">
        <v>125</v>
      </c>
      <c r="AU389" s="150" t="s">
        <v>124</v>
      </c>
      <c r="AY389" s="18" t="s">
        <v>119</v>
      </c>
      <c r="BE389" s="151">
        <f>IF(N389="základní",J389,0)</f>
        <v>0</v>
      </c>
      <c r="BF389" s="151">
        <f>IF(N389="snížená",J389,0)</f>
        <v>0</v>
      </c>
      <c r="BG389" s="151">
        <f>IF(N389="zákl. přenesená",J389,0)</f>
        <v>0</v>
      </c>
      <c r="BH389" s="151">
        <f>IF(N389="sníž. přenesená",J389,0)</f>
        <v>0</v>
      </c>
      <c r="BI389" s="151">
        <f>IF(N389="nulová",J389,0)</f>
        <v>0</v>
      </c>
      <c r="BJ389" s="18" t="s">
        <v>124</v>
      </c>
      <c r="BK389" s="151">
        <f>ROUND(I389*H389,2)</f>
        <v>0</v>
      </c>
      <c r="BL389" s="18" t="s">
        <v>224</v>
      </c>
      <c r="BM389" s="150" t="s">
        <v>571</v>
      </c>
    </row>
    <row r="390" spans="1:65" s="2" customFormat="1">
      <c r="A390" s="33"/>
      <c r="B390" s="34"/>
      <c r="C390" s="33"/>
      <c r="D390" s="152" t="s">
        <v>133</v>
      </c>
      <c r="E390" s="33"/>
      <c r="F390" s="153" t="s">
        <v>572</v>
      </c>
      <c r="G390" s="33"/>
      <c r="H390" s="33"/>
      <c r="I390" s="154"/>
      <c r="J390" s="33"/>
      <c r="K390" s="33"/>
      <c r="L390" s="34"/>
      <c r="M390" s="155"/>
      <c r="N390" s="156"/>
      <c r="O390" s="54"/>
      <c r="P390" s="54"/>
      <c r="Q390" s="54"/>
      <c r="R390" s="54"/>
      <c r="S390" s="54"/>
      <c r="T390" s="55"/>
      <c r="U390" s="33"/>
      <c r="V390" s="33"/>
      <c r="W390" s="33"/>
      <c r="X390" s="33"/>
      <c r="Y390" s="33"/>
      <c r="Z390" s="33"/>
      <c r="AA390" s="33"/>
      <c r="AB390" s="33"/>
      <c r="AC390" s="33"/>
      <c r="AD390" s="33"/>
      <c r="AE390" s="33"/>
      <c r="AT390" s="18" t="s">
        <v>133</v>
      </c>
      <c r="AU390" s="18" t="s">
        <v>124</v>
      </c>
    </row>
    <row r="391" spans="1:65" s="13" customFormat="1">
      <c r="B391" s="157"/>
      <c r="D391" s="158" t="s">
        <v>139</v>
      </c>
      <c r="E391" s="159" t="s">
        <v>3</v>
      </c>
      <c r="F391" s="160" t="s">
        <v>573</v>
      </c>
      <c r="H391" s="159" t="s">
        <v>3</v>
      </c>
      <c r="I391" s="161"/>
      <c r="L391" s="157"/>
      <c r="M391" s="162"/>
      <c r="N391" s="163"/>
      <c r="O391" s="163"/>
      <c r="P391" s="163"/>
      <c r="Q391" s="163"/>
      <c r="R391" s="163"/>
      <c r="S391" s="163"/>
      <c r="T391" s="164"/>
      <c r="AT391" s="159" t="s">
        <v>139</v>
      </c>
      <c r="AU391" s="159" t="s">
        <v>124</v>
      </c>
      <c r="AV391" s="13" t="s">
        <v>15</v>
      </c>
      <c r="AW391" s="13" t="s">
        <v>33</v>
      </c>
      <c r="AX391" s="13" t="s">
        <v>71</v>
      </c>
      <c r="AY391" s="159" t="s">
        <v>119</v>
      </c>
    </row>
    <row r="392" spans="1:65" s="14" customFormat="1">
      <c r="B392" s="165"/>
      <c r="D392" s="158" t="s">
        <v>139</v>
      </c>
      <c r="E392" s="166" t="s">
        <v>3</v>
      </c>
      <c r="F392" s="167" t="s">
        <v>449</v>
      </c>
      <c r="H392" s="168">
        <v>75</v>
      </c>
      <c r="I392" s="169"/>
      <c r="L392" s="165"/>
      <c r="M392" s="170"/>
      <c r="N392" s="171"/>
      <c r="O392" s="171"/>
      <c r="P392" s="171"/>
      <c r="Q392" s="171"/>
      <c r="R392" s="171"/>
      <c r="S392" s="171"/>
      <c r="T392" s="172"/>
      <c r="AT392" s="166" t="s">
        <v>139</v>
      </c>
      <c r="AU392" s="166" t="s">
        <v>124</v>
      </c>
      <c r="AV392" s="14" t="s">
        <v>124</v>
      </c>
      <c r="AW392" s="14" t="s">
        <v>33</v>
      </c>
      <c r="AX392" s="14" t="s">
        <v>15</v>
      </c>
      <c r="AY392" s="166" t="s">
        <v>119</v>
      </c>
    </row>
    <row r="393" spans="1:65" s="2" customFormat="1" ht="24.2" customHeight="1">
      <c r="A393" s="33"/>
      <c r="B393" s="138"/>
      <c r="C393" s="139" t="s">
        <v>574</v>
      </c>
      <c r="D393" s="139" t="s">
        <v>125</v>
      </c>
      <c r="E393" s="140" t="s">
        <v>575</v>
      </c>
      <c r="F393" s="141" t="s">
        <v>576</v>
      </c>
      <c r="G393" s="142" t="s">
        <v>184</v>
      </c>
      <c r="H393" s="143">
        <v>40</v>
      </c>
      <c r="I393" s="144"/>
      <c r="J393" s="145">
        <f>ROUND(I393*H393,2)</f>
        <v>0</v>
      </c>
      <c r="K393" s="141" t="s">
        <v>129</v>
      </c>
      <c r="L393" s="34"/>
      <c r="M393" s="146" t="s">
        <v>3</v>
      </c>
      <c r="N393" s="147" t="s">
        <v>43</v>
      </c>
      <c r="O393" s="54"/>
      <c r="P393" s="148">
        <f>O393*H393</f>
        <v>0</v>
      </c>
      <c r="Q393" s="148">
        <v>0</v>
      </c>
      <c r="R393" s="148">
        <f>Q393*H393</f>
        <v>0</v>
      </c>
      <c r="S393" s="148">
        <v>2.5999999999999999E-3</v>
      </c>
      <c r="T393" s="149">
        <f>S393*H393</f>
        <v>0.104</v>
      </c>
      <c r="U393" s="33"/>
      <c r="V393" s="33"/>
      <c r="W393" s="33"/>
      <c r="X393" s="33"/>
      <c r="Y393" s="33"/>
      <c r="Z393" s="33"/>
      <c r="AA393" s="33"/>
      <c r="AB393" s="33"/>
      <c r="AC393" s="33"/>
      <c r="AD393" s="33"/>
      <c r="AE393" s="33"/>
      <c r="AR393" s="150" t="s">
        <v>224</v>
      </c>
      <c r="AT393" s="150" t="s">
        <v>125</v>
      </c>
      <c r="AU393" s="150" t="s">
        <v>124</v>
      </c>
      <c r="AY393" s="18" t="s">
        <v>119</v>
      </c>
      <c r="BE393" s="151">
        <f>IF(N393="základní",J393,0)</f>
        <v>0</v>
      </c>
      <c r="BF393" s="151">
        <f>IF(N393="snížená",J393,0)</f>
        <v>0</v>
      </c>
      <c r="BG393" s="151">
        <f>IF(N393="zákl. přenesená",J393,0)</f>
        <v>0</v>
      </c>
      <c r="BH393" s="151">
        <f>IF(N393="sníž. přenesená",J393,0)</f>
        <v>0</v>
      </c>
      <c r="BI393" s="151">
        <f>IF(N393="nulová",J393,0)</f>
        <v>0</v>
      </c>
      <c r="BJ393" s="18" t="s">
        <v>124</v>
      </c>
      <c r="BK393" s="151">
        <f>ROUND(I393*H393,2)</f>
        <v>0</v>
      </c>
      <c r="BL393" s="18" t="s">
        <v>224</v>
      </c>
      <c r="BM393" s="150" t="s">
        <v>577</v>
      </c>
    </row>
    <row r="394" spans="1:65" s="2" customFormat="1">
      <c r="A394" s="33"/>
      <c r="B394" s="34"/>
      <c r="C394" s="33"/>
      <c r="D394" s="152" t="s">
        <v>133</v>
      </c>
      <c r="E394" s="33"/>
      <c r="F394" s="153" t="s">
        <v>578</v>
      </c>
      <c r="G394" s="33"/>
      <c r="H394" s="33"/>
      <c r="I394" s="154"/>
      <c r="J394" s="33"/>
      <c r="K394" s="33"/>
      <c r="L394" s="34"/>
      <c r="M394" s="155"/>
      <c r="N394" s="156"/>
      <c r="O394" s="54"/>
      <c r="P394" s="54"/>
      <c r="Q394" s="54"/>
      <c r="R394" s="54"/>
      <c r="S394" s="54"/>
      <c r="T394" s="55"/>
      <c r="U394" s="33"/>
      <c r="V394" s="33"/>
      <c r="W394" s="33"/>
      <c r="X394" s="33"/>
      <c r="Y394" s="33"/>
      <c r="Z394" s="33"/>
      <c r="AA394" s="33"/>
      <c r="AB394" s="33"/>
      <c r="AC394" s="33"/>
      <c r="AD394" s="33"/>
      <c r="AE394" s="33"/>
      <c r="AT394" s="18" t="s">
        <v>133</v>
      </c>
      <c r="AU394" s="18" t="s">
        <v>124</v>
      </c>
    </row>
    <row r="395" spans="1:65" s="13" customFormat="1">
      <c r="B395" s="157"/>
      <c r="D395" s="158" t="s">
        <v>139</v>
      </c>
      <c r="E395" s="159" t="s">
        <v>3</v>
      </c>
      <c r="F395" s="160" t="s">
        <v>579</v>
      </c>
      <c r="H395" s="159" t="s">
        <v>3</v>
      </c>
      <c r="I395" s="161"/>
      <c r="L395" s="157"/>
      <c r="M395" s="162"/>
      <c r="N395" s="163"/>
      <c r="O395" s="163"/>
      <c r="P395" s="163"/>
      <c r="Q395" s="163"/>
      <c r="R395" s="163"/>
      <c r="S395" s="163"/>
      <c r="T395" s="164"/>
      <c r="AT395" s="159" t="s">
        <v>139</v>
      </c>
      <c r="AU395" s="159" t="s">
        <v>124</v>
      </c>
      <c r="AV395" s="13" t="s">
        <v>15</v>
      </c>
      <c r="AW395" s="13" t="s">
        <v>33</v>
      </c>
      <c r="AX395" s="13" t="s">
        <v>71</v>
      </c>
      <c r="AY395" s="159" t="s">
        <v>119</v>
      </c>
    </row>
    <row r="396" spans="1:65" s="14" customFormat="1">
      <c r="B396" s="165"/>
      <c r="D396" s="158" t="s">
        <v>139</v>
      </c>
      <c r="E396" s="166" t="s">
        <v>3</v>
      </c>
      <c r="F396" s="167" t="s">
        <v>580</v>
      </c>
      <c r="H396" s="168">
        <v>40</v>
      </c>
      <c r="I396" s="169"/>
      <c r="L396" s="165"/>
      <c r="M396" s="170"/>
      <c r="N396" s="171"/>
      <c r="O396" s="171"/>
      <c r="P396" s="171"/>
      <c r="Q396" s="171"/>
      <c r="R396" s="171"/>
      <c r="S396" s="171"/>
      <c r="T396" s="172"/>
      <c r="AT396" s="166" t="s">
        <v>139</v>
      </c>
      <c r="AU396" s="166" t="s">
        <v>124</v>
      </c>
      <c r="AV396" s="14" t="s">
        <v>124</v>
      </c>
      <c r="AW396" s="14" t="s">
        <v>33</v>
      </c>
      <c r="AX396" s="14" t="s">
        <v>15</v>
      </c>
      <c r="AY396" s="166" t="s">
        <v>119</v>
      </c>
    </row>
    <row r="397" spans="1:65" s="2" customFormat="1" ht="16.5" customHeight="1">
      <c r="A397" s="33"/>
      <c r="B397" s="138"/>
      <c r="C397" s="139" t="s">
        <v>581</v>
      </c>
      <c r="D397" s="139" t="s">
        <v>125</v>
      </c>
      <c r="E397" s="140" t="s">
        <v>582</v>
      </c>
      <c r="F397" s="141" t="s">
        <v>583</v>
      </c>
      <c r="G397" s="142" t="s">
        <v>184</v>
      </c>
      <c r="H397" s="143">
        <v>11</v>
      </c>
      <c r="I397" s="144"/>
      <c r="J397" s="145">
        <f>ROUND(I397*H397,2)</f>
        <v>0</v>
      </c>
      <c r="K397" s="141" t="s">
        <v>129</v>
      </c>
      <c r="L397" s="34"/>
      <c r="M397" s="146" t="s">
        <v>3</v>
      </c>
      <c r="N397" s="147" t="s">
        <v>43</v>
      </c>
      <c r="O397" s="54"/>
      <c r="P397" s="148">
        <f>O397*H397</f>
        <v>0</v>
      </c>
      <c r="Q397" s="148">
        <v>0</v>
      </c>
      <c r="R397" s="148">
        <f>Q397*H397</f>
        <v>0</v>
      </c>
      <c r="S397" s="148">
        <v>3.9399999999999999E-3</v>
      </c>
      <c r="T397" s="149">
        <f>S397*H397</f>
        <v>4.3339999999999997E-2</v>
      </c>
      <c r="U397" s="33"/>
      <c r="V397" s="33"/>
      <c r="W397" s="33"/>
      <c r="X397" s="33"/>
      <c r="Y397" s="33"/>
      <c r="Z397" s="33"/>
      <c r="AA397" s="33"/>
      <c r="AB397" s="33"/>
      <c r="AC397" s="33"/>
      <c r="AD397" s="33"/>
      <c r="AE397" s="33"/>
      <c r="AR397" s="150" t="s">
        <v>224</v>
      </c>
      <c r="AT397" s="150" t="s">
        <v>125</v>
      </c>
      <c r="AU397" s="150" t="s">
        <v>124</v>
      </c>
      <c r="AY397" s="18" t="s">
        <v>119</v>
      </c>
      <c r="BE397" s="151">
        <f>IF(N397="základní",J397,0)</f>
        <v>0</v>
      </c>
      <c r="BF397" s="151">
        <f>IF(N397="snížená",J397,0)</f>
        <v>0</v>
      </c>
      <c r="BG397" s="151">
        <f>IF(N397="zákl. přenesená",J397,0)</f>
        <v>0</v>
      </c>
      <c r="BH397" s="151">
        <f>IF(N397="sníž. přenesená",J397,0)</f>
        <v>0</v>
      </c>
      <c r="BI397" s="151">
        <f>IF(N397="nulová",J397,0)</f>
        <v>0</v>
      </c>
      <c r="BJ397" s="18" t="s">
        <v>124</v>
      </c>
      <c r="BK397" s="151">
        <f>ROUND(I397*H397,2)</f>
        <v>0</v>
      </c>
      <c r="BL397" s="18" t="s">
        <v>224</v>
      </c>
      <c r="BM397" s="150" t="s">
        <v>584</v>
      </c>
    </row>
    <row r="398" spans="1:65" s="2" customFormat="1">
      <c r="A398" s="33"/>
      <c r="B398" s="34"/>
      <c r="C398" s="33"/>
      <c r="D398" s="152" t="s">
        <v>133</v>
      </c>
      <c r="E398" s="33"/>
      <c r="F398" s="153" t="s">
        <v>585</v>
      </c>
      <c r="G398" s="33"/>
      <c r="H398" s="33"/>
      <c r="I398" s="154"/>
      <c r="J398" s="33"/>
      <c r="K398" s="33"/>
      <c r="L398" s="34"/>
      <c r="M398" s="155"/>
      <c r="N398" s="156"/>
      <c r="O398" s="54"/>
      <c r="P398" s="54"/>
      <c r="Q398" s="54"/>
      <c r="R398" s="54"/>
      <c r="S398" s="54"/>
      <c r="T398" s="55"/>
      <c r="U398" s="33"/>
      <c r="V398" s="33"/>
      <c r="W398" s="33"/>
      <c r="X398" s="33"/>
      <c r="Y398" s="33"/>
      <c r="Z398" s="33"/>
      <c r="AA398" s="33"/>
      <c r="AB398" s="33"/>
      <c r="AC398" s="33"/>
      <c r="AD398" s="33"/>
      <c r="AE398" s="33"/>
      <c r="AT398" s="18" t="s">
        <v>133</v>
      </c>
      <c r="AU398" s="18" t="s">
        <v>124</v>
      </c>
    </row>
    <row r="399" spans="1:65" s="13" customFormat="1">
      <c r="B399" s="157"/>
      <c r="D399" s="158" t="s">
        <v>139</v>
      </c>
      <c r="E399" s="159" t="s">
        <v>3</v>
      </c>
      <c r="F399" s="160" t="s">
        <v>586</v>
      </c>
      <c r="H399" s="159" t="s">
        <v>3</v>
      </c>
      <c r="I399" s="161"/>
      <c r="L399" s="157"/>
      <c r="M399" s="162"/>
      <c r="N399" s="163"/>
      <c r="O399" s="163"/>
      <c r="P399" s="163"/>
      <c r="Q399" s="163"/>
      <c r="R399" s="163"/>
      <c r="S399" s="163"/>
      <c r="T399" s="164"/>
      <c r="AT399" s="159" t="s">
        <v>139</v>
      </c>
      <c r="AU399" s="159" t="s">
        <v>124</v>
      </c>
      <c r="AV399" s="13" t="s">
        <v>15</v>
      </c>
      <c r="AW399" s="13" t="s">
        <v>33</v>
      </c>
      <c r="AX399" s="13" t="s">
        <v>71</v>
      </c>
      <c r="AY399" s="159" t="s">
        <v>119</v>
      </c>
    </row>
    <row r="400" spans="1:65" s="14" customFormat="1">
      <c r="B400" s="165"/>
      <c r="D400" s="158" t="s">
        <v>139</v>
      </c>
      <c r="E400" s="166" t="s">
        <v>3</v>
      </c>
      <c r="F400" s="167" t="s">
        <v>587</v>
      </c>
      <c r="H400" s="168">
        <v>11</v>
      </c>
      <c r="I400" s="169"/>
      <c r="L400" s="165"/>
      <c r="M400" s="170"/>
      <c r="N400" s="171"/>
      <c r="O400" s="171"/>
      <c r="P400" s="171"/>
      <c r="Q400" s="171"/>
      <c r="R400" s="171"/>
      <c r="S400" s="171"/>
      <c r="T400" s="172"/>
      <c r="AT400" s="166" t="s">
        <v>139</v>
      </c>
      <c r="AU400" s="166" t="s">
        <v>124</v>
      </c>
      <c r="AV400" s="14" t="s">
        <v>124</v>
      </c>
      <c r="AW400" s="14" t="s">
        <v>33</v>
      </c>
      <c r="AX400" s="14" t="s">
        <v>15</v>
      </c>
      <c r="AY400" s="166" t="s">
        <v>119</v>
      </c>
    </row>
    <row r="401" spans="1:65" s="2" customFormat="1" ht="24.2" customHeight="1">
      <c r="A401" s="33"/>
      <c r="B401" s="138"/>
      <c r="C401" s="139" t="s">
        <v>588</v>
      </c>
      <c r="D401" s="139" t="s">
        <v>125</v>
      </c>
      <c r="E401" s="140" t="s">
        <v>589</v>
      </c>
      <c r="F401" s="141" t="s">
        <v>590</v>
      </c>
      <c r="G401" s="142" t="s">
        <v>184</v>
      </c>
      <c r="H401" s="143">
        <v>148</v>
      </c>
      <c r="I401" s="144"/>
      <c r="J401" s="145">
        <f t="shared" ref="J401:J412" si="0">ROUND(I401*H401,2)</f>
        <v>0</v>
      </c>
      <c r="K401" s="141" t="s">
        <v>3</v>
      </c>
      <c r="L401" s="34"/>
      <c r="M401" s="146" t="s">
        <v>3</v>
      </c>
      <c r="N401" s="147" t="s">
        <v>43</v>
      </c>
      <c r="O401" s="54"/>
      <c r="P401" s="148">
        <f t="shared" ref="P401:P412" si="1">O401*H401</f>
        <v>0</v>
      </c>
      <c r="Q401" s="148">
        <v>0</v>
      </c>
      <c r="R401" s="148">
        <f t="shared" ref="R401:R412" si="2">Q401*H401</f>
        <v>0</v>
      </c>
      <c r="S401" s="148">
        <v>0</v>
      </c>
      <c r="T401" s="149">
        <f t="shared" ref="T401:T412" si="3">S401*H401</f>
        <v>0</v>
      </c>
      <c r="U401" s="33"/>
      <c r="V401" s="33"/>
      <c r="W401" s="33"/>
      <c r="X401" s="33"/>
      <c r="Y401" s="33"/>
      <c r="Z401" s="33"/>
      <c r="AA401" s="33"/>
      <c r="AB401" s="33"/>
      <c r="AC401" s="33"/>
      <c r="AD401" s="33"/>
      <c r="AE401" s="33"/>
      <c r="AR401" s="150" t="s">
        <v>224</v>
      </c>
      <c r="AT401" s="150" t="s">
        <v>125</v>
      </c>
      <c r="AU401" s="150" t="s">
        <v>124</v>
      </c>
      <c r="AY401" s="18" t="s">
        <v>119</v>
      </c>
      <c r="BE401" s="151">
        <f t="shared" ref="BE401:BE412" si="4">IF(N401="základní",J401,0)</f>
        <v>0</v>
      </c>
      <c r="BF401" s="151">
        <f t="shared" ref="BF401:BF412" si="5">IF(N401="snížená",J401,0)</f>
        <v>0</v>
      </c>
      <c r="BG401" s="151">
        <f t="shared" ref="BG401:BG412" si="6">IF(N401="zákl. přenesená",J401,0)</f>
        <v>0</v>
      </c>
      <c r="BH401" s="151">
        <f t="shared" ref="BH401:BH412" si="7">IF(N401="sníž. přenesená",J401,0)</f>
        <v>0</v>
      </c>
      <c r="BI401" s="151">
        <f t="shared" ref="BI401:BI412" si="8">IF(N401="nulová",J401,0)</f>
        <v>0</v>
      </c>
      <c r="BJ401" s="18" t="s">
        <v>124</v>
      </c>
      <c r="BK401" s="151">
        <f t="shared" ref="BK401:BK412" si="9">ROUND(I401*H401,2)</f>
        <v>0</v>
      </c>
      <c r="BL401" s="18" t="s">
        <v>224</v>
      </c>
      <c r="BM401" s="150" t="s">
        <v>591</v>
      </c>
    </row>
    <row r="402" spans="1:65" s="2" customFormat="1" ht="24.2" customHeight="1">
      <c r="A402" s="33"/>
      <c r="B402" s="138"/>
      <c r="C402" s="139" t="s">
        <v>592</v>
      </c>
      <c r="D402" s="139" t="s">
        <v>125</v>
      </c>
      <c r="E402" s="140" t="s">
        <v>593</v>
      </c>
      <c r="F402" s="141" t="s">
        <v>594</v>
      </c>
      <c r="G402" s="142" t="s">
        <v>184</v>
      </c>
      <c r="H402" s="143">
        <v>31.3</v>
      </c>
      <c r="I402" s="144"/>
      <c r="J402" s="145">
        <f t="shared" si="0"/>
        <v>0</v>
      </c>
      <c r="K402" s="141" t="s">
        <v>3</v>
      </c>
      <c r="L402" s="34"/>
      <c r="M402" s="146" t="s">
        <v>3</v>
      </c>
      <c r="N402" s="147" t="s">
        <v>43</v>
      </c>
      <c r="O402" s="54"/>
      <c r="P402" s="148">
        <f t="shared" si="1"/>
        <v>0</v>
      </c>
      <c r="Q402" s="148">
        <v>0</v>
      </c>
      <c r="R402" s="148">
        <f t="shared" si="2"/>
        <v>0</v>
      </c>
      <c r="S402" s="148">
        <v>0</v>
      </c>
      <c r="T402" s="149">
        <f t="shared" si="3"/>
        <v>0</v>
      </c>
      <c r="U402" s="33"/>
      <c r="V402" s="33"/>
      <c r="W402" s="33"/>
      <c r="X402" s="33"/>
      <c r="Y402" s="33"/>
      <c r="Z402" s="33"/>
      <c r="AA402" s="33"/>
      <c r="AB402" s="33"/>
      <c r="AC402" s="33"/>
      <c r="AD402" s="33"/>
      <c r="AE402" s="33"/>
      <c r="AR402" s="150" t="s">
        <v>224</v>
      </c>
      <c r="AT402" s="150" t="s">
        <v>125</v>
      </c>
      <c r="AU402" s="150" t="s">
        <v>124</v>
      </c>
      <c r="AY402" s="18" t="s">
        <v>119</v>
      </c>
      <c r="BE402" s="151">
        <f t="shared" si="4"/>
        <v>0</v>
      </c>
      <c r="BF402" s="151">
        <f t="shared" si="5"/>
        <v>0</v>
      </c>
      <c r="BG402" s="151">
        <f t="shared" si="6"/>
        <v>0</v>
      </c>
      <c r="BH402" s="151">
        <f t="shared" si="7"/>
        <v>0</v>
      </c>
      <c r="BI402" s="151">
        <f t="shared" si="8"/>
        <v>0</v>
      </c>
      <c r="BJ402" s="18" t="s">
        <v>124</v>
      </c>
      <c r="BK402" s="151">
        <f t="shared" si="9"/>
        <v>0</v>
      </c>
      <c r="BL402" s="18" t="s">
        <v>224</v>
      </c>
      <c r="BM402" s="150" t="s">
        <v>595</v>
      </c>
    </row>
    <row r="403" spans="1:65" s="2" customFormat="1" ht="24.2" customHeight="1">
      <c r="A403" s="33"/>
      <c r="B403" s="138"/>
      <c r="C403" s="139" t="s">
        <v>596</v>
      </c>
      <c r="D403" s="139" t="s">
        <v>125</v>
      </c>
      <c r="E403" s="140" t="s">
        <v>597</v>
      </c>
      <c r="F403" s="141" t="s">
        <v>598</v>
      </c>
      <c r="G403" s="142" t="s">
        <v>184</v>
      </c>
      <c r="H403" s="143">
        <v>31.3</v>
      </c>
      <c r="I403" s="144"/>
      <c r="J403" s="145">
        <f t="shared" si="0"/>
        <v>0</v>
      </c>
      <c r="K403" s="141" t="s">
        <v>3</v>
      </c>
      <c r="L403" s="34"/>
      <c r="M403" s="146" t="s">
        <v>3</v>
      </c>
      <c r="N403" s="147" t="s">
        <v>43</v>
      </c>
      <c r="O403" s="54"/>
      <c r="P403" s="148">
        <f t="shared" si="1"/>
        <v>0</v>
      </c>
      <c r="Q403" s="148">
        <v>0</v>
      </c>
      <c r="R403" s="148">
        <f t="shared" si="2"/>
        <v>0</v>
      </c>
      <c r="S403" s="148">
        <v>0</v>
      </c>
      <c r="T403" s="149">
        <f t="shared" si="3"/>
        <v>0</v>
      </c>
      <c r="U403" s="33"/>
      <c r="V403" s="33"/>
      <c r="W403" s="33"/>
      <c r="X403" s="33"/>
      <c r="Y403" s="33"/>
      <c r="Z403" s="33"/>
      <c r="AA403" s="33"/>
      <c r="AB403" s="33"/>
      <c r="AC403" s="33"/>
      <c r="AD403" s="33"/>
      <c r="AE403" s="33"/>
      <c r="AR403" s="150" t="s">
        <v>224</v>
      </c>
      <c r="AT403" s="150" t="s">
        <v>125</v>
      </c>
      <c r="AU403" s="150" t="s">
        <v>124</v>
      </c>
      <c r="AY403" s="18" t="s">
        <v>119</v>
      </c>
      <c r="BE403" s="151">
        <f t="shared" si="4"/>
        <v>0</v>
      </c>
      <c r="BF403" s="151">
        <f t="shared" si="5"/>
        <v>0</v>
      </c>
      <c r="BG403" s="151">
        <f t="shared" si="6"/>
        <v>0</v>
      </c>
      <c r="BH403" s="151">
        <f t="shared" si="7"/>
        <v>0</v>
      </c>
      <c r="BI403" s="151">
        <f t="shared" si="8"/>
        <v>0</v>
      </c>
      <c r="BJ403" s="18" t="s">
        <v>124</v>
      </c>
      <c r="BK403" s="151">
        <f t="shared" si="9"/>
        <v>0</v>
      </c>
      <c r="BL403" s="18" t="s">
        <v>224</v>
      </c>
      <c r="BM403" s="150" t="s">
        <v>599</v>
      </c>
    </row>
    <row r="404" spans="1:65" s="2" customFormat="1" ht="24.2" customHeight="1">
      <c r="A404" s="33"/>
      <c r="B404" s="138"/>
      <c r="C404" s="139" t="s">
        <v>600</v>
      </c>
      <c r="D404" s="139" t="s">
        <v>125</v>
      </c>
      <c r="E404" s="140" t="s">
        <v>601</v>
      </c>
      <c r="F404" s="141" t="s">
        <v>602</v>
      </c>
      <c r="G404" s="142" t="s">
        <v>184</v>
      </c>
      <c r="H404" s="143">
        <v>75</v>
      </c>
      <c r="I404" s="144"/>
      <c r="J404" s="145">
        <f t="shared" si="0"/>
        <v>0</v>
      </c>
      <c r="K404" s="141" t="s">
        <v>3</v>
      </c>
      <c r="L404" s="34"/>
      <c r="M404" s="146" t="s">
        <v>3</v>
      </c>
      <c r="N404" s="147" t="s">
        <v>43</v>
      </c>
      <c r="O404" s="54"/>
      <c r="P404" s="148">
        <f t="shared" si="1"/>
        <v>0</v>
      </c>
      <c r="Q404" s="148">
        <v>0</v>
      </c>
      <c r="R404" s="148">
        <f t="shared" si="2"/>
        <v>0</v>
      </c>
      <c r="S404" s="148">
        <v>0</v>
      </c>
      <c r="T404" s="149">
        <f t="shared" si="3"/>
        <v>0</v>
      </c>
      <c r="U404" s="33"/>
      <c r="V404" s="33"/>
      <c r="W404" s="33"/>
      <c r="X404" s="33"/>
      <c r="Y404" s="33"/>
      <c r="Z404" s="33"/>
      <c r="AA404" s="33"/>
      <c r="AB404" s="33"/>
      <c r="AC404" s="33"/>
      <c r="AD404" s="33"/>
      <c r="AE404" s="33"/>
      <c r="AR404" s="150" t="s">
        <v>224</v>
      </c>
      <c r="AT404" s="150" t="s">
        <v>125</v>
      </c>
      <c r="AU404" s="150" t="s">
        <v>124</v>
      </c>
      <c r="AY404" s="18" t="s">
        <v>119</v>
      </c>
      <c r="BE404" s="151">
        <f t="shared" si="4"/>
        <v>0</v>
      </c>
      <c r="BF404" s="151">
        <f t="shared" si="5"/>
        <v>0</v>
      </c>
      <c r="BG404" s="151">
        <f t="shared" si="6"/>
        <v>0</v>
      </c>
      <c r="BH404" s="151">
        <f t="shared" si="7"/>
        <v>0</v>
      </c>
      <c r="BI404" s="151">
        <f t="shared" si="8"/>
        <v>0</v>
      </c>
      <c r="BJ404" s="18" t="s">
        <v>124</v>
      </c>
      <c r="BK404" s="151">
        <f t="shared" si="9"/>
        <v>0</v>
      </c>
      <c r="BL404" s="18" t="s">
        <v>224</v>
      </c>
      <c r="BM404" s="150" t="s">
        <v>603</v>
      </c>
    </row>
    <row r="405" spans="1:65" s="2" customFormat="1" ht="24.2" customHeight="1">
      <c r="A405" s="33"/>
      <c r="B405" s="138"/>
      <c r="C405" s="139" t="s">
        <v>604</v>
      </c>
      <c r="D405" s="139" t="s">
        <v>125</v>
      </c>
      <c r="E405" s="140" t="s">
        <v>605</v>
      </c>
      <c r="F405" s="141" t="s">
        <v>606</v>
      </c>
      <c r="G405" s="142" t="s">
        <v>184</v>
      </c>
      <c r="H405" s="143">
        <v>75</v>
      </c>
      <c r="I405" s="144"/>
      <c r="J405" s="145">
        <f t="shared" si="0"/>
        <v>0</v>
      </c>
      <c r="K405" s="141" t="s">
        <v>3</v>
      </c>
      <c r="L405" s="34"/>
      <c r="M405" s="146" t="s">
        <v>3</v>
      </c>
      <c r="N405" s="147" t="s">
        <v>43</v>
      </c>
      <c r="O405" s="54"/>
      <c r="P405" s="148">
        <f t="shared" si="1"/>
        <v>0</v>
      </c>
      <c r="Q405" s="148">
        <v>0</v>
      </c>
      <c r="R405" s="148">
        <f t="shared" si="2"/>
        <v>0</v>
      </c>
      <c r="S405" s="148">
        <v>0</v>
      </c>
      <c r="T405" s="149">
        <f t="shared" si="3"/>
        <v>0</v>
      </c>
      <c r="U405" s="33"/>
      <c r="V405" s="33"/>
      <c r="W405" s="33"/>
      <c r="X405" s="33"/>
      <c r="Y405" s="33"/>
      <c r="Z405" s="33"/>
      <c r="AA405" s="33"/>
      <c r="AB405" s="33"/>
      <c r="AC405" s="33"/>
      <c r="AD405" s="33"/>
      <c r="AE405" s="33"/>
      <c r="AR405" s="150" t="s">
        <v>224</v>
      </c>
      <c r="AT405" s="150" t="s">
        <v>125</v>
      </c>
      <c r="AU405" s="150" t="s">
        <v>124</v>
      </c>
      <c r="AY405" s="18" t="s">
        <v>119</v>
      </c>
      <c r="BE405" s="151">
        <f t="shared" si="4"/>
        <v>0</v>
      </c>
      <c r="BF405" s="151">
        <f t="shared" si="5"/>
        <v>0</v>
      </c>
      <c r="BG405" s="151">
        <f t="shared" si="6"/>
        <v>0</v>
      </c>
      <c r="BH405" s="151">
        <f t="shared" si="7"/>
        <v>0</v>
      </c>
      <c r="BI405" s="151">
        <f t="shared" si="8"/>
        <v>0</v>
      </c>
      <c r="BJ405" s="18" t="s">
        <v>124</v>
      </c>
      <c r="BK405" s="151">
        <f t="shared" si="9"/>
        <v>0</v>
      </c>
      <c r="BL405" s="18" t="s">
        <v>224</v>
      </c>
      <c r="BM405" s="150" t="s">
        <v>607</v>
      </c>
    </row>
    <row r="406" spans="1:65" s="2" customFormat="1" ht="37.9" customHeight="1">
      <c r="A406" s="33"/>
      <c r="B406" s="138"/>
      <c r="C406" s="139" t="s">
        <v>608</v>
      </c>
      <c r="D406" s="139" t="s">
        <v>125</v>
      </c>
      <c r="E406" s="140" t="s">
        <v>609</v>
      </c>
      <c r="F406" s="141" t="s">
        <v>610</v>
      </c>
      <c r="G406" s="142" t="s">
        <v>184</v>
      </c>
      <c r="H406" s="143">
        <v>20</v>
      </c>
      <c r="I406" s="144"/>
      <c r="J406" s="145">
        <f t="shared" si="0"/>
        <v>0</v>
      </c>
      <c r="K406" s="141" t="s">
        <v>3</v>
      </c>
      <c r="L406" s="34"/>
      <c r="M406" s="146" t="s">
        <v>3</v>
      </c>
      <c r="N406" s="147" t="s">
        <v>43</v>
      </c>
      <c r="O406" s="54"/>
      <c r="P406" s="148">
        <f t="shared" si="1"/>
        <v>0</v>
      </c>
      <c r="Q406" s="148">
        <v>0</v>
      </c>
      <c r="R406" s="148">
        <f t="shared" si="2"/>
        <v>0</v>
      </c>
      <c r="S406" s="148">
        <v>0</v>
      </c>
      <c r="T406" s="149">
        <f t="shared" si="3"/>
        <v>0</v>
      </c>
      <c r="U406" s="33"/>
      <c r="V406" s="33"/>
      <c r="W406" s="33"/>
      <c r="X406" s="33"/>
      <c r="Y406" s="33"/>
      <c r="Z406" s="33"/>
      <c r="AA406" s="33"/>
      <c r="AB406" s="33"/>
      <c r="AC406" s="33"/>
      <c r="AD406" s="33"/>
      <c r="AE406" s="33"/>
      <c r="AR406" s="150" t="s">
        <v>224</v>
      </c>
      <c r="AT406" s="150" t="s">
        <v>125</v>
      </c>
      <c r="AU406" s="150" t="s">
        <v>124</v>
      </c>
      <c r="AY406" s="18" t="s">
        <v>119</v>
      </c>
      <c r="BE406" s="151">
        <f t="shared" si="4"/>
        <v>0</v>
      </c>
      <c r="BF406" s="151">
        <f t="shared" si="5"/>
        <v>0</v>
      </c>
      <c r="BG406" s="151">
        <f t="shared" si="6"/>
        <v>0</v>
      </c>
      <c r="BH406" s="151">
        <f t="shared" si="7"/>
        <v>0</v>
      </c>
      <c r="BI406" s="151">
        <f t="shared" si="8"/>
        <v>0</v>
      </c>
      <c r="BJ406" s="18" t="s">
        <v>124</v>
      </c>
      <c r="BK406" s="151">
        <f t="shared" si="9"/>
        <v>0</v>
      </c>
      <c r="BL406" s="18" t="s">
        <v>224</v>
      </c>
      <c r="BM406" s="150" t="s">
        <v>611</v>
      </c>
    </row>
    <row r="407" spans="1:65" s="2" customFormat="1" ht="37.9" customHeight="1">
      <c r="A407" s="33"/>
      <c r="B407" s="138"/>
      <c r="C407" s="139" t="s">
        <v>612</v>
      </c>
      <c r="D407" s="139" t="s">
        <v>125</v>
      </c>
      <c r="E407" s="140" t="s">
        <v>613</v>
      </c>
      <c r="F407" s="141" t="s">
        <v>614</v>
      </c>
      <c r="G407" s="142" t="s">
        <v>184</v>
      </c>
      <c r="H407" s="143">
        <v>20</v>
      </c>
      <c r="I407" s="144"/>
      <c r="J407" s="145">
        <f t="shared" si="0"/>
        <v>0</v>
      </c>
      <c r="K407" s="141" t="s">
        <v>3</v>
      </c>
      <c r="L407" s="34"/>
      <c r="M407" s="146" t="s">
        <v>3</v>
      </c>
      <c r="N407" s="147" t="s">
        <v>43</v>
      </c>
      <c r="O407" s="54"/>
      <c r="P407" s="148">
        <f t="shared" si="1"/>
        <v>0</v>
      </c>
      <c r="Q407" s="148">
        <v>0</v>
      </c>
      <c r="R407" s="148">
        <f t="shared" si="2"/>
        <v>0</v>
      </c>
      <c r="S407" s="148">
        <v>0</v>
      </c>
      <c r="T407" s="149">
        <f t="shared" si="3"/>
        <v>0</v>
      </c>
      <c r="U407" s="33"/>
      <c r="V407" s="33"/>
      <c r="W407" s="33"/>
      <c r="X407" s="33"/>
      <c r="Y407" s="33"/>
      <c r="Z407" s="33"/>
      <c r="AA407" s="33"/>
      <c r="AB407" s="33"/>
      <c r="AC407" s="33"/>
      <c r="AD407" s="33"/>
      <c r="AE407" s="33"/>
      <c r="AR407" s="150" t="s">
        <v>224</v>
      </c>
      <c r="AT407" s="150" t="s">
        <v>125</v>
      </c>
      <c r="AU407" s="150" t="s">
        <v>124</v>
      </c>
      <c r="AY407" s="18" t="s">
        <v>119</v>
      </c>
      <c r="BE407" s="151">
        <f t="shared" si="4"/>
        <v>0</v>
      </c>
      <c r="BF407" s="151">
        <f t="shared" si="5"/>
        <v>0</v>
      </c>
      <c r="BG407" s="151">
        <f t="shared" si="6"/>
        <v>0</v>
      </c>
      <c r="BH407" s="151">
        <f t="shared" si="7"/>
        <v>0</v>
      </c>
      <c r="BI407" s="151">
        <f t="shared" si="8"/>
        <v>0</v>
      </c>
      <c r="BJ407" s="18" t="s">
        <v>124</v>
      </c>
      <c r="BK407" s="151">
        <f t="shared" si="9"/>
        <v>0</v>
      </c>
      <c r="BL407" s="18" t="s">
        <v>224</v>
      </c>
      <c r="BM407" s="150" t="s">
        <v>615</v>
      </c>
    </row>
    <row r="408" spans="1:65" s="2" customFormat="1" ht="24.2" customHeight="1">
      <c r="A408" s="33"/>
      <c r="B408" s="138"/>
      <c r="C408" s="139" t="s">
        <v>616</v>
      </c>
      <c r="D408" s="139" t="s">
        <v>125</v>
      </c>
      <c r="E408" s="140" t="s">
        <v>617</v>
      </c>
      <c r="F408" s="141" t="s">
        <v>618</v>
      </c>
      <c r="G408" s="142" t="s">
        <v>327</v>
      </c>
      <c r="H408" s="143">
        <v>3</v>
      </c>
      <c r="I408" s="144"/>
      <c r="J408" s="145">
        <f t="shared" si="0"/>
        <v>0</v>
      </c>
      <c r="K408" s="141" t="s">
        <v>3</v>
      </c>
      <c r="L408" s="34"/>
      <c r="M408" s="146" t="s">
        <v>3</v>
      </c>
      <c r="N408" s="147" t="s">
        <v>43</v>
      </c>
      <c r="O408" s="54"/>
      <c r="P408" s="148">
        <f t="shared" si="1"/>
        <v>0</v>
      </c>
      <c r="Q408" s="148">
        <v>0</v>
      </c>
      <c r="R408" s="148">
        <f t="shared" si="2"/>
        <v>0</v>
      </c>
      <c r="S408" s="148">
        <v>0</v>
      </c>
      <c r="T408" s="149">
        <f t="shared" si="3"/>
        <v>0</v>
      </c>
      <c r="U408" s="33"/>
      <c r="V408" s="33"/>
      <c r="W408" s="33"/>
      <c r="X408" s="33"/>
      <c r="Y408" s="33"/>
      <c r="Z408" s="33"/>
      <c r="AA408" s="33"/>
      <c r="AB408" s="33"/>
      <c r="AC408" s="33"/>
      <c r="AD408" s="33"/>
      <c r="AE408" s="33"/>
      <c r="AR408" s="150" t="s">
        <v>224</v>
      </c>
      <c r="AT408" s="150" t="s">
        <v>125</v>
      </c>
      <c r="AU408" s="150" t="s">
        <v>124</v>
      </c>
      <c r="AY408" s="18" t="s">
        <v>119</v>
      </c>
      <c r="BE408" s="151">
        <f t="shared" si="4"/>
        <v>0</v>
      </c>
      <c r="BF408" s="151">
        <f t="shared" si="5"/>
        <v>0</v>
      </c>
      <c r="BG408" s="151">
        <f t="shared" si="6"/>
        <v>0</v>
      </c>
      <c r="BH408" s="151">
        <f t="shared" si="7"/>
        <v>0</v>
      </c>
      <c r="BI408" s="151">
        <f t="shared" si="8"/>
        <v>0</v>
      </c>
      <c r="BJ408" s="18" t="s">
        <v>124</v>
      </c>
      <c r="BK408" s="151">
        <f t="shared" si="9"/>
        <v>0</v>
      </c>
      <c r="BL408" s="18" t="s">
        <v>224</v>
      </c>
      <c r="BM408" s="150" t="s">
        <v>619</v>
      </c>
    </row>
    <row r="409" spans="1:65" s="2" customFormat="1" ht="37.9" customHeight="1">
      <c r="A409" s="33"/>
      <c r="B409" s="138"/>
      <c r="C409" s="139" t="s">
        <v>620</v>
      </c>
      <c r="D409" s="139" t="s">
        <v>125</v>
      </c>
      <c r="E409" s="140" t="s">
        <v>621</v>
      </c>
      <c r="F409" s="141" t="s">
        <v>622</v>
      </c>
      <c r="G409" s="142" t="s">
        <v>184</v>
      </c>
      <c r="H409" s="143">
        <v>11</v>
      </c>
      <c r="I409" s="144"/>
      <c r="J409" s="145">
        <f t="shared" si="0"/>
        <v>0</v>
      </c>
      <c r="K409" s="141" t="s">
        <v>3</v>
      </c>
      <c r="L409" s="34"/>
      <c r="M409" s="146" t="s">
        <v>3</v>
      </c>
      <c r="N409" s="147" t="s">
        <v>43</v>
      </c>
      <c r="O409" s="54"/>
      <c r="P409" s="148">
        <f t="shared" si="1"/>
        <v>0</v>
      </c>
      <c r="Q409" s="148">
        <v>0</v>
      </c>
      <c r="R409" s="148">
        <f t="shared" si="2"/>
        <v>0</v>
      </c>
      <c r="S409" s="148">
        <v>0</v>
      </c>
      <c r="T409" s="149">
        <f t="shared" si="3"/>
        <v>0</v>
      </c>
      <c r="U409" s="33"/>
      <c r="V409" s="33"/>
      <c r="W409" s="33"/>
      <c r="X409" s="33"/>
      <c r="Y409" s="33"/>
      <c r="Z409" s="33"/>
      <c r="AA409" s="33"/>
      <c r="AB409" s="33"/>
      <c r="AC409" s="33"/>
      <c r="AD409" s="33"/>
      <c r="AE409" s="33"/>
      <c r="AR409" s="150" t="s">
        <v>224</v>
      </c>
      <c r="AT409" s="150" t="s">
        <v>125</v>
      </c>
      <c r="AU409" s="150" t="s">
        <v>124</v>
      </c>
      <c r="AY409" s="18" t="s">
        <v>119</v>
      </c>
      <c r="BE409" s="151">
        <f t="shared" si="4"/>
        <v>0</v>
      </c>
      <c r="BF409" s="151">
        <f t="shared" si="5"/>
        <v>0</v>
      </c>
      <c r="BG409" s="151">
        <f t="shared" si="6"/>
        <v>0</v>
      </c>
      <c r="BH409" s="151">
        <f t="shared" si="7"/>
        <v>0</v>
      </c>
      <c r="BI409" s="151">
        <f t="shared" si="8"/>
        <v>0</v>
      </c>
      <c r="BJ409" s="18" t="s">
        <v>124</v>
      </c>
      <c r="BK409" s="151">
        <f t="shared" si="9"/>
        <v>0</v>
      </c>
      <c r="BL409" s="18" t="s">
        <v>224</v>
      </c>
      <c r="BM409" s="150" t="s">
        <v>623</v>
      </c>
    </row>
    <row r="410" spans="1:65" s="2" customFormat="1" ht="16.5" customHeight="1">
      <c r="A410" s="33"/>
      <c r="B410" s="138"/>
      <c r="C410" s="139" t="s">
        <v>624</v>
      </c>
      <c r="D410" s="139" t="s">
        <v>125</v>
      </c>
      <c r="E410" s="140" t="s">
        <v>625</v>
      </c>
      <c r="F410" s="141" t="s">
        <v>626</v>
      </c>
      <c r="G410" s="142" t="s">
        <v>184</v>
      </c>
      <c r="H410" s="143">
        <v>45.6</v>
      </c>
      <c r="I410" s="144"/>
      <c r="J410" s="145">
        <f t="shared" si="0"/>
        <v>0</v>
      </c>
      <c r="K410" s="141" t="s">
        <v>3</v>
      </c>
      <c r="L410" s="34"/>
      <c r="M410" s="146" t="s">
        <v>3</v>
      </c>
      <c r="N410" s="147" t="s">
        <v>43</v>
      </c>
      <c r="O410" s="54"/>
      <c r="P410" s="148">
        <f t="shared" si="1"/>
        <v>0</v>
      </c>
      <c r="Q410" s="148">
        <v>0</v>
      </c>
      <c r="R410" s="148">
        <f t="shared" si="2"/>
        <v>0</v>
      </c>
      <c r="S410" s="148">
        <v>0</v>
      </c>
      <c r="T410" s="149">
        <f t="shared" si="3"/>
        <v>0</v>
      </c>
      <c r="U410" s="33"/>
      <c r="V410" s="33"/>
      <c r="W410" s="33"/>
      <c r="X410" s="33"/>
      <c r="Y410" s="33"/>
      <c r="Z410" s="33"/>
      <c r="AA410" s="33"/>
      <c r="AB410" s="33"/>
      <c r="AC410" s="33"/>
      <c r="AD410" s="33"/>
      <c r="AE410" s="33"/>
      <c r="AR410" s="150" t="s">
        <v>224</v>
      </c>
      <c r="AT410" s="150" t="s">
        <v>125</v>
      </c>
      <c r="AU410" s="150" t="s">
        <v>124</v>
      </c>
      <c r="AY410" s="18" t="s">
        <v>119</v>
      </c>
      <c r="BE410" s="151">
        <f t="shared" si="4"/>
        <v>0</v>
      </c>
      <c r="BF410" s="151">
        <f t="shared" si="5"/>
        <v>0</v>
      </c>
      <c r="BG410" s="151">
        <f t="shared" si="6"/>
        <v>0</v>
      </c>
      <c r="BH410" s="151">
        <f t="shared" si="7"/>
        <v>0</v>
      </c>
      <c r="BI410" s="151">
        <f t="shared" si="8"/>
        <v>0</v>
      </c>
      <c r="BJ410" s="18" t="s">
        <v>124</v>
      </c>
      <c r="BK410" s="151">
        <f t="shared" si="9"/>
        <v>0</v>
      </c>
      <c r="BL410" s="18" t="s">
        <v>224</v>
      </c>
      <c r="BM410" s="150" t="s">
        <v>627</v>
      </c>
    </row>
    <row r="411" spans="1:65" s="2" customFormat="1" ht="16.5" customHeight="1">
      <c r="A411" s="33"/>
      <c r="B411" s="138"/>
      <c r="C411" s="139" t="s">
        <v>628</v>
      </c>
      <c r="D411" s="139" t="s">
        <v>125</v>
      </c>
      <c r="E411" s="140" t="s">
        <v>629</v>
      </c>
      <c r="F411" s="141" t="s">
        <v>630</v>
      </c>
      <c r="G411" s="142" t="s">
        <v>184</v>
      </c>
      <c r="H411" s="143">
        <v>17</v>
      </c>
      <c r="I411" s="144"/>
      <c r="J411" s="145">
        <f t="shared" si="0"/>
        <v>0</v>
      </c>
      <c r="K411" s="141" t="s">
        <v>3</v>
      </c>
      <c r="L411" s="34"/>
      <c r="M411" s="146" t="s">
        <v>3</v>
      </c>
      <c r="N411" s="147" t="s">
        <v>43</v>
      </c>
      <c r="O411" s="54"/>
      <c r="P411" s="148">
        <f t="shared" si="1"/>
        <v>0</v>
      </c>
      <c r="Q411" s="148">
        <v>0</v>
      </c>
      <c r="R411" s="148">
        <f t="shared" si="2"/>
        <v>0</v>
      </c>
      <c r="S411" s="148">
        <v>0</v>
      </c>
      <c r="T411" s="149">
        <f t="shared" si="3"/>
        <v>0</v>
      </c>
      <c r="U411" s="33"/>
      <c r="V411" s="33"/>
      <c r="W411" s="33"/>
      <c r="X411" s="33"/>
      <c r="Y411" s="33"/>
      <c r="Z411" s="33"/>
      <c r="AA411" s="33"/>
      <c r="AB411" s="33"/>
      <c r="AC411" s="33"/>
      <c r="AD411" s="33"/>
      <c r="AE411" s="33"/>
      <c r="AR411" s="150" t="s">
        <v>224</v>
      </c>
      <c r="AT411" s="150" t="s">
        <v>125</v>
      </c>
      <c r="AU411" s="150" t="s">
        <v>124</v>
      </c>
      <c r="AY411" s="18" t="s">
        <v>119</v>
      </c>
      <c r="BE411" s="151">
        <f t="shared" si="4"/>
        <v>0</v>
      </c>
      <c r="BF411" s="151">
        <f t="shared" si="5"/>
        <v>0</v>
      </c>
      <c r="BG411" s="151">
        <f t="shared" si="6"/>
        <v>0</v>
      </c>
      <c r="BH411" s="151">
        <f t="shared" si="7"/>
        <v>0</v>
      </c>
      <c r="BI411" s="151">
        <f t="shared" si="8"/>
        <v>0</v>
      </c>
      <c r="BJ411" s="18" t="s">
        <v>124</v>
      </c>
      <c r="BK411" s="151">
        <f t="shared" si="9"/>
        <v>0</v>
      </c>
      <c r="BL411" s="18" t="s">
        <v>224</v>
      </c>
      <c r="BM411" s="150" t="s">
        <v>631</v>
      </c>
    </row>
    <row r="412" spans="1:65" s="2" customFormat="1" ht="24.2" customHeight="1">
      <c r="A412" s="33"/>
      <c r="B412" s="138"/>
      <c r="C412" s="139" t="s">
        <v>632</v>
      </c>
      <c r="D412" s="139" t="s">
        <v>125</v>
      </c>
      <c r="E412" s="140" t="s">
        <v>633</v>
      </c>
      <c r="F412" s="141" t="s">
        <v>634</v>
      </c>
      <c r="G412" s="142" t="s">
        <v>184</v>
      </c>
      <c r="H412" s="143">
        <v>20.5</v>
      </c>
      <c r="I412" s="144"/>
      <c r="J412" s="145">
        <f t="shared" si="0"/>
        <v>0</v>
      </c>
      <c r="K412" s="141" t="s">
        <v>3</v>
      </c>
      <c r="L412" s="34"/>
      <c r="M412" s="146" t="s">
        <v>3</v>
      </c>
      <c r="N412" s="147" t="s">
        <v>43</v>
      </c>
      <c r="O412" s="54"/>
      <c r="P412" s="148">
        <f t="shared" si="1"/>
        <v>0</v>
      </c>
      <c r="Q412" s="148">
        <v>0</v>
      </c>
      <c r="R412" s="148">
        <f t="shared" si="2"/>
        <v>0</v>
      </c>
      <c r="S412" s="148">
        <v>0</v>
      </c>
      <c r="T412" s="149">
        <f t="shared" si="3"/>
        <v>0</v>
      </c>
      <c r="U412" s="33"/>
      <c r="V412" s="33"/>
      <c r="W412" s="33"/>
      <c r="X412" s="33"/>
      <c r="Y412" s="33"/>
      <c r="Z412" s="33"/>
      <c r="AA412" s="33"/>
      <c r="AB412" s="33"/>
      <c r="AC412" s="33"/>
      <c r="AD412" s="33"/>
      <c r="AE412" s="33"/>
      <c r="AR412" s="150" t="s">
        <v>224</v>
      </c>
      <c r="AT412" s="150" t="s">
        <v>125</v>
      </c>
      <c r="AU412" s="150" t="s">
        <v>124</v>
      </c>
      <c r="AY412" s="18" t="s">
        <v>119</v>
      </c>
      <c r="BE412" s="151">
        <f t="shared" si="4"/>
        <v>0</v>
      </c>
      <c r="BF412" s="151">
        <f t="shared" si="5"/>
        <v>0</v>
      </c>
      <c r="BG412" s="151">
        <f t="shared" si="6"/>
        <v>0</v>
      </c>
      <c r="BH412" s="151">
        <f t="shared" si="7"/>
        <v>0</v>
      </c>
      <c r="BI412" s="151">
        <f t="shared" si="8"/>
        <v>0</v>
      </c>
      <c r="BJ412" s="18" t="s">
        <v>124</v>
      </c>
      <c r="BK412" s="151">
        <f t="shared" si="9"/>
        <v>0</v>
      </c>
      <c r="BL412" s="18" t="s">
        <v>224</v>
      </c>
      <c r="BM412" s="150" t="s">
        <v>635</v>
      </c>
    </row>
    <row r="413" spans="1:65" s="14" customFormat="1">
      <c r="B413" s="165"/>
      <c r="D413" s="158" t="s">
        <v>139</v>
      </c>
      <c r="E413" s="166" t="s">
        <v>3</v>
      </c>
      <c r="F413" s="167" t="s">
        <v>636</v>
      </c>
      <c r="H413" s="168">
        <v>20.5</v>
      </c>
      <c r="I413" s="169"/>
      <c r="L413" s="165"/>
      <c r="M413" s="170"/>
      <c r="N413" s="171"/>
      <c r="O413" s="171"/>
      <c r="P413" s="171"/>
      <c r="Q413" s="171"/>
      <c r="R413" s="171"/>
      <c r="S413" s="171"/>
      <c r="T413" s="172"/>
      <c r="AT413" s="166" t="s">
        <v>139</v>
      </c>
      <c r="AU413" s="166" t="s">
        <v>124</v>
      </c>
      <c r="AV413" s="14" t="s">
        <v>124</v>
      </c>
      <c r="AW413" s="14" t="s">
        <v>33</v>
      </c>
      <c r="AX413" s="14" t="s">
        <v>15</v>
      </c>
      <c r="AY413" s="166" t="s">
        <v>119</v>
      </c>
    </row>
    <row r="414" spans="1:65" s="2" customFormat="1" ht="44.25" customHeight="1">
      <c r="A414" s="33"/>
      <c r="B414" s="138"/>
      <c r="C414" s="139" t="s">
        <v>637</v>
      </c>
      <c r="D414" s="139" t="s">
        <v>125</v>
      </c>
      <c r="E414" s="140" t="s">
        <v>638</v>
      </c>
      <c r="F414" s="141" t="s">
        <v>639</v>
      </c>
      <c r="G414" s="142" t="s">
        <v>640</v>
      </c>
      <c r="H414" s="191"/>
      <c r="I414" s="144"/>
      <c r="J414" s="145">
        <f>ROUND(I414*H414,2)</f>
        <v>0</v>
      </c>
      <c r="K414" s="141" t="s">
        <v>129</v>
      </c>
      <c r="L414" s="34"/>
      <c r="M414" s="146" t="s">
        <v>3</v>
      </c>
      <c r="N414" s="147" t="s">
        <v>43</v>
      </c>
      <c r="O414" s="54"/>
      <c r="P414" s="148">
        <f>O414*H414</f>
        <v>0</v>
      </c>
      <c r="Q414" s="148">
        <v>0</v>
      </c>
      <c r="R414" s="148">
        <f>Q414*H414</f>
        <v>0</v>
      </c>
      <c r="S414" s="148">
        <v>0</v>
      </c>
      <c r="T414" s="149">
        <f>S414*H414</f>
        <v>0</v>
      </c>
      <c r="U414" s="33"/>
      <c r="V414" s="33"/>
      <c r="W414" s="33"/>
      <c r="X414" s="33"/>
      <c r="Y414" s="33"/>
      <c r="Z414" s="33"/>
      <c r="AA414" s="33"/>
      <c r="AB414" s="33"/>
      <c r="AC414" s="33"/>
      <c r="AD414" s="33"/>
      <c r="AE414" s="33"/>
      <c r="AR414" s="150" t="s">
        <v>224</v>
      </c>
      <c r="AT414" s="150" t="s">
        <v>125</v>
      </c>
      <c r="AU414" s="150" t="s">
        <v>124</v>
      </c>
      <c r="AY414" s="18" t="s">
        <v>119</v>
      </c>
      <c r="BE414" s="151">
        <f>IF(N414="základní",J414,0)</f>
        <v>0</v>
      </c>
      <c r="BF414" s="151">
        <f>IF(N414="snížená",J414,0)</f>
        <v>0</v>
      </c>
      <c r="BG414" s="151">
        <f>IF(N414="zákl. přenesená",J414,0)</f>
        <v>0</v>
      </c>
      <c r="BH414" s="151">
        <f>IF(N414="sníž. přenesená",J414,0)</f>
        <v>0</v>
      </c>
      <c r="BI414" s="151">
        <f>IF(N414="nulová",J414,0)</f>
        <v>0</v>
      </c>
      <c r="BJ414" s="18" t="s">
        <v>124</v>
      </c>
      <c r="BK414" s="151">
        <f>ROUND(I414*H414,2)</f>
        <v>0</v>
      </c>
      <c r="BL414" s="18" t="s">
        <v>224</v>
      </c>
      <c r="BM414" s="150" t="s">
        <v>641</v>
      </c>
    </row>
    <row r="415" spans="1:65" s="2" customFormat="1">
      <c r="A415" s="33"/>
      <c r="B415" s="34"/>
      <c r="C415" s="33"/>
      <c r="D415" s="152" t="s">
        <v>133</v>
      </c>
      <c r="E415" s="33"/>
      <c r="F415" s="153" t="s">
        <v>642</v>
      </c>
      <c r="G415" s="33"/>
      <c r="H415" s="33"/>
      <c r="I415" s="154"/>
      <c r="J415" s="33"/>
      <c r="K415" s="33"/>
      <c r="L415" s="34"/>
      <c r="M415" s="155"/>
      <c r="N415" s="156"/>
      <c r="O415" s="54"/>
      <c r="P415" s="54"/>
      <c r="Q415" s="54"/>
      <c r="R415" s="54"/>
      <c r="S415" s="54"/>
      <c r="T415" s="55"/>
      <c r="U415" s="33"/>
      <c r="V415" s="33"/>
      <c r="W415" s="33"/>
      <c r="X415" s="33"/>
      <c r="Y415" s="33"/>
      <c r="Z415" s="33"/>
      <c r="AA415" s="33"/>
      <c r="AB415" s="33"/>
      <c r="AC415" s="33"/>
      <c r="AD415" s="33"/>
      <c r="AE415" s="33"/>
      <c r="AT415" s="18" t="s">
        <v>133</v>
      </c>
      <c r="AU415" s="18" t="s">
        <v>124</v>
      </c>
    </row>
    <row r="416" spans="1:65" s="12" customFormat="1" ht="22.9" customHeight="1">
      <c r="B416" s="125"/>
      <c r="D416" s="126" t="s">
        <v>70</v>
      </c>
      <c r="E416" s="136" t="s">
        <v>643</v>
      </c>
      <c r="F416" s="136" t="s">
        <v>644</v>
      </c>
      <c r="I416" s="128"/>
      <c r="J416" s="137">
        <f>BK416</f>
        <v>0</v>
      </c>
      <c r="L416" s="125"/>
      <c r="M416" s="130"/>
      <c r="N416" s="131"/>
      <c r="O416" s="131"/>
      <c r="P416" s="132">
        <f>SUM(P417:P422)</f>
        <v>0</v>
      </c>
      <c r="Q416" s="131"/>
      <c r="R416" s="132">
        <f>SUM(R417:R422)</f>
        <v>1.518E-3</v>
      </c>
      <c r="S416" s="131"/>
      <c r="T416" s="133">
        <f>SUM(T417:T422)</f>
        <v>0.63250000000000006</v>
      </c>
      <c r="AR416" s="126" t="s">
        <v>124</v>
      </c>
      <c r="AT416" s="134" t="s">
        <v>70</v>
      </c>
      <c r="AU416" s="134" t="s">
        <v>15</v>
      </c>
      <c r="AY416" s="126" t="s">
        <v>119</v>
      </c>
      <c r="BK416" s="135">
        <f>SUM(BK417:BK422)</f>
        <v>0</v>
      </c>
    </row>
    <row r="417" spans="1:65" s="2" customFormat="1" ht="16.5" customHeight="1">
      <c r="A417" s="33"/>
      <c r="B417" s="138"/>
      <c r="C417" s="139" t="s">
        <v>645</v>
      </c>
      <c r="D417" s="139" t="s">
        <v>125</v>
      </c>
      <c r="E417" s="140" t="s">
        <v>646</v>
      </c>
      <c r="F417" s="141" t="s">
        <v>647</v>
      </c>
      <c r="G417" s="142" t="s">
        <v>184</v>
      </c>
      <c r="H417" s="143">
        <v>25.3</v>
      </c>
      <c r="I417" s="144"/>
      <c r="J417" s="145">
        <f>ROUND(I417*H417,2)</f>
        <v>0</v>
      </c>
      <c r="K417" s="141" t="s">
        <v>3</v>
      </c>
      <c r="L417" s="34"/>
      <c r="M417" s="146" t="s">
        <v>3</v>
      </c>
      <c r="N417" s="147" t="s">
        <v>43</v>
      </c>
      <c r="O417" s="54"/>
      <c r="P417" s="148">
        <f>O417*H417</f>
        <v>0</v>
      </c>
      <c r="Q417" s="148">
        <v>6.0000000000000002E-5</v>
      </c>
      <c r="R417" s="148">
        <f>Q417*H417</f>
        <v>1.518E-3</v>
      </c>
      <c r="S417" s="148">
        <v>0</v>
      </c>
      <c r="T417" s="149">
        <f>S417*H417</f>
        <v>0</v>
      </c>
      <c r="U417" s="33"/>
      <c r="V417" s="33"/>
      <c r="W417" s="33"/>
      <c r="X417" s="33"/>
      <c r="Y417" s="33"/>
      <c r="Z417" s="33"/>
      <c r="AA417" s="33"/>
      <c r="AB417" s="33"/>
      <c r="AC417" s="33"/>
      <c r="AD417" s="33"/>
      <c r="AE417" s="33"/>
      <c r="AR417" s="150" t="s">
        <v>224</v>
      </c>
      <c r="AT417" s="150" t="s">
        <v>125</v>
      </c>
      <c r="AU417" s="150" t="s">
        <v>124</v>
      </c>
      <c r="AY417" s="18" t="s">
        <v>119</v>
      </c>
      <c r="BE417" s="151">
        <f>IF(N417="základní",J417,0)</f>
        <v>0</v>
      </c>
      <c r="BF417" s="151">
        <f>IF(N417="snížená",J417,0)</f>
        <v>0</v>
      </c>
      <c r="BG417" s="151">
        <f>IF(N417="zákl. přenesená",J417,0)</f>
        <v>0</v>
      </c>
      <c r="BH417" s="151">
        <f>IF(N417="sníž. přenesená",J417,0)</f>
        <v>0</v>
      </c>
      <c r="BI417" s="151">
        <f>IF(N417="nulová",J417,0)</f>
        <v>0</v>
      </c>
      <c r="BJ417" s="18" t="s">
        <v>124</v>
      </c>
      <c r="BK417" s="151">
        <f>ROUND(I417*H417,2)</f>
        <v>0</v>
      </c>
      <c r="BL417" s="18" t="s">
        <v>224</v>
      </c>
      <c r="BM417" s="150" t="s">
        <v>648</v>
      </c>
    </row>
    <row r="418" spans="1:65" s="2" customFormat="1" ht="33" customHeight="1">
      <c r="A418" s="33"/>
      <c r="B418" s="138"/>
      <c r="C418" s="139" t="s">
        <v>649</v>
      </c>
      <c r="D418" s="139" t="s">
        <v>125</v>
      </c>
      <c r="E418" s="140" t="s">
        <v>650</v>
      </c>
      <c r="F418" s="141" t="s">
        <v>651</v>
      </c>
      <c r="G418" s="142" t="s">
        <v>184</v>
      </c>
      <c r="H418" s="143">
        <v>25.3</v>
      </c>
      <c r="I418" s="144"/>
      <c r="J418" s="145">
        <f>ROUND(I418*H418,2)</f>
        <v>0</v>
      </c>
      <c r="K418" s="141" t="s">
        <v>129</v>
      </c>
      <c r="L418" s="34"/>
      <c r="M418" s="146" t="s">
        <v>3</v>
      </c>
      <c r="N418" s="147" t="s">
        <v>43</v>
      </c>
      <c r="O418" s="54"/>
      <c r="P418" s="148">
        <f>O418*H418</f>
        <v>0</v>
      </c>
      <c r="Q418" s="148">
        <v>0</v>
      </c>
      <c r="R418" s="148">
        <f>Q418*H418</f>
        <v>0</v>
      </c>
      <c r="S418" s="148">
        <v>2.5000000000000001E-2</v>
      </c>
      <c r="T418" s="149">
        <f>S418*H418</f>
        <v>0.63250000000000006</v>
      </c>
      <c r="U418" s="33"/>
      <c r="V418" s="33"/>
      <c r="W418" s="33"/>
      <c r="X418" s="33"/>
      <c r="Y418" s="33"/>
      <c r="Z418" s="33"/>
      <c r="AA418" s="33"/>
      <c r="AB418" s="33"/>
      <c r="AC418" s="33"/>
      <c r="AD418" s="33"/>
      <c r="AE418" s="33"/>
      <c r="AR418" s="150" t="s">
        <v>224</v>
      </c>
      <c r="AT418" s="150" t="s">
        <v>125</v>
      </c>
      <c r="AU418" s="150" t="s">
        <v>124</v>
      </c>
      <c r="AY418" s="18" t="s">
        <v>119</v>
      </c>
      <c r="BE418" s="151">
        <f>IF(N418="základní",J418,0)</f>
        <v>0</v>
      </c>
      <c r="BF418" s="151">
        <f>IF(N418="snížená",J418,0)</f>
        <v>0</v>
      </c>
      <c r="BG418" s="151">
        <f>IF(N418="zákl. přenesená",J418,0)</f>
        <v>0</v>
      </c>
      <c r="BH418" s="151">
        <f>IF(N418="sníž. přenesená",J418,0)</f>
        <v>0</v>
      </c>
      <c r="BI418" s="151">
        <f>IF(N418="nulová",J418,0)</f>
        <v>0</v>
      </c>
      <c r="BJ418" s="18" t="s">
        <v>124</v>
      </c>
      <c r="BK418" s="151">
        <f>ROUND(I418*H418,2)</f>
        <v>0</v>
      </c>
      <c r="BL418" s="18" t="s">
        <v>224</v>
      </c>
      <c r="BM418" s="150" t="s">
        <v>652</v>
      </c>
    </row>
    <row r="419" spans="1:65" s="2" customFormat="1">
      <c r="A419" s="33"/>
      <c r="B419" s="34"/>
      <c r="C419" s="33"/>
      <c r="D419" s="152" t="s">
        <v>133</v>
      </c>
      <c r="E419" s="33"/>
      <c r="F419" s="153" t="s">
        <v>653</v>
      </c>
      <c r="G419" s="33"/>
      <c r="H419" s="33"/>
      <c r="I419" s="154"/>
      <c r="J419" s="33"/>
      <c r="K419" s="33"/>
      <c r="L419" s="34"/>
      <c r="M419" s="155"/>
      <c r="N419" s="156"/>
      <c r="O419" s="54"/>
      <c r="P419" s="54"/>
      <c r="Q419" s="54"/>
      <c r="R419" s="54"/>
      <c r="S419" s="54"/>
      <c r="T419" s="55"/>
      <c r="U419" s="33"/>
      <c r="V419" s="33"/>
      <c r="W419" s="33"/>
      <c r="X419" s="33"/>
      <c r="Y419" s="33"/>
      <c r="Z419" s="33"/>
      <c r="AA419" s="33"/>
      <c r="AB419" s="33"/>
      <c r="AC419" s="33"/>
      <c r="AD419" s="33"/>
      <c r="AE419" s="33"/>
      <c r="AT419" s="18" t="s">
        <v>133</v>
      </c>
      <c r="AU419" s="18" t="s">
        <v>124</v>
      </c>
    </row>
    <row r="420" spans="1:65" s="14" customFormat="1">
      <c r="B420" s="165"/>
      <c r="D420" s="158" t="s">
        <v>139</v>
      </c>
      <c r="E420" s="166" t="s">
        <v>3</v>
      </c>
      <c r="F420" s="167" t="s">
        <v>654</v>
      </c>
      <c r="H420" s="168">
        <v>25.3</v>
      </c>
      <c r="I420" s="169"/>
      <c r="L420" s="165"/>
      <c r="M420" s="170"/>
      <c r="N420" s="171"/>
      <c r="O420" s="171"/>
      <c r="P420" s="171"/>
      <c r="Q420" s="171"/>
      <c r="R420" s="171"/>
      <c r="S420" s="171"/>
      <c r="T420" s="172"/>
      <c r="AT420" s="166" t="s">
        <v>139</v>
      </c>
      <c r="AU420" s="166" t="s">
        <v>124</v>
      </c>
      <c r="AV420" s="14" t="s">
        <v>124</v>
      </c>
      <c r="AW420" s="14" t="s">
        <v>33</v>
      </c>
      <c r="AX420" s="14" t="s">
        <v>15</v>
      </c>
      <c r="AY420" s="166" t="s">
        <v>119</v>
      </c>
    </row>
    <row r="421" spans="1:65" s="2" customFormat="1" ht="44.25" customHeight="1">
      <c r="A421" s="33"/>
      <c r="B421" s="138"/>
      <c r="C421" s="139" t="s">
        <v>655</v>
      </c>
      <c r="D421" s="139" t="s">
        <v>125</v>
      </c>
      <c r="E421" s="140" t="s">
        <v>656</v>
      </c>
      <c r="F421" s="141" t="s">
        <v>657</v>
      </c>
      <c r="G421" s="142" t="s">
        <v>640</v>
      </c>
      <c r="H421" s="191"/>
      <c r="I421" s="144"/>
      <c r="J421" s="145">
        <f>ROUND(I421*H421,2)</f>
        <v>0</v>
      </c>
      <c r="K421" s="141" t="s">
        <v>129</v>
      </c>
      <c r="L421" s="34"/>
      <c r="M421" s="146" t="s">
        <v>3</v>
      </c>
      <c r="N421" s="147" t="s">
        <v>43</v>
      </c>
      <c r="O421" s="54"/>
      <c r="P421" s="148">
        <f>O421*H421</f>
        <v>0</v>
      </c>
      <c r="Q421" s="148">
        <v>0</v>
      </c>
      <c r="R421" s="148">
        <f>Q421*H421</f>
        <v>0</v>
      </c>
      <c r="S421" s="148">
        <v>0</v>
      </c>
      <c r="T421" s="149">
        <f>S421*H421</f>
        <v>0</v>
      </c>
      <c r="U421" s="33"/>
      <c r="V421" s="33"/>
      <c r="W421" s="33"/>
      <c r="X421" s="33"/>
      <c r="Y421" s="33"/>
      <c r="Z421" s="33"/>
      <c r="AA421" s="33"/>
      <c r="AB421" s="33"/>
      <c r="AC421" s="33"/>
      <c r="AD421" s="33"/>
      <c r="AE421" s="33"/>
      <c r="AR421" s="150" t="s">
        <v>224</v>
      </c>
      <c r="AT421" s="150" t="s">
        <v>125</v>
      </c>
      <c r="AU421" s="150" t="s">
        <v>124</v>
      </c>
      <c r="AY421" s="18" t="s">
        <v>119</v>
      </c>
      <c r="BE421" s="151">
        <f>IF(N421="základní",J421,0)</f>
        <v>0</v>
      </c>
      <c r="BF421" s="151">
        <f>IF(N421="snížená",J421,0)</f>
        <v>0</v>
      </c>
      <c r="BG421" s="151">
        <f>IF(N421="zákl. přenesená",J421,0)</f>
        <v>0</v>
      </c>
      <c r="BH421" s="151">
        <f>IF(N421="sníž. přenesená",J421,0)</f>
        <v>0</v>
      </c>
      <c r="BI421" s="151">
        <f>IF(N421="nulová",J421,0)</f>
        <v>0</v>
      </c>
      <c r="BJ421" s="18" t="s">
        <v>124</v>
      </c>
      <c r="BK421" s="151">
        <f>ROUND(I421*H421,2)</f>
        <v>0</v>
      </c>
      <c r="BL421" s="18" t="s">
        <v>224</v>
      </c>
      <c r="BM421" s="150" t="s">
        <v>658</v>
      </c>
    </row>
    <row r="422" spans="1:65" s="2" customFormat="1">
      <c r="A422" s="33"/>
      <c r="B422" s="34"/>
      <c r="C422" s="33"/>
      <c r="D422" s="152" t="s">
        <v>133</v>
      </c>
      <c r="E422" s="33"/>
      <c r="F422" s="153" t="s">
        <v>659</v>
      </c>
      <c r="G422" s="33"/>
      <c r="H422" s="33"/>
      <c r="I422" s="154"/>
      <c r="J422" s="33"/>
      <c r="K422" s="33"/>
      <c r="L422" s="34"/>
      <c r="M422" s="192"/>
      <c r="N422" s="193"/>
      <c r="O422" s="194"/>
      <c r="P422" s="194"/>
      <c r="Q422" s="194"/>
      <c r="R422" s="194"/>
      <c r="S422" s="194"/>
      <c r="T422" s="195"/>
      <c r="U422" s="33"/>
      <c r="V422" s="33"/>
      <c r="W422" s="33"/>
      <c r="X422" s="33"/>
      <c r="Y422" s="33"/>
      <c r="Z422" s="33"/>
      <c r="AA422" s="33"/>
      <c r="AB422" s="33"/>
      <c r="AC422" s="33"/>
      <c r="AD422" s="33"/>
      <c r="AE422" s="33"/>
      <c r="AT422" s="18" t="s">
        <v>133</v>
      </c>
      <c r="AU422" s="18" t="s">
        <v>124</v>
      </c>
    </row>
    <row r="423" spans="1:65" s="2" customFormat="1" ht="6.95" customHeight="1">
      <c r="A423" s="33"/>
      <c r="B423" s="43"/>
      <c r="C423" s="44"/>
      <c r="D423" s="44"/>
      <c r="E423" s="44"/>
      <c r="F423" s="44"/>
      <c r="G423" s="44"/>
      <c r="H423" s="44"/>
      <c r="I423" s="44"/>
      <c r="J423" s="44"/>
      <c r="K423" s="44"/>
      <c r="L423" s="34"/>
      <c r="M423" s="33"/>
      <c r="O423" s="33"/>
      <c r="P423" s="33"/>
      <c r="Q423" s="33"/>
      <c r="R423" s="33"/>
      <c r="S423" s="33"/>
      <c r="T423" s="33"/>
      <c r="U423" s="33"/>
      <c r="V423" s="33"/>
      <c r="W423" s="33"/>
      <c r="X423" s="33"/>
      <c r="Y423" s="33"/>
      <c r="Z423" s="33"/>
      <c r="AA423" s="33"/>
      <c r="AB423" s="33"/>
      <c r="AC423" s="33"/>
      <c r="AD423" s="33"/>
      <c r="AE423" s="33"/>
    </row>
  </sheetData>
  <autoFilter ref="C94:K422"/>
  <mergeCells count="9">
    <mergeCell ref="E50:H50"/>
    <mergeCell ref="E85:H85"/>
    <mergeCell ref="E87:H87"/>
    <mergeCell ref="L2:V2"/>
    <mergeCell ref="E7:H7"/>
    <mergeCell ref="E9:H9"/>
    <mergeCell ref="E18:H18"/>
    <mergeCell ref="E27:H27"/>
    <mergeCell ref="E48:H48"/>
  </mergeCells>
  <hyperlinks>
    <hyperlink ref="F100" r:id="rId1"/>
    <hyperlink ref="F102" r:id="rId2"/>
    <hyperlink ref="F110" r:id="rId3"/>
    <hyperlink ref="F113" r:id="rId4"/>
    <hyperlink ref="F115" r:id="rId5"/>
    <hyperlink ref="F118" r:id="rId6"/>
    <hyperlink ref="F123" r:id="rId7"/>
    <hyperlink ref="F138" r:id="rId8"/>
    <hyperlink ref="F141" r:id="rId9"/>
    <hyperlink ref="F144" r:id="rId10"/>
    <hyperlink ref="F146" r:id="rId11"/>
    <hyperlink ref="F148" r:id="rId12"/>
    <hyperlink ref="F150" r:id="rId13"/>
    <hyperlink ref="F153" r:id="rId14"/>
    <hyperlink ref="F159" r:id="rId15"/>
    <hyperlink ref="F164" r:id="rId16"/>
    <hyperlink ref="F176" r:id="rId17"/>
    <hyperlink ref="F178" r:id="rId18"/>
    <hyperlink ref="F180" r:id="rId19"/>
    <hyperlink ref="F183" r:id="rId20"/>
    <hyperlink ref="F186" r:id="rId21"/>
    <hyperlink ref="F190" r:id="rId22"/>
    <hyperlink ref="F198" r:id="rId23"/>
    <hyperlink ref="F212" r:id="rId24"/>
    <hyperlink ref="F215" r:id="rId25"/>
    <hyperlink ref="F217" r:id="rId26"/>
    <hyperlink ref="F220" r:id="rId27"/>
    <hyperlink ref="F223" r:id="rId28"/>
    <hyperlink ref="F230" r:id="rId29"/>
    <hyperlink ref="F233" r:id="rId30"/>
    <hyperlink ref="F241" r:id="rId31"/>
    <hyperlink ref="F244" r:id="rId32"/>
    <hyperlink ref="F252" r:id="rId33"/>
    <hyperlink ref="F255" r:id="rId34"/>
    <hyperlink ref="F268" r:id="rId35"/>
    <hyperlink ref="F272" r:id="rId36"/>
    <hyperlink ref="F275" r:id="rId37"/>
    <hyperlink ref="F278" r:id="rId38"/>
    <hyperlink ref="F283" r:id="rId39"/>
    <hyperlink ref="F294" r:id="rId40"/>
    <hyperlink ref="F297" r:id="rId41"/>
    <hyperlink ref="F303" r:id="rId42"/>
    <hyperlink ref="F307" r:id="rId43"/>
    <hyperlink ref="F315" r:id="rId44"/>
    <hyperlink ref="F324" r:id="rId45"/>
    <hyperlink ref="F328" r:id="rId46"/>
    <hyperlink ref="F332" r:id="rId47"/>
    <hyperlink ref="F339" r:id="rId48"/>
    <hyperlink ref="F346" r:id="rId49"/>
    <hyperlink ref="F349" r:id="rId50"/>
    <hyperlink ref="F353" r:id="rId51"/>
    <hyperlink ref="F360" r:id="rId52"/>
    <hyperlink ref="F364" r:id="rId53"/>
    <hyperlink ref="F367" r:id="rId54"/>
    <hyperlink ref="F371" r:id="rId55"/>
    <hyperlink ref="F375" r:id="rId56"/>
    <hyperlink ref="F387" r:id="rId57"/>
    <hyperlink ref="F390" r:id="rId58"/>
    <hyperlink ref="F394" r:id="rId59"/>
    <hyperlink ref="F398" r:id="rId60"/>
    <hyperlink ref="F415" r:id="rId61"/>
    <hyperlink ref="F419" r:id="rId62"/>
    <hyperlink ref="F422" r:id="rId6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5"/>
  <sheetViews>
    <sheetView showGridLines="0" topLeftCell="A95"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1" t="s">
        <v>6</v>
      </c>
      <c r="M2" s="282"/>
      <c r="N2" s="282"/>
      <c r="O2" s="282"/>
      <c r="P2" s="282"/>
      <c r="Q2" s="282"/>
      <c r="R2" s="282"/>
      <c r="S2" s="282"/>
      <c r="T2" s="282"/>
      <c r="U2" s="282"/>
      <c r="V2" s="282"/>
      <c r="AT2" s="18" t="s">
        <v>80</v>
      </c>
    </row>
    <row r="3" spans="1:46" s="1" customFormat="1" ht="6.95" customHeight="1">
      <c r="B3" s="19"/>
      <c r="C3" s="20"/>
      <c r="D3" s="20"/>
      <c r="E3" s="20"/>
      <c r="F3" s="20"/>
      <c r="G3" s="20"/>
      <c r="H3" s="20"/>
      <c r="I3" s="20"/>
      <c r="J3" s="20"/>
      <c r="K3" s="20"/>
      <c r="L3" s="21"/>
      <c r="AT3" s="18" t="s">
        <v>15</v>
      </c>
    </row>
    <row r="4" spans="1:46" s="1" customFormat="1" ht="24.95" customHeight="1">
      <c r="B4" s="21"/>
      <c r="D4" s="22" t="s">
        <v>81</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0" t="str">
        <f>'Rekapitulace stavby'!K6</f>
        <v>Kolín, Hrnčířská 1029- Výměna střešního pláště</v>
      </c>
      <c r="F7" s="321"/>
      <c r="G7" s="321"/>
      <c r="H7" s="321"/>
      <c r="L7" s="21"/>
    </row>
    <row r="8" spans="1:46" s="2" customFormat="1" ht="12" customHeight="1">
      <c r="A8" s="33"/>
      <c r="B8" s="34"/>
      <c r="C8" s="33"/>
      <c r="D8" s="28" t="s">
        <v>82</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92" t="s">
        <v>660</v>
      </c>
      <c r="F9" s="319"/>
      <c r="G9" s="319"/>
      <c r="H9" s="319"/>
      <c r="I9" s="33"/>
      <c r="J9" s="33"/>
      <c r="K9" s="33"/>
      <c r="L9" s="90"/>
      <c r="S9" s="33"/>
      <c r="T9" s="33"/>
      <c r="U9" s="33"/>
      <c r="V9" s="33"/>
      <c r="W9" s="33"/>
      <c r="X9" s="33"/>
      <c r="Y9" s="33"/>
      <c r="Z9" s="33"/>
      <c r="AA9" s="33"/>
      <c r="AB9" s="33"/>
      <c r="AC9" s="33"/>
      <c r="AD9" s="33"/>
      <c r="AE9" s="33"/>
    </row>
    <row r="10" spans="1:46" s="2" customFormat="1">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28. 11. 2021</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2" t="str">
        <f>'Rekapitulace stavby'!E14</f>
        <v>Vyplň údaj</v>
      </c>
      <c r="F18" s="311"/>
      <c r="G18" s="311"/>
      <c r="H18" s="311"/>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15" t="s">
        <v>3</v>
      </c>
      <c r="F27" s="315"/>
      <c r="G27" s="315"/>
      <c r="H27" s="315"/>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ROUND(J80,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ROUND((SUM(BE80:BE84)),  2)</f>
        <v>0</v>
      </c>
      <c r="G33" s="33"/>
      <c r="H33" s="33"/>
      <c r="I33" s="97">
        <v>0.21</v>
      </c>
      <c r="J33" s="96">
        <f>ROUND(((SUM(BE80:BE84))*I33),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ROUND((SUM(BF80:BF84)),  2)</f>
        <v>0</v>
      </c>
      <c r="G34" s="33"/>
      <c r="H34" s="33"/>
      <c r="I34" s="97">
        <v>0.15</v>
      </c>
      <c r="J34" s="96">
        <f>ROUND(((SUM(BF80:BF84))*I34),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ROUND((SUM(BG80:BG84)),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ROUND((SUM(BH80:BH84)),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ROUND((SUM(BI80:BI84)),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84</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20" t="str">
        <f>E7</f>
        <v>Kolín, Hrnčířská 1029- Výměna střešního pláště</v>
      </c>
      <c r="F48" s="321"/>
      <c r="G48" s="321"/>
      <c r="H48" s="321"/>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82</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92" t="str">
        <f>E9</f>
        <v>VRN - Ostatní a vedlejší náklady</v>
      </c>
      <c r="F50" s="319"/>
      <c r="G50" s="319"/>
      <c r="H50" s="319"/>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28. 11. 2021</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25.7" customHeight="1">
      <c r="A54" s="33"/>
      <c r="B54" s="34"/>
      <c r="C54" s="28" t="s">
        <v>25</v>
      </c>
      <c r="D54" s="33"/>
      <c r="E54" s="33"/>
      <c r="F54" s="26" t="str">
        <f>E15</f>
        <v>Město Kolín</v>
      </c>
      <c r="G54" s="33"/>
      <c r="H54" s="33"/>
      <c r="I54" s="28" t="s">
        <v>31</v>
      </c>
      <c r="J54" s="31" t="str">
        <f>E21</f>
        <v>D et A stavební společnost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85</v>
      </c>
      <c r="D57" s="98"/>
      <c r="E57" s="98"/>
      <c r="F57" s="98"/>
      <c r="G57" s="98"/>
      <c r="H57" s="98"/>
      <c r="I57" s="98"/>
      <c r="J57" s="105" t="s">
        <v>86</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J80</f>
        <v>0</v>
      </c>
      <c r="K59" s="33"/>
      <c r="L59" s="90"/>
      <c r="S59" s="33"/>
      <c r="T59" s="33"/>
      <c r="U59" s="33"/>
      <c r="V59" s="33"/>
      <c r="W59" s="33"/>
      <c r="X59" s="33"/>
      <c r="Y59" s="33"/>
      <c r="Z59" s="33"/>
      <c r="AA59" s="33"/>
      <c r="AB59" s="33"/>
      <c r="AC59" s="33"/>
      <c r="AD59" s="33"/>
      <c r="AE59" s="33"/>
      <c r="AU59" s="18" t="s">
        <v>87</v>
      </c>
    </row>
    <row r="60" spans="1:47" s="9" customFormat="1" ht="24.95" customHeight="1">
      <c r="B60" s="107"/>
      <c r="D60" s="108" t="s">
        <v>661</v>
      </c>
      <c r="E60" s="109"/>
      <c r="F60" s="109"/>
      <c r="G60" s="109"/>
      <c r="H60" s="109"/>
      <c r="I60" s="109"/>
      <c r="J60" s="110">
        <f>J81</f>
        <v>0</v>
      </c>
      <c r="L60" s="107"/>
    </row>
    <row r="61" spans="1:47" s="2" customFormat="1" ht="21.75" customHeight="1">
      <c r="A61" s="33"/>
      <c r="B61" s="34"/>
      <c r="C61" s="33"/>
      <c r="D61" s="33"/>
      <c r="E61" s="33"/>
      <c r="F61" s="33"/>
      <c r="G61" s="33"/>
      <c r="H61" s="33"/>
      <c r="I61" s="33"/>
      <c r="J61" s="33"/>
      <c r="K61" s="33"/>
      <c r="L61" s="90"/>
      <c r="S61" s="33"/>
      <c r="T61" s="33"/>
      <c r="U61" s="33"/>
      <c r="V61" s="33"/>
      <c r="W61" s="33"/>
      <c r="X61" s="33"/>
      <c r="Y61" s="33"/>
      <c r="Z61" s="33"/>
      <c r="AA61" s="33"/>
      <c r="AB61" s="33"/>
      <c r="AC61" s="33"/>
      <c r="AD61" s="33"/>
      <c r="AE61" s="33"/>
    </row>
    <row r="62" spans="1:47" s="2" customFormat="1" ht="6.95" customHeight="1">
      <c r="A62" s="33"/>
      <c r="B62" s="43"/>
      <c r="C62" s="44"/>
      <c r="D62" s="44"/>
      <c r="E62" s="44"/>
      <c r="F62" s="44"/>
      <c r="G62" s="44"/>
      <c r="H62" s="44"/>
      <c r="I62" s="44"/>
      <c r="J62" s="44"/>
      <c r="K62" s="44"/>
      <c r="L62" s="90"/>
      <c r="S62" s="33"/>
      <c r="T62" s="33"/>
      <c r="U62" s="33"/>
      <c r="V62" s="33"/>
      <c r="W62" s="33"/>
      <c r="X62" s="33"/>
      <c r="Y62" s="33"/>
      <c r="Z62" s="33"/>
      <c r="AA62" s="33"/>
      <c r="AB62" s="33"/>
      <c r="AC62" s="33"/>
      <c r="AD62" s="33"/>
      <c r="AE62" s="33"/>
    </row>
    <row r="66" spans="1:63" s="2" customFormat="1" ht="6.95" customHeight="1">
      <c r="A66" s="33"/>
      <c r="B66" s="45"/>
      <c r="C66" s="46"/>
      <c r="D66" s="46"/>
      <c r="E66" s="46"/>
      <c r="F66" s="46"/>
      <c r="G66" s="46"/>
      <c r="H66" s="46"/>
      <c r="I66" s="46"/>
      <c r="J66" s="46"/>
      <c r="K66" s="46"/>
      <c r="L66" s="90"/>
      <c r="S66" s="33"/>
      <c r="T66" s="33"/>
      <c r="U66" s="33"/>
      <c r="V66" s="33"/>
      <c r="W66" s="33"/>
      <c r="X66" s="33"/>
      <c r="Y66" s="33"/>
      <c r="Z66" s="33"/>
      <c r="AA66" s="33"/>
      <c r="AB66" s="33"/>
      <c r="AC66" s="33"/>
      <c r="AD66" s="33"/>
      <c r="AE66" s="33"/>
    </row>
    <row r="67" spans="1:63" s="2" customFormat="1" ht="24.95" customHeight="1">
      <c r="A67" s="33"/>
      <c r="B67" s="34"/>
      <c r="C67" s="22" t="s">
        <v>104</v>
      </c>
      <c r="D67" s="33"/>
      <c r="E67" s="33"/>
      <c r="F67" s="33"/>
      <c r="G67" s="33"/>
      <c r="H67" s="33"/>
      <c r="I67" s="33"/>
      <c r="J67" s="33"/>
      <c r="K67" s="33"/>
      <c r="L67" s="90"/>
      <c r="S67" s="33"/>
      <c r="T67" s="33"/>
      <c r="U67" s="33"/>
      <c r="V67" s="33"/>
      <c r="W67" s="33"/>
      <c r="X67" s="33"/>
      <c r="Y67" s="33"/>
      <c r="Z67" s="33"/>
      <c r="AA67" s="33"/>
      <c r="AB67" s="33"/>
      <c r="AC67" s="33"/>
      <c r="AD67" s="33"/>
      <c r="AE67" s="33"/>
    </row>
    <row r="68" spans="1:63" s="2" customFormat="1" ht="6.95" customHeight="1">
      <c r="A68" s="33"/>
      <c r="B68" s="34"/>
      <c r="C68" s="33"/>
      <c r="D68" s="33"/>
      <c r="E68" s="33"/>
      <c r="F68" s="33"/>
      <c r="G68" s="33"/>
      <c r="H68" s="33"/>
      <c r="I68" s="33"/>
      <c r="J68" s="33"/>
      <c r="K68" s="33"/>
      <c r="L68" s="90"/>
      <c r="S68" s="33"/>
      <c r="T68" s="33"/>
      <c r="U68" s="33"/>
      <c r="V68" s="33"/>
      <c r="W68" s="33"/>
      <c r="X68" s="33"/>
      <c r="Y68" s="33"/>
      <c r="Z68" s="33"/>
      <c r="AA68" s="33"/>
      <c r="AB68" s="33"/>
      <c r="AC68" s="33"/>
      <c r="AD68" s="33"/>
      <c r="AE68" s="33"/>
    </row>
    <row r="69" spans="1:63" s="2" customFormat="1" ht="12" customHeight="1">
      <c r="A69" s="33"/>
      <c r="B69" s="34"/>
      <c r="C69" s="28" t="s">
        <v>17</v>
      </c>
      <c r="D69" s="33"/>
      <c r="E69" s="33"/>
      <c r="F69" s="33"/>
      <c r="G69" s="33"/>
      <c r="H69" s="33"/>
      <c r="I69" s="33"/>
      <c r="J69" s="33"/>
      <c r="K69" s="33"/>
      <c r="L69" s="90"/>
      <c r="S69" s="33"/>
      <c r="T69" s="33"/>
      <c r="U69" s="33"/>
      <c r="V69" s="33"/>
      <c r="W69" s="33"/>
      <c r="X69" s="33"/>
      <c r="Y69" s="33"/>
      <c r="Z69" s="33"/>
      <c r="AA69" s="33"/>
      <c r="AB69" s="33"/>
      <c r="AC69" s="33"/>
      <c r="AD69" s="33"/>
      <c r="AE69" s="33"/>
    </row>
    <row r="70" spans="1:63" s="2" customFormat="1" ht="16.5" customHeight="1">
      <c r="A70" s="33"/>
      <c r="B70" s="34"/>
      <c r="C70" s="33"/>
      <c r="D70" s="33"/>
      <c r="E70" s="320" t="str">
        <f>E7</f>
        <v>Kolín, Hrnčířská 1029- Výměna střešního pláště</v>
      </c>
      <c r="F70" s="321"/>
      <c r="G70" s="321"/>
      <c r="H70" s="321"/>
      <c r="I70" s="33"/>
      <c r="J70" s="33"/>
      <c r="K70" s="33"/>
      <c r="L70" s="90"/>
      <c r="S70" s="33"/>
      <c r="T70" s="33"/>
      <c r="U70" s="33"/>
      <c r="V70" s="33"/>
      <c r="W70" s="33"/>
      <c r="X70" s="33"/>
      <c r="Y70" s="33"/>
      <c r="Z70" s="33"/>
      <c r="AA70" s="33"/>
      <c r="AB70" s="33"/>
      <c r="AC70" s="33"/>
      <c r="AD70" s="33"/>
      <c r="AE70" s="33"/>
    </row>
    <row r="71" spans="1:63" s="2" customFormat="1" ht="12" customHeight="1">
      <c r="A71" s="33"/>
      <c r="B71" s="34"/>
      <c r="C71" s="28" t="s">
        <v>82</v>
      </c>
      <c r="D71" s="33"/>
      <c r="E71" s="33"/>
      <c r="F71" s="33"/>
      <c r="G71" s="33"/>
      <c r="H71" s="33"/>
      <c r="I71" s="33"/>
      <c r="J71" s="33"/>
      <c r="K71" s="33"/>
      <c r="L71" s="90"/>
      <c r="S71" s="33"/>
      <c r="T71" s="33"/>
      <c r="U71" s="33"/>
      <c r="V71" s="33"/>
      <c r="W71" s="33"/>
      <c r="X71" s="33"/>
      <c r="Y71" s="33"/>
      <c r="Z71" s="33"/>
      <c r="AA71" s="33"/>
      <c r="AB71" s="33"/>
      <c r="AC71" s="33"/>
      <c r="AD71" s="33"/>
      <c r="AE71" s="33"/>
    </row>
    <row r="72" spans="1:63" s="2" customFormat="1" ht="16.5" customHeight="1">
      <c r="A72" s="33"/>
      <c r="B72" s="34"/>
      <c r="C72" s="33"/>
      <c r="D72" s="33"/>
      <c r="E72" s="292" t="str">
        <f>E9</f>
        <v>VRN - Ostatní a vedlejší náklady</v>
      </c>
      <c r="F72" s="319"/>
      <c r="G72" s="319"/>
      <c r="H72" s="319"/>
      <c r="I72" s="33"/>
      <c r="J72" s="33"/>
      <c r="K72" s="33"/>
      <c r="L72" s="90"/>
      <c r="S72" s="33"/>
      <c r="T72" s="33"/>
      <c r="U72" s="33"/>
      <c r="V72" s="33"/>
      <c r="W72" s="33"/>
      <c r="X72" s="33"/>
      <c r="Y72" s="33"/>
      <c r="Z72" s="33"/>
      <c r="AA72" s="33"/>
      <c r="AB72" s="33"/>
      <c r="AC72" s="33"/>
      <c r="AD72" s="33"/>
      <c r="AE72" s="33"/>
    </row>
    <row r="73" spans="1:63" s="2" customFormat="1" ht="6.95" customHeight="1">
      <c r="A73" s="33"/>
      <c r="B73" s="34"/>
      <c r="C73" s="33"/>
      <c r="D73" s="33"/>
      <c r="E73" s="33"/>
      <c r="F73" s="33"/>
      <c r="G73" s="33"/>
      <c r="H73" s="33"/>
      <c r="I73" s="33"/>
      <c r="J73" s="33"/>
      <c r="K73" s="33"/>
      <c r="L73" s="90"/>
      <c r="S73" s="33"/>
      <c r="T73" s="33"/>
      <c r="U73" s="33"/>
      <c r="V73" s="33"/>
      <c r="W73" s="33"/>
      <c r="X73" s="33"/>
      <c r="Y73" s="33"/>
      <c r="Z73" s="33"/>
      <c r="AA73" s="33"/>
      <c r="AB73" s="33"/>
      <c r="AC73" s="33"/>
      <c r="AD73" s="33"/>
      <c r="AE73" s="33"/>
    </row>
    <row r="74" spans="1:63" s="2" customFormat="1" ht="12" customHeight="1">
      <c r="A74" s="33"/>
      <c r="B74" s="34"/>
      <c r="C74" s="28" t="s">
        <v>21</v>
      </c>
      <c r="D74" s="33"/>
      <c r="E74" s="33"/>
      <c r="F74" s="26" t="str">
        <f>F12</f>
        <v xml:space="preserve"> </v>
      </c>
      <c r="G74" s="33"/>
      <c r="H74" s="33"/>
      <c r="I74" s="28" t="s">
        <v>23</v>
      </c>
      <c r="J74" s="51" t="str">
        <f>IF(J12="","",J12)</f>
        <v>28. 11. 2021</v>
      </c>
      <c r="K74" s="33"/>
      <c r="L74" s="90"/>
      <c r="S74" s="33"/>
      <c r="T74" s="33"/>
      <c r="U74" s="33"/>
      <c r="V74" s="33"/>
      <c r="W74" s="33"/>
      <c r="X74" s="33"/>
      <c r="Y74" s="33"/>
      <c r="Z74" s="33"/>
      <c r="AA74" s="33"/>
      <c r="AB74" s="33"/>
      <c r="AC74" s="33"/>
      <c r="AD74" s="33"/>
      <c r="AE74" s="33"/>
    </row>
    <row r="75" spans="1:63" s="2" customFormat="1" ht="6.95" customHeight="1">
      <c r="A75" s="33"/>
      <c r="B75" s="34"/>
      <c r="C75" s="33"/>
      <c r="D75" s="33"/>
      <c r="E75" s="33"/>
      <c r="F75" s="33"/>
      <c r="G75" s="33"/>
      <c r="H75" s="33"/>
      <c r="I75" s="33"/>
      <c r="J75" s="33"/>
      <c r="K75" s="33"/>
      <c r="L75" s="90"/>
      <c r="S75" s="33"/>
      <c r="T75" s="33"/>
      <c r="U75" s="33"/>
      <c r="V75" s="33"/>
      <c r="W75" s="33"/>
      <c r="X75" s="33"/>
      <c r="Y75" s="33"/>
      <c r="Z75" s="33"/>
      <c r="AA75" s="33"/>
      <c r="AB75" s="33"/>
      <c r="AC75" s="33"/>
      <c r="AD75" s="33"/>
      <c r="AE75" s="33"/>
    </row>
    <row r="76" spans="1:63" s="2" customFormat="1" ht="25.7" customHeight="1">
      <c r="A76" s="33"/>
      <c r="B76" s="34"/>
      <c r="C76" s="28" t="s">
        <v>25</v>
      </c>
      <c r="D76" s="33"/>
      <c r="E76" s="33"/>
      <c r="F76" s="26" t="str">
        <f>E15</f>
        <v>Město Kolín</v>
      </c>
      <c r="G76" s="33"/>
      <c r="H76" s="33"/>
      <c r="I76" s="28" t="s">
        <v>31</v>
      </c>
      <c r="J76" s="31" t="str">
        <f>E21</f>
        <v>D et A stavební společnost s.r.o.</v>
      </c>
      <c r="K76" s="33"/>
      <c r="L76" s="90"/>
      <c r="S76" s="33"/>
      <c r="T76" s="33"/>
      <c r="U76" s="33"/>
      <c r="V76" s="33"/>
      <c r="W76" s="33"/>
      <c r="X76" s="33"/>
      <c r="Y76" s="33"/>
      <c r="Z76" s="33"/>
      <c r="AA76" s="33"/>
      <c r="AB76" s="33"/>
      <c r="AC76" s="33"/>
      <c r="AD76" s="33"/>
      <c r="AE76" s="33"/>
    </row>
    <row r="77" spans="1:63" s="2" customFormat="1" ht="15.2" customHeight="1">
      <c r="A77" s="33"/>
      <c r="B77" s="34"/>
      <c r="C77" s="28" t="s">
        <v>29</v>
      </c>
      <c r="D77" s="33"/>
      <c r="E77" s="33"/>
      <c r="F77" s="26" t="str">
        <f>IF(E18="","",E18)</f>
        <v>Vyplň údaj</v>
      </c>
      <c r="G77" s="33"/>
      <c r="H77" s="33"/>
      <c r="I77" s="28" t="s">
        <v>34</v>
      </c>
      <c r="J77" s="31" t="str">
        <f>E24</f>
        <v xml:space="preserve"> </v>
      </c>
      <c r="K77" s="33"/>
      <c r="L77" s="90"/>
      <c r="S77" s="33"/>
      <c r="T77" s="33"/>
      <c r="U77" s="33"/>
      <c r="V77" s="33"/>
      <c r="W77" s="33"/>
      <c r="X77" s="33"/>
      <c r="Y77" s="33"/>
      <c r="Z77" s="33"/>
      <c r="AA77" s="33"/>
      <c r="AB77" s="33"/>
      <c r="AC77" s="33"/>
      <c r="AD77" s="33"/>
      <c r="AE77" s="33"/>
    </row>
    <row r="78" spans="1:63" s="2" customFormat="1" ht="10.35" customHeight="1">
      <c r="A78" s="33"/>
      <c r="B78" s="34"/>
      <c r="C78" s="33"/>
      <c r="D78" s="33"/>
      <c r="E78" s="33"/>
      <c r="F78" s="33"/>
      <c r="G78" s="33"/>
      <c r="H78" s="33"/>
      <c r="I78" s="33"/>
      <c r="J78" s="33"/>
      <c r="K78" s="33"/>
      <c r="L78" s="90"/>
      <c r="S78" s="33"/>
      <c r="T78" s="33"/>
      <c r="U78" s="33"/>
      <c r="V78" s="33"/>
      <c r="W78" s="33"/>
      <c r="X78" s="33"/>
      <c r="Y78" s="33"/>
      <c r="Z78" s="33"/>
      <c r="AA78" s="33"/>
      <c r="AB78" s="33"/>
      <c r="AC78" s="33"/>
      <c r="AD78" s="33"/>
      <c r="AE78" s="33"/>
    </row>
    <row r="79" spans="1:63" s="11" customFormat="1" ht="29.25" customHeight="1">
      <c r="A79" s="115"/>
      <c r="B79" s="116"/>
      <c r="C79" s="117" t="s">
        <v>105</v>
      </c>
      <c r="D79" s="118" t="s">
        <v>56</v>
      </c>
      <c r="E79" s="118" t="s">
        <v>52</v>
      </c>
      <c r="F79" s="118" t="s">
        <v>53</v>
      </c>
      <c r="G79" s="118" t="s">
        <v>106</v>
      </c>
      <c r="H79" s="118" t="s">
        <v>107</v>
      </c>
      <c r="I79" s="118" t="s">
        <v>108</v>
      </c>
      <c r="J79" s="118" t="s">
        <v>86</v>
      </c>
      <c r="K79" s="119" t="s">
        <v>109</v>
      </c>
      <c r="L79" s="120"/>
      <c r="M79" s="58" t="s">
        <v>3</v>
      </c>
      <c r="N79" s="59" t="s">
        <v>41</v>
      </c>
      <c r="O79" s="59" t="s">
        <v>110</v>
      </c>
      <c r="P79" s="59" t="s">
        <v>111</v>
      </c>
      <c r="Q79" s="59" t="s">
        <v>112</v>
      </c>
      <c r="R79" s="59" t="s">
        <v>113</v>
      </c>
      <c r="S79" s="59" t="s">
        <v>114</v>
      </c>
      <c r="T79" s="60" t="s">
        <v>115</v>
      </c>
      <c r="U79" s="115"/>
      <c r="V79" s="115"/>
      <c r="W79" s="115"/>
      <c r="X79" s="115"/>
      <c r="Y79" s="115"/>
      <c r="Z79" s="115"/>
      <c r="AA79" s="115"/>
      <c r="AB79" s="115"/>
      <c r="AC79" s="115"/>
      <c r="AD79" s="115"/>
      <c r="AE79" s="115"/>
    </row>
    <row r="80" spans="1:63" s="2" customFormat="1" ht="22.9" customHeight="1">
      <c r="A80" s="33"/>
      <c r="B80" s="34"/>
      <c r="C80" s="65" t="s">
        <v>116</v>
      </c>
      <c r="D80" s="33"/>
      <c r="E80" s="33"/>
      <c r="F80" s="33"/>
      <c r="G80" s="33"/>
      <c r="H80" s="33"/>
      <c r="I80" s="33"/>
      <c r="J80" s="121">
        <f>BK80</f>
        <v>0</v>
      </c>
      <c r="K80" s="33"/>
      <c r="L80" s="34"/>
      <c r="M80" s="61"/>
      <c r="N80" s="52"/>
      <c r="O80" s="62"/>
      <c r="P80" s="122">
        <f>P81</f>
        <v>0</v>
      </c>
      <c r="Q80" s="62"/>
      <c r="R80" s="122">
        <f>R81</f>
        <v>0</v>
      </c>
      <c r="S80" s="62"/>
      <c r="T80" s="123">
        <f>T81</f>
        <v>0</v>
      </c>
      <c r="U80" s="33"/>
      <c r="V80" s="33"/>
      <c r="W80" s="33"/>
      <c r="X80" s="33"/>
      <c r="Y80" s="33"/>
      <c r="Z80" s="33"/>
      <c r="AA80" s="33"/>
      <c r="AB80" s="33"/>
      <c r="AC80" s="33"/>
      <c r="AD80" s="33"/>
      <c r="AE80" s="33"/>
      <c r="AT80" s="18" t="s">
        <v>70</v>
      </c>
      <c r="AU80" s="18" t="s">
        <v>87</v>
      </c>
      <c r="BK80" s="124">
        <f>BK81</f>
        <v>0</v>
      </c>
    </row>
    <row r="81" spans="1:65" s="12" customFormat="1" ht="25.9" customHeight="1">
      <c r="B81" s="125"/>
      <c r="D81" s="126" t="s">
        <v>70</v>
      </c>
      <c r="E81" s="127" t="s">
        <v>78</v>
      </c>
      <c r="F81" s="127" t="s">
        <v>662</v>
      </c>
      <c r="I81" s="128"/>
      <c r="J81" s="129">
        <f>BK81</f>
        <v>0</v>
      </c>
      <c r="L81" s="125"/>
      <c r="M81" s="130"/>
      <c r="N81" s="131"/>
      <c r="O81" s="131"/>
      <c r="P81" s="132">
        <f>SUM(P82:P84)</f>
        <v>0</v>
      </c>
      <c r="Q81" s="131"/>
      <c r="R81" s="132">
        <f>SUM(R82:R84)</f>
        <v>0</v>
      </c>
      <c r="S81" s="131"/>
      <c r="T81" s="133">
        <f>SUM(T82:T84)</f>
        <v>0</v>
      </c>
      <c r="AR81" s="126" t="s">
        <v>157</v>
      </c>
      <c r="AT81" s="134" t="s">
        <v>70</v>
      </c>
      <c r="AU81" s="134" t="s">
        <v>71</v>
      </c>
      <c r="AY81" s="126" t="s">
        <v>119</v>
      </c>
      <c r="BK81" s="135">
        <f>SUM(BK82:BK84)</f>
        <v>0</v>
      </c>
    </row>
    <row r="82" spans="1:65" s="2" customFormat="1" ht="180.75" customHeight="1">
      <c r="A82" s="33"/>
      <c r="B82" s="138"/>
      <c r="C82" s="139" t="s">
        <v>15</v>
      </c>
      <c r="D82" s="139" t="s">
        <v>125</v>
      </c>
      <c r="E82" s="140" t="s">
        <v>589</v>
      </c>
      <c r="F82" s="141" t="s">
        <v>663</v>
      </c>
      <c r="G82" s="142" t="s">
        <v>246</v>
      </c>
      <c r="H82" s="143">
        <v>1</v>
      </c>
      <c r="I82" s="144"/>
      <c r="J82" s="145">
        <f>ROUND(I82*H82,2)</f>
        <v>0</v>
      </c>
      <c r="K82" s="141" t="s">
        <v>3</v>
      </c>
      <c r="L82" s="34"/>
      <c r="M82" s="146" t="s">
        <v>3</v>
      </c>
      <c r="N82" s="147" t="s">
        <v>43</v>
      </c>
      <c r="O82" s="54"/>
      <c r="P82" s="148">
        <f>O82*H82</f>
        <v>0</v>
      </c>
      <c r="Q82" s="148">
        <v>0</v>
      </c>
      <c r="R82" s="148">
        <f>Q82*H82</f>
        <v>0</v>
      </c>
      <c r="S82" s="148">
        <v>0</v>
      </c>
      <c r="T82" s="149">
        <f>S82*H82</f>
        <v>0</v>
      </c>
      <c r="U82" s="33"/>
      <c r="V82" s="33"/>
      <c r="W82" s="33"/>
      <c r="X82" s="33"/>
      <c r="Y82" s="33"/>
      <c r="Z82" s="33"/>
      <c r="AA82" s="33"/>
      <c r="AB82" s="33"/>
      <c r="AC82" s="33"/>
      <c r="AD82" s="33"/>
      <c r="AE82" s="33"/>
      <c r="AR82" s="150" t="s">
        <v>130</v>
      </c>
      <c r="AT82" s="150" t="s">
        <v>125</v>
      </c>
      <c r="AU82" s="150" t="s">
        <v>15</v>
      </c>
      <c r="AY82" s="18" t="s">
        <v>119</v>
      </c>
      <c r="BE82" s="151">
        <f>IF(N82="základní",J82,0)</f>
        <v>0</v>
      </c>
      <c r="BF82" s="151">
        <f>IF(N82="snížená",J82,0)</f>
        <v>0</v>
      </c>
      <c r="BG82" s="151">
        <f>IF(N82="zákl. přenesená",J82,0)</f>
        <v>0</v>
      </c>
      <c r="BH82" s="151">
        <f>IF(N82="sníž. přenesená",J82,0)</f>
        <v>0</v>
      </c>
      <c r="BI82" s="151">
        <f>IF(N82="nulová",J82,0)</f>
        <v>0</v>
      </c>
      <c r="BJ82" s="18" t="s">
        <v>124</v>
      </c>
      <c r="BK82" s="151">
        <f>ROUND(I82*H82,2)</f>
        <v>0</v>
      </c>
      <c r="BL82" s="18" t="s">
        <v>130</v>
      </c>
      <c r="BM82" s="150" t="s">
        <v>664</v>
      </c>
    </row>
    <row r="83" spans="1:65" s="2" customFormat="1" ht="212.25" customHeight="1">
      <c r="A83" s="33"/>
      <c r="B83" s="138"/>
      <c r="C83" s="139" t="s">
        <v>124</v>
      </c>
      <c r="D83" s="139" t="s">
        <v>125</v>
      </c>
      <c r="E83" s="140" t="s">
        <v>593</v>
      </c>
      <c r="F83" s="141" t="s">
        <v>665</v>
      </c>
      <c r="G83" s="142" t="s">
        <v>246</v>
      </c>
      <c r="H83" s="143">
        <v>1</v>
      </c>
      <c r="I83" s="144"/>
      <c r="J83" s="145">
        <f>ROUND(I83*H83,2)</f>
        <v>0</v>
      </c>
      <c r="K83" s="141" t="s">
        <v>3</v>
      </c>
      <c r="L83" s="34"/>
      <c r="M83" s="146" t="s">
        <v>3</v>
      </c>
      <c r="N83" s="147" t="s">
        <v>43</v>
      </c>
      <c r="O83" s="54"/>
      <c r="P83" s="148">
        <f>O83*H83</f>
        <v>0</v>
      </c>
      <c r="Q83" s="148">
        <v>0</v>
      </c>
      <c r="R83" s="148">
        <f>Q83*H83</f>
        <v>0</v>
      </c>
      <c r="S83" s="148">
        <v>0</v>
      </c>
      <c r="T83" s="149">
        <f>S83*H83</f>
        <v>0</v>
      </c>
      <c r="U83" s="33"/>
      <c r="V83" s="33"/>
      <c r="W83" s="33"/>
      <c r="X83" s="33"/>
      <c r="Y83" s="33"/>
      <c r="Z83" s="33"/>
      <c r="AA83" s="33"/>
      <c r="AB83" s="33"/>
      <c r="AC83" s="33"/>
      <c r="AD83" s="33"/>
      <c r="AE83" s="33"/>
      <c r="AR83" s="150" t="s">
        <v>130</v>
      </c>
      <c r="AT83" s="150" t="s">
        <v>125</v>
      </c>
      <c r="AU83" s="150" t="s">
        <v>15</v>
      </c>
      <c r="AY83" s="18" t="s">
        <v>119</v>
      </c>
      <c r="BE83" s="151">
        <f>IF(N83="základní",J83,0)</f>
        <v>0</v>
      </c>
      <c r="BF83" s="151">
        <f>IF(N83="snížená",J83,0)</f>
        <v>0</v>
      </c>
      <c r="BG83" s="151">
        <f>IF(N83="zákl. přenesená",J83,0)</f>
        <v>0</v>
      </c>
      <c r="BH83" s="151">
        <f>IF(N83="sníž. přenesená",J83,0)</f>
        <v>0</v>
      </c>
      <c r="BI83" s="151">
        <f>IF(N83="nulová",J83,0)</f>
        <v>0</v>
      </c>
      <c r="BJ83" s="18" t="s">
        <v>124</v>
      </c>
      <c r="BK83" s="151">
        <f>ROUND(I83*H83,2)</f>
        <v>0</v>
      </c>
      <c r="BL83" s="18" t="s">
        <v>130</v>
      </c>
      <c r="BM83" s="150" t="s">
        <v>666</v>
      </c>
    </row>
    <row r="84" spans="1:65" s="2" customFormat="1" ht="271.5" customHeight="1">
      <c r="A84" s="33"/>
      <c r="B84" s="138"/>
      <c r="C84" s="139" t="s">
        <v>130</v>
      </c>
      <c r="D84" s="139" t="s">
        <v>125</v>
      </c>
      <c r="E84" s="140" t="s">
        <v>667</v>
      </c>
      <c r="F84" s="141" t="s">
        <v>668</v>
      </c>
      <c r="G84" s="142" t="s">
        <v>246</v>
      </c>
      <c r="H84" s="143">
        <v>1</v>
      </c>
      <c r="I84" s="144"/>
      <c r="J84" s="145">
        <f>ROUND(I84*H84,2)</f>
        <v>0</v>
      </c>
      <c r="K84" s="141" t="s">
        <v>3</v>
      </c>
      <c r="L84" s="34"/>
      <c r="M84" s="196" t="s">
        <v>3</v>
      </c>
      <c r="N84" s="197" t="s">
        <v>43</v>
      </c>
      <c r="O84" s="194"/>
      <c r="P84" s="198">
        <f>O84*H84</f>
        <v>0</v>
      </c>
      <c r="Q84" s="198">
        <v>0</v>
      </c>
      <c r="R84" s="198">
        <f>Q84*H84</f>
        <v>0</v>
      </c>
      <c r="S84" s="198">
        <v>0</v>
      </c>
      <c r="T84" s="199">
        <f>S84*H84</f>
        <v>0</v>
      </c>
      <c r="U84" s="33"/>
      <c r="V84" s="33"/>
      <c r="W84" s="33"/>
      <c r="X84" s="33"/>
      <c r="Y84" s="33"/>
      <c r="Z84" s="33"/>
      <c r="AA84" s="33"/>
      <c r="AB84" s="33"/>
      <c r="AC84" s="33"/>
      <c r="AD84" s="33"/>
      <c r="AE84" s="33"/>
      <c r="AR84" s="150" t="s">
        <v>130</v>
      </c>
      <c r="AT84" s="150" t="s">
        <v>125</v>
      </c>
      <c r="AU84" s="150" t="s">
        <v>15</v>
      </c>
      <c r="AY84" s="18" t="s">
        <v>119</v>
      </c>
      <c r="BE84" s="151">
        <f>IF(N84="základní",J84,0)</f>
        <v>0</v>
      </c>
      <c r="BF84" s="151">
        <f>IF(N84="snížená",J84,0)</f>
        <v>0</v>
      </c>
      <c r="BG84" s="151">
        <f>IF(N84="zákl. přenesená",J84,0)</f>
        <v>0</v>
      </c>
      <c r="BH84" s="151">
        <f>IF(N84="sníž. přenesená",J84,0)</f>
        <v>0</v>
      </c>
      <c r="BI84" s="151">
        <f>IF(N84="nulová",J84,0)</f>
        <v>0</v>
      </c>
      <c r="BJ84" s="18" t="s">
        <v>124</v>
      </c>
      <c r="BK84" s="151">
        <f>ROUND(I84*H84,2)</f>
        <v>0</v>
      </c>
      <c r="BL84" s="18" t="s">
        <v>130</v>
      </c>
      <c r="BM84" s="150" t="s">
        <v>669</v>
      </c>
    </row>
    <row r="85" spans="1:65" s="2" customFormat="1" ht="6.95" customHeight="1">
      <c r="A85" s="33"/>
      <c r="B85" s="43"/>
      <c r="C85" s="44"/>
      <c r="D85" s="44"/>
      <c r="E85" s="44"/>
      <c r="F85" s="44"/>
      <c r="G85" s="44"/>
      <c r="H85" s="44"/>
      <c r="I85" s="44"/>
      <c r="J85" s="44"/>
      <c r="K85" s="44"/>
      <c r="L85" s="34"/>
      <c r="M85" s="33"/>
      <c r="O85" s="33"/>
      <c r="P85" s="33"/>
      <c r="Q85" s="33"/>
      <c r="R85" s="33"/>
      <c r="S85" s="33"/>
      <c r="T85" s="33"/>
      <c r="U85" s="33"/>
      <c r="V85" s="33"/>
      <c r="W85" s="33"/>
      <c r="X85" s="33"/>
      <c r="Y85" s="33"/>
      <c r="Z85" s="33"/>
      <c r="AA85" s="33"/>
      <c r="AB85" s="33"/>
      <c r="AC85" s="33"/>
      <c r="AD85" s="33"/>
      <c r="AE85" s="33"/>
    </row>
  </sheetData>
  <autoFilter ref="C79:K84"/>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00" customWidth="1"/>
    <col min="2" max="2" width="1.6640625" style="200" customWidth="1"/>
    <col min="3" max="4" width="5" style="200" customWidth="1"/>
    <col min="5" max="5" width="11.6640625" style="200" customWidth="1"/>
    <col min="6" max="6" width="9.1640625" style="200" customWidth="1"/>
    <col min="7" max="7" width="5" style="200" customWidth="1"/>
    <col min="8" max="8" width="77.83203125" style="200" customWidth="1"/>
    <col min="9" max="10" width="20" style="200" customWidth="1"/>
    <col min="11" max="11" width="1.6640625" style="200" customWidth="1"/>
  </cols>
  <sheetData>
    <row r="1" spans="2:11" s="1" customFormat="1" ht="37.5" customHeight="1"/>
    <row r="2" spans="2:11" s="1" customFormat="1" ht="7.5" customHeight="1">
      <c r="B2" s="201"/>
      <c r="C2" s="202"/>
      <c r="D2" s="202"/>
      <c r="E2" s="202"/>
      <c r="F2" s="202"/>
      <c r="G2" s="202"/>
      <c r="H2" s="202"/>
      <c r="I2" s="202"/>
      <c r="J2" s="202"/>
      <c r="K2" s="203"/>
    </row>
    <row r="3" spans="2:11" s="16" customFormat="1" ht="45" customHeight="1">
      <c r="B3" s="204"/>
      <c r="C3" s="324" t="s">
        <v>670</v>
      </c>
      <c r="D3" s="324"/>
      <c r="E3" s="324"/>
      <c r="F3" s="324"/>
      <c r="G3" s="324"/>
      <c r="H3" s="324"/>
      <c r="I3" s="324"/>
      <c r="J3" s="324"/>
      <c r="K3" s="205"/>
    </row>
    <row r="4" spans="2:11" s="1" customFormat="1" ht="25.5" customHeight="1">
      <c r="B4" s="206"/>
      <c r="C4" s="325" t="s">
        <v>671</v>
      </c>
      <c r="D4" s="325"/>
      <c r="E4" s="325"/>
      <c r="F4" s="325"/>
      <c r="G4" s="325"/>
      <c r="H4" s="325"/>
      <c r="I4" s="325"/>
      <c r="J4" s="325"/>
      <c r="K4" s="207"/>
    </row>
    <row r="5" spans="2:11" s="1" customFormat="1" ht="5.25" customHeight="1">
      <c r="B5" s="206"/>
      <c r="C5" s="208"/>
      <c r="D5" s="208"/>
      <c r="E5" s="208"/>
      <c r="F5" s="208"/>
      <c r="G5" s="208"/>
      <c r="H5" s="208"/>
      <c r="I5" s="208"/>
      <c r="J5" s="208"/>
      <c r="K5" s="207"/>
    </row>
    <row r="6" spans="2:11" s="1" customFormat="1" ht="15" customHeight="1">
      <c r="B6" s="206"/>
      <c r="C6" s="323" t="s">
        <v>672</v>
      </c>
      <c r="D6" s="323"/>
      <c r="E6" s="323"/>
      <c r="F6" s="323"/>
      <c r="G6" s="323"/>
      <c r="H6" s="323"/>
      <c r="I6" s="323"/>
      <c r="J6" s="323"/>
      <c r="K6" s="207"/>
    </row>
    <row r="7" spans="2:11" s="1" customFormat="1" ht="15" customHeight="1">
      <c r="B7" s="210"/>
      <c r="C7" s="323" t="s">
        <v>673</v>
      </c>
      <c r="D7" s="323"/>
      <c r="E7" s="323"/>
      <c r="F7" s="323"/>
      <c r="G7" s="323"/>
      <c r="H7" s="323"/>
      <c r="I7" s="323"/>
      <c r="J7" s="323"/>
      <c r="K7" s="207"/>
    </row>
    <row r="8" spans="2:11" s="1" customFormat="1" ht="12.75" customHeight="1">
      <c r="B8" s="210"/>
      <c r="C8" s="209"/>
      <c r="D8" s="209"/>
      <c r="E8" s="209"/>
      <c r="F8" s="209"/>
      <c r="G8" s="209"/>
      <c r="H8" s="209"/>
      <c r="I8" s="209"/>
      <c r="J8" s="209"/>
      <c r="K8" s="207"/>
    </row>
    <row r="9" spans="2:11" s="1" customFormat="1" ht="15" customHeight="1">
      <c r="B9" s="210"/>
      <c r="C9" s="323" t="s">
        <v>674</v>
      </c>
      <c r="D9" s="323"/>
      <c r="E9" s="323"/>
      <c r="F9" s="323"/>
      <c r="G9" s="323"/>
      <c r="H9" s="323"/>
      <c r="I9" s="323"/>
      <c r="J9" s="323"/>
      <c r="K9" s="207"/>
    </row>
    <row r="10" spans="2:11" s="1" customFormat="1" ht="15" customHeight="1">
      <c r="B10" s="210"/>
      <c r="C10" s="209"/>
      <c r="D10" s="323" t="s">
        <v>675</v>
      </c>
      <c r="E10" s="323"/>
      <c r="F10" s="323"/>
      <c r="G10" s="323"/>
      <c r="H10" s="323"/>
      <c r="I10" s="323"/>
      <c r="J10" s="323"/>
      <c r="K10" s="207"/>
    </row>
    <row r="11" spans="2:11" s="1" customFormat="1" ht="15" customHeight="1">
      <c r="B11" s="210"/>
      <c r="C11" s="211"/>
      <c r="D11" s="323" t="s">
        <v>676</v>
      </c>
      <c r="E11" s="323"/>
      <c r="F11" s="323"/>
      <c r="G11" s="323"/>
      <c r="H11" s="323"/>
      <c r="I11" s="323"/>
      <c r="J11" s="323"/>
      <c r="K11" s="207"/>
    </row>
    <row r="12" spans="2:11" s="1" customFormat="1" ht="15" customHeight="1">
      <c r="B12" s="210"/>
      <c r="C12" s="211"/>
      <c r="D12" s="209"/>
      <c r="E12" s="209"/>
      <c r="F12" s="209"/>
      <c r="G12" s="209"/>
      <c r="H12" s="209"/>
      <c r="I12" s="209"/>
      <c r="J12" s="209"/>
      <c r="K12" s="207"/>
    </row>
    <row r="13" spans="2:11" s="1" customFormat="1" ht="15" customHeight="1">
      <c r="B13" s="210"/>
      <c r="C13" s="211"/>
      <c r="D13" s="212" t="s">
        <v>677</v>
      </c>
      <c r="E13" s="209"/>
      <c r="F13" s="209"/>
      <c r="G13" s="209"/>
      <c r="H13" s="209"/>
      <c r="I13" s="209"/>
      <c r="J13" s="209"/>
      <c r="K13" s="207"/>
    </row>
    <row r="14" spans="2:11" s="1" customFormat="1" ht="12.75" customHeight="1">
      <c r="B14" s="210"/>
      <c r="C14" s="211"/>
      <c r="D14" s="211"/>
      <c r="E14" s="211"/>
      <c r="F14" s="211"/>
      <c r="G14" s="211"/>
      <c r="H14" s="211"/>
      <c r="I14" s="211"/>
      <c r="J14" s="211"/>
      <c r="K14" s="207"/>
    </row>
    <row r="15" spans="2:11" s="1" customFormat="1" ht="15" customHeight="1">
      <c r="B15" s="210"/>
      <c r="C15" s="211"/>
      <c r="D15" s="323" t="s">
        <v>678</v>
      </c>
      <c r="E15" s="323"/>
      <c r="F15" s="323"/>
      <c r="G15" s="323"/>
      <c r="H15" s="323"/>
      <c r="I15" s="323"/>
      <c r="J15" s="323"/>
      <c r="K15" s="207"/>
    </row>
    <row r="16" spans="2:11" s="1" customFormat="1" ht="15" customHeight="1">
      <c r="B16" s="210"/>
      <c r="C16" s="211"/>
      <c r="D16" s="323" t="s">
        <v>679</v>
      </c>
      <c r="E16" s="323"/>
      <c r="F16" s="323"/>
      <c r="G16" s="323"/>
      <c r="H16" s="323"/>
      <c r="I16" s="323"/>
      <c r="J16" s="323"/>
      <c r="K16" s="207"/>
    </row>
    <row r="17" spans="2:11" s="1" customFormat="1" ht="15" customHeight="1">
      <c r="B17" s="210"/>
      <c r="C17" s="211"/>
      <c r="D17" s="323" t="s">
        <v>680</v>
      </c>
      <c r="E17" s="323"/>
      <c r="F17" s="323"/>
      <c r="G17" s="323"/>
      <c r="H17" s="323"/>
      <c r="I17" s="323"/>
      <c r="J17" s="323"/>
      <c r="K17" s="207"/>
    </row>
    <row r="18" spans="2:11" s="1" customFormat="1" ht="15" customHeight="1">
      <c r="B18" s="210"/>
      <c r="C18" s="211"/>
      <c r="D18" s="211"/>
      <c r="E18" s="213" t="s">
        <v>76</v>
      </c>
      <c r="F18" s="323" t="s">
        <v>681</v>
      </c>
      <c r="G18" s="323"/>
      <c r="H18" s="323"/>
      <c r="I18" s="323"/>
      <c r="J18" s="323"/>
      <c r="K18" s="207"/>
    </row>
    <row r="19" spans="2:11" s="1" customFormat="1" ht="15" customHeight="1">
      <c r="B19" s="210"/>
      <c r="C19" s="211"/>
      <c r="D19" s="211"/>
      <c r="E19" s="213" t="s">
        <v>682</v>
      </c>
      <c r="F19" s="323" t="s">
        <v>683</v>
      </c>
      <c r="G19" s="323"/>
      <c r="H19" s="323"/>
      <c r="I19" s="323"/>
      <c r="J19" s="323"/>
      <c r="K19" s="207"/>
    </row>
    <row r="20" spans="2:11" s="1" customFormat="1" ht="15" customHeight="1">
      <c r="B20" s="210"/>
      <c r="C20" s="211"/>
      <c r="D20" s="211"/>
      <c r="E20" s="213" t="s">
        <v>684</v>
      </c>
      <c r="F20" s="323" t="s">
        <v>685</v>
      </c>
      <c r="G20" s="323"/>
      <c r="H20" s="323"/>
      <c r="I20" s="323"/>
      <c r="J20" s="323"/>
      <c r="K20" s="207"/>
    </row>
    <row r="21" spans="2:11" s="1" customFormat="1" ht="15" customHeight="1">
      <c r="B21" s="210"/>
      <c r="C21" s="211"/>
      <c r="D21" s="211"/>
      <c r="E21" s="213" t="s">
        <v>686</v>
      </c>
      <c r="F21" s="323" t="s">
        <v>687</v>
      </c>
      <c r="G21" s="323"/>
      <c r="H21" s="323"/>
      <c r="I21" s="323"/>
      <c r="J21" s="323"/>
      <c r="K21" s="207"/>
    </row>
    <row r="22" spans="2:11" s="1" customFormat="1" ht="15" customHeight="1">
      <c r="B22" s="210"/>
      <c r="C22" s="211"/>
      <c r="D22" s="211"/>
      <c r="E22" s="213" t="s">
        <v>688</v>
      </c>
      <c r="F22" s="323" t="s">
        <v>689</v>
      </c>
      <c r="G22" s="323"/>
      <c r="H22" s="323"/>
      <c r="I22" s="323"/>
      <c r="J22" s="323"/>
      <c r="K22" s="207"/>
    </row>
    <row r="23" spans="2:11" s="1" customFormat="1" ht="15" customHeight="1">
      <c r="B23" s="210"/>
      <c r="C23" s="211"/>
      <c r="D23" s="211"/>
      <c r="E23" s="213" t="s">
        <v>690</v>
      </c>
      <c r="F23" s="323" t="s">
        <v>691</v>
      </c>
      <c r="G23" s="323"/>
      <c r="H23" s="323"/>
      <c r="I23" s="323"/>
      <c r="J23" s="323"/>
      <c r="K23" s="207"/>
    </row>
    <row r="24" spans="2:11" s="1" customFormat="1" ht="12.75" customHeight="1">
      <c r="B24" s="210"/>
      <c r="C24" s="211"/>
      <c r="D24" s="211"/>
      <c r="E24" s="211"/>
      <c r="F24" s="211"/>
      <c r="G24" s="211"/>
      <c r="H24" s="211"/>
      <c r="I24" s="211"/>
      <c r="J24" s="211"/>
      <c r="K24" s="207"/>
    </row>
    <row r="25" spans="2:11" s="1" customFormat="1" ht="15" customHeight="1">
      <c r="B25" s="210"/>
      <c r="C25" s="323" t="s">
        <v>692</v>
      </c>
      <c r="D25" s="323"/>
      <c r="E25" s="323"/>
      <c r="F25" s="323"/>
      <c r="G25" s="323"/>
      <c r="H25" s="323"/>
      <c r="I25" s="323"/>
      <c r="J25" s="323"/>
      <c r="K25" s="207"/>
    </row>
    <row r="26" spans="2:11" s="1" customFormat="1" ht="15" customHeight="1">
      <c r="B26" s="210"/>
      <c r="C26" s="323" t="s">
        <v>693</v>
      </c>
      <c r="D26" s="323"/>
      <c r="E26" s="323"/>
      <c r="F26" s="323"/>
      <c r="G26" s="323"/>
      <c r="H26" s="323"/>
      <c r="I26" s="323"/>
      <c r="J26" s="323"/>
      <c r="K26" s="207"/>
    </row>
    <row r="27" spans="2:11" s="1" customFormat="1" ht="15" customHeight="1">
      <c r="B27" s="210"/>
      <c r="C27" s="209"/>
      <c r="D27" s="323" t="s">
        <v>694</v>
      </c>
      <c r="E27" s="323"/>
      <c r="F27" s="323"/>
      <c r="G27" s="323"/>
      <c r="H27" s="323"/>
      <c r="I27" s="323"/>
      <c r="J27" s="323"/>
      <c r="K27" s="207"/>
    </row>
    <row r="28" spans="2:11" s="1" customFormat="1" ht="15" customHeight="1">
      <c r="B28" s="210"/>
      <c r="C28" s="211"/>
      <c r="D28" s="323" t="s">
        <v>695</v>
      </c>
      <c r="E28" s="323"/>
      <c r="F28" s="323"/>
      <c r="G28" s="323"/>
      <c r="H28" s="323"/>
      <c r="I28" s="323"/>
      <c r="J28" s="323"/>
      <c r="K28" s="207"/>
    </row>
    <row r="29" spans="2:11" s="1" customFormat="1" ht="12.75" customHeight="1">
      <c r="B29" s="210"/>
      <c r="C29" s="211"/>
      <c r="D29" s="211"/>
      <c r="E29" s="211"/>
      <c r="F29" s="211"/>
      <c r="G29" s="211"/>
      <c r="H29" s="211"/>
      <c r="I29" s="211"/>
      <c r="J29" s="211"/>
      <c r="K29" s="207"/>
    </row>
    <row r="30" spans="2:11" s="1" customFormat="1" ht="15" customHeight="1">
      <c r="B30" s="210"/>
      <c r="C30" s="211"/>
      <c r="D30" s="323" t="s">
        <v>696</v>
      </c>
      <c r="E30" s="323"/>
      <c r="F30" s="323"/>
      <c r="G30" s="323"/>
      <c r="H30" s="323"/>
      <c r="I30" s="323"/>
      <c r="J30" s="323"/>
      <c r="K30" s="207"/>
    </row>
    <row r="31" spans="2:11" s="1" customFormat="1" ht="15" customHeight="1">
      <c r="B31" s="210"/>
      <c r="C31" s="211"/>
      <c r="D31" s="323" t="s">
        <v>697</v>
      </c>
      <c r="E31" s="323"/>
      <c r="F31" s="323"/>
      <c r="G31" s="323"/>
      <c r="H31" s="323"/>
      <c r="I31" s="323"/>
      <c r="J31" s="323"/>
      <c r="K31" s="207"/>
    </row>
    <row r="32" spans="2:11" s="1" customFormat="1" ht="12.75" customHeight="1">
      <c r="B32" s="210"/>
      <c r="C32" s="211"/>
      <c r="D32" s="211"/>
      <c r="E32" s="211"/>
      <c r="F32" s="211"/>
      <c r="G32" s="211"/>
      <c r="H32" s="211"/>
      <c r="I32" s="211"/>
      <c r="J32" s="211"/>
      <c r="K32" s="207"/>
    </row>
    <row r="33" spans="2:11" s="1" customFormat="1" ht="15" customHeight="1">
      <c r="B33" s="210"/>
      <c r="C33" s="211"/>
      <c r="D33" s="323" t="s">
        <v>698</v>
      </c>
      <c r="E33" s="323"/>
      <c r="F33" s="323"/>
      <c r="G33" s="323"/>
      <c r="H33" s="323"/>
      <c r="I33" s="323"/>
      <c r="J33" s="323"/>
      <c r="K33" s="207"/>
    </row>
    <row r="34" spans="2:11" s="1" customFormat="1" ht="15" customHeight="1">
      <c r="B34" s="210"/>
      <c r="C34" s="211"/>
      <c r="D34" s="323" t="s">
        <v>699</v>
      </c>
      <c r="E34" s="323"/>
      <c r="F34" s="323"/>
      <c r="G34" s="323"/>
      <c r="H34" s="323"/>
      <c r="I34" s="323"/>
      <c r="J34" s="323"/>
      <c r="K34" s="207"/>
    </row>
    <row r="35" spans="2:11" s="1" customFormat="1" ht="15" customHeight="1">
      <c r="B35" s="210"/>
      <c r="C35" s="211"/>
      <c r="D35" s="323" t="s">
        <v>700</v>
      </c>
      <c r="E35" s="323"/>
      <c r="F35" s="323"/>
      <c r="G35" s="323"/>
      <c r="H35" s="323"/>
      <c r="I35" s="323"/>
      <c r="J35" s="323"/>
      <c r="K35" s="207"/>
    </row>
    <row r="36" spans="2:11" s="1" customFormat="1" ht="15" customHeight="1">
      <c r="B36" s="210"/>
      <c r="C36" s="211"/>
      <c r="D36" s="209"/>
      <c r="E36" s="212" t="s">
        <v>105</v>
      </c>
      <c r="F36" s="209"/>
      <c r="G36" s="323" t="s">
        <v>701</v>
      </c>
      <c r="H36" s="323"/>
      <c r="I36" s="323"/>
      <c r="J36" s="323"/>
      <c r="K36" s="207"/>
    </row>
    <row r="37" spans="2:11" s="1" customFormat="1" ht="30.75" customHeight="1">
      <c r="B37" s="210"/>
      <c r="C37" s="211"/>
      <c r="D37" s="209"/>
      <c r="E37" s="212" t="s">
        <v>702</v>
      </c>
      <c r="F37" s="209"/>
      <c r="G37" s="323" t="s">
        <v>703</v>
      </c>
      <c r="H37" s="323"/>
      <c r="I37" s="323"/>
      <c r="J37" s="323"/>
      <c r="K37" s="207"/>
    </row>
    <row r="38" spans="2:11" s="1" customFormat="1" ht="15" customHeight="1">
      <c r="B38" s="210"/>
      <c r="C38" s="211"/>
      <c r="D38" s="209"/>
      <c r="E38" s="212" t="s">
        <v>52</v>
      </c>
      <c r="F38" s="209"/>
      <c r="G38" s="323" t="s">
        <v>704</v>
      </c>
      <c r="H38" s="323"/>
      <c r="I38" s="323"/>
      <c r="J38" s="323"/>
      <c r="K38" s="207"/>
    </row>
    <row r="39" spans="2:11" s="1" customFormat="1" ht="15" customHeight="1">
      <c r="B39" s="210"/>
      <c r="C39" s="211"/>
      <c r="D39" s="209"/>
      <c r="E39" s="212" t="s">
        <v>53</v>
      </c>
      <c r="F39" s="209"/>
      <c r="G39" s="323" t="s">
        <v>705</v>
      </c>
      <c r="H39" s="323"/>
      <c r="I39" s="323"/>
      <c r="J39" s="323"/>
      <c r="K39" s="207"/>
    </row>
    <row r="40" spans="2:11" s="1" customFormat="1" ht="15" customHeight="1">
      <c r="B40" s="210"/>
      <c r="C40" s="211"/>
      <c r="D40" s="209"/>
      <c r="E40" s="212" t="s">
        <v>106</v>
      </c>
      <c r="F40" s="209"/>
      <c r="G40" s="323" t="s">
        <v>706</v>
      </c>
      <c r="H40" s="323"/>
      <c r="I40" s="323"/>
      <c r="J40" s="323"/>
      <c r="K40" s="207"/>
    </row>
    <row r="41" spans="2:11" s="1" customFormat="1" ht="15" customHeight="1">
      <c r="B41" s="210"/>
      <c r="C41" s="211"/>
      <c r="D41" s="209"/>
      <c r="E41" s="212" t="s">
        <v>107</v>
      </c>
      <c r="F41" s="209"/>
      <c r="G41" s="323" t="s">
        <v>707</v>
      </c>
      <c r="H41" s="323"/>
      <c r="I41" s="323"/>
      <c r="J41" s="323"/>
      <c r="K41" s="207"/>
    </row>
    <row r="42" spans="2:11" s="1" customFormat="1" ht="15" customHeight="1">
      <c r="B42" s="210"/>
      <c r="C42" s="211"/>
      <c r="D42" s="209"/>
      <c r="E42" s="212" t="s">
        <v>708</v>
      </c>
      <c r="F42" s="209"/>
      <c r="G42" s="323" t="s">
        <v>709</v>
      </c>
      <c r="H42" s="323"/>
      <c r="I42" s="323"/>
      <c r="J42" s="323"/>
      <c r="K42" s="207"/>
    </row>
    <row r="43" spans="2:11" s="1" customFormat="1" ht="15" customHeight="1">
      <c r="B43" s="210"/>
      <c r="C43" s="211"/>
      <c r="D43" s="209"/>
      <c r="E43" s="212"/>
      <c r="F43" s="209"/>
      <c r="G43" s="323" t="s">
        <v>710</v>
      </c>
      <c r="H43" s="323"/>
      <c r="I43" s="323"/>
      <c r="J43" s="323"/>
      <c r="K43" s="207"/>
    </row>
    <row r="44" spans="2:11" s="1" customFormat="1" ht="15" customHeight="1">
      <c r="B44" s="210"/>
      <c r="C44" s="211"/>
      <c r="D44" s="209"/>
      <c r="E44" s="212" t="s">
        <v>711</v>
      </c>
      <c r="F44" s="209"/>
      <c r="G44" s="323" t="s">
        <v>712</v>
      </c>
      <c r="H44" s="323"/>
      <c r="I44" s="323"/>
      <c r="J44" s="323"/>
      <c r="K44" s="207"/>
    </row>
    <row r="45" spans="2:11" s="1" customFormat="1" ht="15" customHeight="1">
      <c r="B45" s="210"/>
      <c r="C45" s="211"/>
      <c r="D45" s="209"/>
      <c r="E45" s="212" t="s">
        <v>109</v>
      </c>
      <c r="F45" s="209"/>
      <c r="G45" s="323" t="s">
        <v>713</v>
      </c>
      <c r="H45" s="323"/>
      <c r="I45" s="323"/>
      <c r="J45" s="323"/>
      <c r="K45" s="207"/>
    </row>
    <row r="46" spans="2:11" s="1" customFormat="1" ht="12.75" customHeight="1">
      <c r="B46" s="210"/>
      <c r="C46" s="211"/>
      <c r="D46" s="209"/>
      <c r="E46" s="209"/>
      <c r="F46" s="209"/>
      <c r="G46" s="209"/>
      <c r="H46" s="209"/>
      <c r="I46" s="209"/>
      <c r="J46" s="209"/>
      <c r="K46" s="207"/>
    </row>
    <row r="47" spans="2:11" s="1" customFormat="1" ht="15" customHeight="1">
      <c r="B47" s="210"/>
      <c r="C47" s="211"/>
      <c r="D47" s="323" t="s">
        <v>714</v>
      </c>
      <c r="E47" s="323"/>
      <c r="F47" s="323"/>
      <c r="G47" s="323"/>
      <c r="H47" s="323"/>
      <c r="I47" s="323"/>
      <c r="J47" s="323"/>
      <c r="K47" s="207"/>
    </row>
    <row r="48" spans="2:11" s="1" customFormat="1" ht="15" customHeight="1">
      <c r="B48" s="210"/>
      <c r="C48" s="211"/>
      <c r="D48" s="211"/>
      <c r="E48" s="323" t="s">
        <v>715</v>
      </c>
      <c r="F48" s="323"/>
      <c r="G48" s="323"/>
      <c r="H48" s="323"/>
      <c r="I48" s="323"/>
      <c r="J48" s="323"/>
      <c r="K48" s="207"/>
    </row>
    <row r="49" spans="2:11" s="1" customFormat="1" ht="15" customHeight="1">
      <c r="B49" s="210"/>
      <c r="C49" s="211"/>
      <c r="D49" s="211"/>
      <c r="E49" s="323" t="s">
        <v>716</v>
      </c>
      <c r="F49" s="323"/>
      <c r="G49" s="323"/>
      <c r="H49" s="323"/>
      <c r="I49" s="323"/>
      <c r="J49" s="323"/>
      <c r="K49" s="207"/>
    </row>
    <row r="50" spans="2:11" s="1" customFormat="1" ht="15" customHeight="1">
      <c r="B50" s="210"/>
      <c r="C50" s="211"/>
      <c r="D50" s="211"/>
      <c r="E50" s="323" t="s">
        <v>717</v>
      </c>
      <c r="F50" s="323"/>
      <c r="G50" s="323"/>
      <c r="H50" s="323"/>
      <c r="I50" s="323"/>
      <c r="J50" s="323"/>
      <c r="K50" s="207"/>
    </row>
    <row r="51" spans="2:11" s="1" customFormat="1" ht="15" customHeight="1">
      <c r="B51" s="210"/>
      <c r="C51" s="211"/>
      <c r="D51" s="323" t="s">
        <v>718</v>
      </c>
      <c r="E51" s="323"/>
      <c r="F51" s="323"/>
      <c r="G51" s="323"/>
      <c r="H51" s="323"/>
      <c r="I51" s="323"/>
      <c r="J51" s="323"/>
      <c r="K51" s="207"/>
    </row>
    <row r="52" spans="2:11" s="1" customFormat="1" ht="25.5" customHeight="1">
      <c r="B52" s="206"/>
      <c r="C52" s="325" t="s">
        <v>719</v>
      </c>
      <c r="D52" s="325"/>
      <c r="E52" s="325"/>
      <c r="F52" s="325"/>
      <c r="G52" s="325"/>
      <c r="H52" s="325"/>
      <c r="I52" s="325"/>
      <c r="J52" s="325"/>
      <c r="K52" s="207"/>
    </row>
    <row r="53" spans="2:11" s="1" customFormat="1" ht="5.25" customHeight="1">
      <c r="B53" s="206"/>
      <c r="C53" s="208"/>
      <c r="D53" s="208"/>
      <c r="E53" s="208"/>
      <c r="F53" s="208"/>
      <c r="G53" s="208"/>
      <c r="H53" s="208"/>
      <c r="I53" s="208"/>
      <c r="J53" s="208"/>
      <c r="K53" s="207"/>
    </row>
    <row r="54" spans="2:11" s="1" customFormat="1" ht="15" customHeight="1">
      <c r="B54" s="206"/>
      <c r="C54" s="323" t="s">
        <v>720</v>
      </c>
      <c r="D54" s="323"/>
      <c r="E54" s="323"/>
      <c r="F54" s="323"/>
      <c r="G54" s="323"/>
      <c r="H54" s="323"/>
      <c r="I54" s="323"/>
      <c r="J54" s="323"/>
      <c r="K54" s="207"/>
    </row>
    <row r="55" spans="2:11" s="1" customFormat="1" ht="15" customHeight="1">
      <c r="B55" s="206"/>
      <c r="C55" s="323" t="s">
        <v>721</v>
      </c>
      <c r="D55" s="323"/>
      <c r="E55" s="323"/>
      <c r="F55" s="323"/>
      <c r="G55" s="323"/>
      <c r="H55" s="323"/>
      <c r="I55" s="323"/>
      <c r="J55" s="323"/>
      <c r="K55" s="207"/>
    </row>
    <row r="56" spans="2:11" s="1" customFormat="1" ht="12.75" customHeight="1">
      <c r="B56" s="206"/>
      <c r="C56" s="209"/>
      <c r="D56" s="209"/>
      <c r="E56" s="209"/>
      <c r="F56" s="209"/>
      <c r="G56" s="209"/>
      <c r="H56" s="209"/>
      <c r="I56" s="209"/>
      <c r="J56" s="209"/>
      <c r="K56" s="207"/>
    </row>
    <row r="57" spans="2:11" s="1" customFormat="1" ht="15" customHeight="1">
      <c r="B57" s="206"/>
      <c r="C57" s="323" t="s">
        <v>722</v>
      </c>
      <c r="D57" s="323"/>
      <c r="E57" s="323"/>
      <c r="F57" s="323"/>
      <c r="G57" s="323"/>
      <c r="H57" s="323"/>
      <c r="I57" s="323"/>
      <c r="J57" s="323"/>
      <c r="K57" s="207"/>
    </row>
    <row r="58" spans="2:11" s="1" customFormat="1" ht="15" customHeight="1">
      <c r="B58" s="206"/>
      <c r="C58" s="211"/>
      <c r="D58" s="323" t="s">
        <v>723</v>
      </c>
      <c r="E58" s="323"/>
      <c r="F58" s="323"/>
      <c r="G58" s="323"/>
      <c r="H58" s="323"/>
      <c r="I58" s="323"/>
      <c r="J58" s="323"/>
      <c r="K58" s="207"/>
    </row>
    <row r="59" spans="2:11" s="1" customFormat="1" ht="15" customHeight="1">
      <c r="B59" s="206"/>
      <c r="C59" s="211"/>
      <c r="D59" s="323" t="s">
        <v>724</v>
      </c>
      <c r="E59" s="323"/>
      <c r="F59" s="323"/>
      <c r="G59" s="323"/>
      <c r="H59" s="323"/>
      <c r="I59" s="323"/>
      <c r="J59" s="323"/>
      <c r="K59" s="207"/>
    </row>
    <row r="60" spans="2:11" s="1" customFormat="1" ht="15" customHeight="1">
      <c r="B60" s="206"/>
      <c r="C60" s="211"/>
      <c r="D60" s="323" t="s">
        <v>725</v>
      </c>
      <c r="E60" s="323"/>
      <c r="F60" s="323"/>
      <c r="G60" s="323"/>
      <c r="H60" s="323"/>
      <c r="I60" s="323"/>
      <c r="J60" s="323"/>
      <c r="K60" s="207"/>
    </row>
    <row r="61" spans="2:11" s="1" customFormat="1" ht="15" customHeight="1">
      <c r="B61" s="206"/>
      <c r="C61" s="211"/>
      <c r="D61" s="323" t="s">
        <v>726</v>
      </c>
      <c r="E61" s="323"/>
      <c r="F61" s="323"/>
      <c r="G61" s="323"/>
      <c r="H61" s="323"/>
      <c r="I61" s="323"/>
      <c r="J61" s="323"/>
      <c r="K61" s="207"/>
    </row>
    <row r="62" spans="2:11" s="1" customFormat="1" ht="15" customHeight="1">
      <c r="B62" s="206"/>
      <c r="C62" s="211"/>
      <c r="D62" s="327" t="s">
        <v>727</v>
      </c>
      <c r="E62" s="327"/>
      <c r="F62" s="327"/>
      <c r="G62" s="327"/>
      <c r="H62" s="327"/>
      <c r="I62" s="327"/>
      <c r="J62" s="327"/>
      <c r="K62" s="207"/>
    </row>
    <row r="63" spans="2:11" s="1" customFormat="1" ht="15" customHeight="1">
      <c r="B63" s="206"/>
      <c r="C63" s="211"/>
      <c r="D63" s="323" t="s">
        <v>728</v>
      </c>
      <c r="E63" s="323"/>
      <c r="F63" s="323"/>
      <c r="G63" s="323"/>
      <c r="H63" s="323"/>
      <c r="I63" s="323"/>
      <c r="J63" s="323"/>
      <c r="K63" s="207"/>
    </row>
    <row r="64" spans="2:11" s="1" customFormat="1" ht="12.75" customHeight="1">
      <c r="B64" s="206"/>
      <c r="C64" s="211"/>
      <c r="D64" s="211"/>
      <c r="E64" s="214"/>
      <c r="F64" s="211"/>
      <c r="G64" s="211"/>
      <c r="H64" s="211"/>
      <c r="I64" s="211"/>
      <c r="J64" s="211"/>
      <c r="K64" s="207"/>
    </row>
    <row r="65" spans="2:11" s="1" customFormat="1" ht="15" customHeight="1">
      <c r="B65" s="206"/>
      <c r="C65" s="211"/>
      <c r="D65" s="323" t="s">
        <v>729</v>
      </c>
      <c r="E65" s="323"/>
      <c r="F65" s="323"/>
      <c r="G65" s="323"/>
      <c r="H65" s="323"/>
      <c r="I65" s="323"/>
      <c r="J65" s="323"/>
      <c r="K65" s="207"/>
    </row>
    <row r="66" spans="2:11" s="1" customFormat="1" ht="15" customHeight="1">
      <c r="B66" s="206"/>
      <c r="C66" s="211"/>
      <c r="D66" s="327" t="s">
        <v>730</v>
      </c>
      <c r="E66" s="327"/>
      <c r="F66" s="327"/>
      <c r="G66" s="327"/>
      <c r="H66" s="327"/>
      <c r="I66" s="327"/>
      <c r="J66" s="327"/>
      <c r="K66" s="207"/>
    </row>
    <row r="67" spans="2:11" s="1" customFormat="1" ht="15" customHeight="1">
      <c r="B67" s="206"/>
      <c r="C67" s="211"/>
      <c r="D67" s="323" t="s">
        <v>731</v>
      </c>
      <c r="E67" s="323"/>
      <c r="F67" s="323"/>
      <c r="G67" s="323"/>
      <c r="H67" s="323"/>
      <c r="I67" s="323"/>
      <c r="J67" s="323"/>
      <c r="K67" s="207"/>
    </row>
    <row r="68" spans="2:11" s="1" customFormat="1" ht="15" customHeight="1">
      <c r="B68" s="206"/>
      <c r="C68" s="211"/>
      <c r="D68" s="323" t="s">
        <v>732</v>
      </c>
      <c r="E68" s="323"/>
      <c r="F68" s="323"/>
      <c r="G68" s="323"/>
      <c r="H68" s="323"/>
      <c r="I68" s="323"/>
      <c r="J68" s="323"/>
      <c r="K68" s="207"/>
    </row>
    <row r="69" spans="2:11" s="1" customFormat="1" ht="15" customHeight="1">
      <c r="B69" s="206"/>
      <c r="C69" s="211"/>
      <c r="D69" s="323" t="s">
        <v>733</v>
      </c>
      <c r="E69" s="323"/>
      <c r="F69" s="323"/>
      <c r="G69" s="323"/>
      <c r="H69" s="323"/>
      <c r="I69" s="323"/>
      <c r="J69" s="323"/>
      <c r="K69" s="207"/>
    </row>
    <row r="70" spans="2:11" s="1" customFormat="1" ht="15" customHeight="1">
      <c r="B70" s="206"/>
      <c r="C70" s="211"/>
      <c r="D70" s="323" t="s">
        <v>734</v>
      </c>
      <c r="E70" s="323"/>
      <c r="F70" s="323"/>
      <c r="G70" s="323"/>
      <c r="H70" s="323"/>
      <c r="I70" s="323"/>
      <c r="J70" s="323"/>
      <c r="K70" s="207"/>
    </row>
    <row r="71" spans="2:11" s="1" customFormat="1" ht="12.75" customHeight="1">
      <c r="B71" s="215"/>
      <c r="C71" s="216"/>
      <c r="D71" s="216"/>
      <c r="E71" s="216"/>
      <c r="F71" s="216"/>
      <c r="G71" s="216"/>
      <c r="H71" s="216"/>
      <c r="I71" s="216"/>
      <c r="J71" s="216"/>
      <c r="K71" s="217"/>
    </row>
    <row r="72" spans="2:11" s="1" customFormat="1" ht="18.75" customHeight="1">
      <c r="B72" s="218"/>
      <c r="C72" s="218"/>
      <c r="D72" s="218"/>
      <c r="E72" s="218"/>
      <c r="F72" s="218"/>
      <c r="G72" s="218"/>
      <c r="H72" s="218"/>
      <c r="I72" s="218"/>
      <c r="J72" s="218"/>
      <c r="K72" s="219"/>
    </row>
    <row r="73" spans="2:11" s="1" customFormat="1" ht="18.75" customHeight="1">
      <c r="B73" s="219"/>
      <c r="C73" s="219"/>
      <c r="D73" s="219"/>
      <c r="E73" s="219"/>
      <c r="F73" s="219"/>
      <c r="G73" s="219"/>
      <c r="H73" s="219"/>
      <c r="I73" s="219"/>
      <c r="J73" s="219"/>
      <c r="K73" s="219"/>
    </row>
    <row r="74" spans="2:11" s="1" customFormat="1" ht="7.5" customHeight="1">
      <c r="B74" s="220"/>
      <c r="C74" s="221"/>
      <c r="D74" s="221"/>
      <c r="E74" s="221"/>
      <c r="F74" s="221"/>
      <c r="G74" s="221"/>
      <c r="H74" s="221"/>
      <c r="I74" s="221"/>
      <c r="J74" s="221"/>
      <c r="K74" s="222"/>
    </row>
    <row r="75" spans="2:11" s="1" customFormat="1" ht="45" customHeight="1">
      <c r="B75" s="223"/>
      <c r="C75" s="326" t="s">
        <v>735</v>
      </c>
      <c r="D75" s="326"/>
      <c r="E75" s="326"/>
      <c r="F75" s="326"/>
      <c r="G75" s="326"/>
      <c r="H75" s="326"/>
      <c r="I75" s="326"/>
      <c r="J75" s="326"/>
      <c r="K75" s="224"/>
    </row>
    <row r="76" spans="2:11" s="1" customFormat="1" ht="17.25" customHeight="1">
      <c r="B76" s="223"/>
      <c r="C76" s="225" t="s">
        <v>736</v>
      </c>
      <c r="D76" s="225"/>
      <c r="E76" s="225"/>
      <c r="F76" s="225" t="s">
        <v>737</v>
      </c>
      <c r="G76" s="226"/>
      <c r="H76" s="225" t="s">
        <v>53</v>
      </c>
      <c r="I76" s="225" t="s">
        <v>56</v>
      </c>
      <c r="J76" s="225" t="s">
        <v>738</v>
      </c>
      <c r="K76" s="224"/>
    </row>
    <row r="77" spans="2:11" s="1" customFormat="1" ht="17.25" customHeight="1">
      <c r="B77" s="223"/>
      <c r="C77" s="227" t="s">
        <v>739</v>
      </c>
      <c r="D77" s="227"/>
      <c r="E77" s="227"/>
      <c r="F77" s="228" t="s">
        <v>740</v>
      </c>
      <c r="G77" s="229"/>
      <c r="H77" s="227"/>
      <c r="I77" s="227"/>
      <c r="J77" s="227" t="s">
        <v>741</v>
      </c>
      <c r="K77" s="224"/>
    </row>
    <row r="78" spans="2:11" s="1" customFormat="1" ht="5.25" customHeight="1">
      <c r="B78" s="223"/>
      <c r="C78" s="230"/>
      <c r="D78" s="230"/>
      <c r="E78" s="230"/>
      <c r="F78" s="230"/>
      <c r="G78" s="231"/>
      <c r="H78" s="230"/>
      <c r="I78" s="230"/>
      <c r="J78" s="230"/>
      <c r="K78" s="224"/>
    </row>
    <row r="79" spans="2:11" s="1" customFormat="1" ht="15" customHeight="1">
      <c r="B79" s="223"/>
      <c r="C79" s="212" t="s">
        <v>52</v>
      </c>
      <c r="D79" s="232"/>
      <c r="E79" s="232"/>
      <c r="F79" s="233" t="s">
        <v>742</v>
      </c>
      <c r="G79" s="234"/>
      <c r="H79" s="212" t="s">
        <v>743</v>
      </c>
      <c r="I79" s="212" t="s">
        <v>744</v>
      </c>
      <c r="J79" s="212">
        <v>20</v>
      </c>
      <c r="K79" s="224"/>
    </row>
    <row r="80" spans="2:11" s="1" customFormat="1" ht="15" customHeight="1">
      <c r="B80" s="223"/>
      <c r="C80" s="212" t="s">
        <v>745</v>
      </c>
      <c r="D80" s="212"/>
      <c r="E80" s="212"/>
      <c r="F80" s="233" t="s">
        <v>742</v>
      </c>
      <c r="G80" s="234"/>
      <c r="H80" s="212" t="s">
        <v>746</v>
      </c>
      <c r="I80" s="212" t="s">
        <v>744</v>
      </c>
      <c r="J80" s="212">
        <v>120</v>
      </c>
      <c r="K80" s="224"/>
    </row>
    <row r="81" spans="2:11" s="1" customFormat="1" ht="15" customHeight="1">
      <c r="B81" s="235"/>
      <c r="C81" s="212" t="s">
        <v>747</v>
      </c>
      <c r="D81" s="212"/>
      <c r="E81" s="212"/>
      <c r="F81" s="233" t="s">
        <v>748</v>
      </c>
      <c r="G81" s="234"/>
      <c r="H81" s="212" t="s">
        <v>749</v>
      </c>
      <c r="I81" s="212" t="s">
        <v>744</v>
      </c>
      <c r="J81" s="212">
        <v>50</v>
      </c>
      <c r="K81" s="224"/>
    </row>
    <row r="82" spans="2:11" s="1" customFormat="1" ht="15" customHeight="1">
      <c r="B82" s="235"/>
      <c r="C82" s="212" t="s">
        <v>750</v>
      </c>
      <c r="D82" s="212"/>
      <c r="E82" s="212"/>
      <c r="F82" s="233" t="s">
        <v>742</v>
      </c>
      <c r="G82" s="234"/>
      <c r="H82" s="212" t="s">
        <v>751</v>
      </c>
      <c r="I82" s="212" t="s">
        <v>752</v>
      </c>
      <c r="J82" s="212"/>
      <c r="K82" s="224"/>
    </row>
    <row r="83" spans="2:11" s="1" customFormat="1" ht="15" customHeight="1">
      <c r="B83" s="235"/>
      <c r="C83" s="236" t="s">
        <v>753</v>
      </c>
      <c r="D83" s="236"/>
      <c r="E83" s="236"/>
      <c r="F83" s="237" t="s">
        <v>748</v>
      </c>
      <c r="G83" s="236"/>
      <c r="H83" s="236" t="s">
        <v>754</v>
      </c>
      <c r="I83" s="236" t="s">
        <v>744</v>
      </c>
      <c r="J83" s="236">
        <v>15</v>
      </c>
      <c r="K83" s="224"/>
    </row>
    <row r="84" spans="2:11" s="1" customFormat="1" ht="15" customHeight="1">
      <c r="B84" s="235"/>
      <c r="C84" s="236" t="s">
        <v>755</v>
      </c>
      <c r="D84" s="236"/>
      <c r="E84" s="236"/>
      <c r="F84" s="237" t="s">
        <v>748</v>
      </c>
      <c r="G84" s="236"/>
      <c r="H84" s="236" t="s">
        <v>756</v>
      </c>
      <c r="I84" s="236" t="s">
        <v>744</v>
      </c>
      <c r="J84" s="236">
        <v>15</v>
      </c>
      <c r="K84" s="224"/>
    </row>
    <row r="85" spans="2:11" s="1" customFormat="1" ht="15" customHeight="1">
      <c r="B85" s="235"/>
      <c r="C85" s="236" t="s">
        <v>757</v>
      </c>
      <c r="D85" s="236"/>
      <c r="E85" s="236"/>
      <c r="F85" s="237" t="s">
        <v>748</v>
      </c>
      <c r="G85" s="236"/>
      <c r="H85" s="236" t="s">
        <v>758</v>
      </c>
      <c r="I85" s="236" t="s">
        <v>744</v>
      </c>
      <c r="J85" s="236">
        <v>20</v>
      </c>
      <c r="K85" s="224"/>
    </row>
    <row r="86" spans="2:11" s="1" customFormat="1" ht="15" customHeight="1">
      <c r="B86" s="235"/>
      <c r="C86" s="236" t="s">
        <v>759</v>
      </c>
      <c r="D86" s="236"/>
      <c r="E86" s="236"/>
      <c r="F86" s="237" t="s">
        <v>748</v>
      </c>
      <c r="G86" s="236"/>
      <c r="H86" s="236" t="s">
        <v>760</v>
      </c>
      <c r="I86" s="236" t="s">
        <v>744</v>
      </c>
      <c r="J86" s="236">
        <v>20</v>
      </c>
      <c r="K86" s="224"/>
    </row>
    <row r="87" spans="2:11" s="1" customFormat="1" ht="15" customHeight="1">
      <c r="B87" s="235"/>
      <c r="C87" s="212" t="s">
        <v>761</v>
      </c>
      <c r="D87" s="212"/>
      <c r="E87" s="212"/>
      <c r="F87" s="233" t="s">
        <v>748</v>
      </c>
      <c r="G87" s="234"/>
      <c r="H87" s="212" t="s">
        <v>762</v>
      </c>
      <c r="I87" s="212" t="s">
        <v>744</v>
      </c>
      <c r="J87" s="212">
        <v>50</v>
      </c>
      <c r="K87" s="224"/>
    </row>
    <row r="88" spans="2:11" s="1" customFormat="1" ht="15" customHeight="1">
      <c r="B88" s="235"/>
      <c r="C88" s="212" t="s">
        <v>763</v>
      </c>
      <c r="D88" s="212"/>
      <c r="E88" s="212"/>
      <c r="F88" s="233" t="s">
        <v>748</v>
      </c>
      <c r="G88" s="234"/>
      <c r="H88" s="212" t="s">
        <v>764</v>
      </c>
      <c r="I88" s="212" t="s">
        <v>744</v>
      </c>
      <c r="J88" s="212">
        <v>20</v>
      </c>
      <c r="K88" s="224"/>
    </row>
    <row r="89" spans="2:11" s="1" customFormat="1" ht="15" customHeight="1">
      <c r="B89" s="235"/>
      <c r="C89" s="212" t="s">
        <v>765</v>
      </c>
      <c r="D89" s="212"/>
      <c r="E89" s="212"/>
      <c r="F89" s="233" t="s">
        <v>748</v>
      </c>
      <c r="G89" s="234"/>
      <c r="H89" s="212" t="s">
        <v>766</v>
      </c>
      <c r="I89" s="212" t="s">
        <v>744</v>
      </c>
      <c r="J89" s="212">
        <v>20</v>
      </c>
      <c r="K89" s="224"/>
    </row>
    <row r="90" spans="2:11" s="1" customFormat="1" ht="15" customHeight="1">
      <c r="B90" s="235"/>
      <c r="C90" s="212" t="s">
        <v>767</v>
      </c>
      <c r="D90" s="212"/>
      <c r="E90" s="212"/>
      <c r="F90" s="233" t="s">
        <v>748</v>
      </c>
      <c r="G90" s="234"/>
      <c r="H90" s="212" t="s">
        <v>768</v>
      </c>
      <c r="I90" s="212" t="s">
        <v>744</v>
      </c>
      <c r="J90" s="212">
        <v>50</v>
      </c>
      <c r="K90" s="224"/>
    </row>
    <row r="91" spans="2:11" s="1" customFormat="1" ht="15" customHeight="1">
      <c r="B91" s="235"/>
      <c r="C91" s="212" t="s">
        <v>769</v>
      </c>
      <c r="D91" s="212"/>
      <c r="E91" s="212"/>
      <c r="F91" s="233" t="s">
        <v>748</v>
      </c>
      <c r="G91" s="234"/>
      <c r="H91" s="212" t="s">
        <v>769</v>
      </c>
      <c r="I91" s="212" t="s">
        <v>744</v>
      </c>
      <c r="J91" s="212">
        <v>50</v>
      </c>
      <c r="K91" s="224"/>
    </row>
    <row r="92" spans="2:11" s="1" customFormat="1" ht="15" customHeight="1">
      <c r="B92" s="235"/>
      <c r="C92" s="212" t="s">
        <v>770</v>
      </c>
      <c r="D92" s="212"/>
      <c r="E92" s="212"/>
      <c r="F92" s="233" t="s">
        <v>748</v>
      </c>
      <c r="G92" s="234"/>
      <c r="H92" s="212" t="s">
        <v>771</v>
      </c>
      <c r="I92" s="212" t="s">
        <v>744</v>
      </c>
      <c r="J92" s="212">
        <v>255</v>
      </c>
      <c r="K92" s="224"/>
    </row>
    <row r="93" spans="2:11" s="1" customFormat="1" ht="15" customHeight="1">
      <c r="B93" s="235"/>
      <c r="C93" s="212" t="s">
        <v>772</v>
      </c>
      <c r="D93" s="212"/>
      <c r="E93" s="212"/>
      <c r="F93" s="233" t="s">
        <v>742</v>
      </c>
      <c r="G93" s="234"/>
      <c r="H93" s="212" t="s">
        <v>773</v>
      </c>
      <c r="I93" s="212" t="s">
        <v>774</v>
      </c>
      <c r="J93" s="212"/>
      <c r="K93" s="224"/>
    </row>
    <row r="94" spans="2:11" s="1" customFormat="1" ht="15" customHeight="1">
      <c r="B94" s="235"/>
      <c r="C94" s="212" t="s">
        <v>775</v>
      </c>
      <c r="D94" s="212"/>
      <c r="E94" s="212"/>
      <c r="F94" s="233" t="s">
        <v>742</v>
      </c>
      <c r="G94" s="234"/>
      <c r="H94" s="212" t="s">
        <v>776</v>
      </c>
      <c r="I94" s="212" t="s">
        <v>777</v>
      </c>
      <c r="J94" s="212"/>
      <c r="K94" s="224"/>
    </row>
    <row r="95" spans="2:11" s="1" customFormat="1" ht="15" customHeight="1">
      <c r="B95" s="235"/>
      <c r="C95" s="212" t="s">
        <v>778</v>
      </c>
      <c r="D95" s="212"/>
      <c r="E95" s="212"/>
      <c r="F95" s="233" t="s">
        <v>742</v>
      </c>
      <c r="G95" s="234"/>
      <c r="H95" s="212" t="s">
        <v>778</v>
      </c>
      <c r="I95" s="212" t="s">
        <v>777</v>
      </c>
      <c r="J95" s="212"/>
      <c r="K95" s="224"/>
    </row>
    <row r="96" spans="2:11" s="1" customFormat="1" ht="15" customHeight="1">
      <c r="B96" s="235"/>
      <c r="C96" s="212" t="s">
        <v>37</v>
      </c>
      <c r="D96" s="212"/>
      <c r="E96" s="212"/>
      <c r="F96" s="233" t="s">
        <v>742</v>
      </c>
      <c r="G96" s="234"/>
      <c r="H96" s="212" t="s">
        <v>779</v>
      </c>
      <c r="I96" s="212" t="s">
        <v>777</v>
      </c>
      <c r="J96" s="212"/>
      <c r="K96" s="224"/>
    </row>
    <row r="97" spans="2:11" s="1" customFormat="1" ht="15" customHeight="1">
      <c r="B97" s="235"/>
      <c r="C97" s="212" t="s">
        <v>47</v>
      </c>
      <c r="D97" s="212"/>
      <c r="E97" s="212"/>
      <c r="F97" s="233" t="s">
        <v>742</v>
      </c>
      <c r="G97" s="234"/>
      <c r="H97" s="212" t="s">
        <v>780</v>
      </c>
      <c r="I97" s="212" t="s">
        <v>777</v>
      </c>
      <c r="J97" s="212"/>
      <c r="K97" s="224"/>
    </row>
    <row r="98" spans="2:11" s="1" customFormat="1" ht="15" customHeight="1">
      <c r="B98" s="238"/>
      <c r="C98" s="239"/>
      <c r="D98" s="239"/>
      <c r="E98" s="239"/>
      <c r="F98" s="239"/>
      <c r="G98" s="239"/>
      <c r="H98" s="239"/>
      <c r="I98" s="239"/>
      <c r="J98" s="239"/>
      <c r="K98" s="240"/>
    </row>
    <row r="99" spans="2:11" s="1" customFormat="1" ht="18.75" customHeight="1">
      <c r="B99" s="241"/>
      <c r="C99" s="242"/>
      <c r="D99" s="242"/>
      <c r="E99" s="242"/>
      <c r="F99" s="242"/>
      <c r="G99" s="242"/>
      <c r="H99" s="242"/>
      <c r="I99" s="242"/>
      <c r="J99" s="242"/>
      <c r="K99" s="241"/>
    </row>
    <row r="100" spans="2:11" s="1" customFormat="1" ht="18.75" customHeight="1">
      <c r="B100" s="219"/>
      <c r="C100" s="219"/>
      <c r="D100" s="219"/>
      <c r="E100" s="219"/>
      <c r="F100" s="219"/>
      <c r="G100" s="219"/>
      <c r="H100" s="219"/>
      <c r="I100" s="219"/>
      <c r="J100" s="219"/>
      <c r="K100" s="219"/>
    </row>
    <row r="101" spans="2:11" s="1" customFormat="1" ht="7.5" customHeight="1">
      <c r="B101" s="220"/>
      <c r="C101" s="221"/>
      <c r="D101" s="221"/>
      <c r="E101" s="221"/>
      <c r="F101" s="221"/>
      <c r="G101" s="221"/>
      <c r="H101" s="221"/>
      <c r="I101" s="221"/>
      <c r="J101" s="221"/>
      <c r="K101" s="222"/>
    </row>
    <row r="102" spans="2:11" s="1" customFormat="1" ht="45" customHeight="1">
      <c r="B102" s="223"/>
      <c r="C102" s="326" t="s">
        <v>781</v>
      </c>
      <c r="D102" s="326"/>
      <c r="E102" s="326"/>
      <c r="F102" s="326"/>
      <c r="G102" s="326"/>
      <c r="H102" s="326"/>
      <c r="I102" s="326"/>
      <c r="J102" s="326"/>
      <c r="K102" s="224"/>
    </row>
    <row r="103" spans="2:11" s="1" customFormat="1" ht="17.25" customHeight="1">
      <c r="B103" s="223"/>
      <c r="C103" s="225" t="s">
        <v>736</v>
      </c>
      <c r="D103" s="225"/>
      <c r="E103" s="225"/>
      <c r="F103" s="225" t="s">
        <v>737</v>
      </c>
      <c r="G103" s="226"/>
      <c r="H103" s="225" t="s">
        <v>53</v>
      </c>
      <c r="I103" s="225" t="s">
        <v>56</v>
      </c>
      <c r="J103" s="225" t="s">
        <v>738</v>
      </c>
      <c r="K103" s="224"/>
    </row>
    <row r="104" spans="2:11" s="1" customFormat="1" ht="17.25" customHeight="1">
      <c r="B104" s="223"/>
      <c r="C104" s="227" t="s">
        <v>739</v>
      </c>
      <c r="D104" s="227"/>
      <c r="E104" s="227"/>
      <c r="F104" s="228" t="s">
        <v>740</v>
      </c>
      <c r="G104" s="229"/>
      <c r="H104" s="227"/>
      <c r="I104" s="227"/>
      <c r="J104" s="227" t="s">
        <v>741</v>
      </c>
      <c r="K104" s="224"/>
    </row>
    <row r="105" spans="2:11" s="1" customFormat="1" ht="5.25" customHeight="1">
      <c r="B105" s="223"/>
      <c r="C105" s="225"/>
      <c r="D105" s="225"/>
      <c r="E105" s="225"/>
      <c r="F105" s="225"/>
      <c r="G105" s="243"/>
      <c r="H105" s="225"/>
      <c r="I105" s="225"/>
      <c r="J105" s="225"/>
      <c r="K105" s="224"/>
    </row>
    <row r="106" spans="2:11" s="1" customFormat="1" ht="15" customHeight="1">
      <c r="B106" s="223"/>
      <c r="C106" s="212" t="s">
        <v>52</v>
      </c>
      <c r="D106" s="232"/>
      <c r="E106" s="232"/>
      <c r="F106" s="233" t="s">
        <v>742</v>
      </c>
      <c r="G106" s="212"/>
      <c r="H106" s="212" t="s">
        <v>782</v>
      </c>
      <c r="I106" s="212" t="s">
        <v>744</v>
      </c>
      <c r="J106" s="212">
        <v>20</v>
      </c>
      <c r="K106" s="224"/>
    </row>
    <row r="107" spans="2:11" s="1" customFormat="1" ht="15" customHeight="1">
      <c r="B107" s="223"/>
      <c r="C107" s="212" t="s">
        <v>745</v>
      </c>
      <c r="D107" s="212"/>
      <c r="E107" s="212"/>
      <c r="F107" s="233" t="s">
        <v>742</v>
      </c>
      <c r="G107" s="212"/>
      <c r="H107" s="212" t="s">
        <v>782</v>
      </c>
      <c r="I107" s="212" t="s">
        <v>744</v>
      </c>
      <c r="J107" s="212">
        <v>120</v>
      </c>
      <c r="K107" s="224"/>
    </row>
    <row r="108" spans="2:11" s="1" customFormat="1" ht="15" customHeight="1">
      <c r="B108" s="235"/>
      <c r="C108" s="212" t="s">
        <v>747</v>
      </c>
      <c r="D108" s="212"/>
      <c r="E108" s="212"/>
      <c r="F108" s="233" t="s">
        <v>748</v>
      </c>
      <c r="G108" s="212"/>
      <c r="H108" s="212" t="s">
        <v>782</v>
      </c>
      <c r="I108" s="212" t="s">
        <v>744</v>
      </c>
      <c r="J108" s="212">
        <v>50</v>
      </c>
      <c r="K108" s="224"/>
    </row>
    <row r="109" spans="2:11" s="1" customFormat="1" ht="15" customHeight="1">
      <c r="B109" s="235"/>
      <c r="C109" s="212" t="s">
        <v>750</v>
      </c>
      <c r="D109" s="212"/>
      <c r="E109" s="212"/>
      <c r="F109" s="233" t="s">
        <v>742</v>
      </c>
      <c r="G109" s="212"/>
      <c r="H109" s="212" t="s">
        <v>782</v>
      </c>
      <c r="I109" s="212" t="s">
        <v>752</v>
      </c>
      <c r="J109" s="212"/>
      <c r="K109" s="224"/>
    </row>
    <row r="110" spans="2:11" s="1" customFormat="1" ht="15" customHeight="1">
      <c r="B110" s="235"/>
      <c r="C110" s="212" t="s">
        <v>761</v>
      </c>
      <c r="D110" s="212"/>
      <c r="E110" s="212"/>
      <c r="F110" s="233" t="s">
        <v>748</v>
      </c>
      <c r="G110" s="212"/>
      <c r="H110" s="212" t="s">
        <v>782</v>
      </c>
      <c r="I110" s="212" t="s">
        <v>744</v>
      </c>
      <c r="J110" s="212">
        <v>50</v>
      </c>
      <c r="K110" s="224"/>
    </row>
    <row r="111" spans="2:11" s="1" customFormat="1" ht="15" customHeight="1">
      <c r="B111" s="235"/>
      <c r="C111" s="212" t="s">
        <v>769</v>
      </c>
      <c r="D111" s="212"/>
      <c r="E111" s="212"/>
      <c r="F111" s="233" t="s">
        <v>748</v>
      </c>
      <c r="G111" s="212"/>
      <c r="H111" s="212" t="s">
        <v>782</v>
      </c>
      <c r="I111" s="212" t="s">
        <v>744</v>
      </c>
      <c r="J111" s="212">
        <v>50</v>
      </c>
      <c r="K111" s="224"/>
    </row>
    <row r="112" spans="2:11" s="1" customFormat="1" ht="15" customHeight="1">
      <c r="B112" s="235"/>
      <c r="C112" s="212" t="s">
        <v>767</v>
      </c>
      <c r="D112" s="212"/>
      <c r="E112" s="212"/>
      <c r="F112" s="233" t="s">
        <v>748</v>
      </c>
      <c r="G112" s="212"/>
      <c r="H112" s="212" t="s">
        <v>782</v>
      </c>
      <c r="I112" s="212" t="s">
        <v>744</v>
      </c>
      <c r="J112" s="212">
        <v>50</v>
      </c>
      <c r="K112" s="224"/>
    </row>
    <row r="113" spans="2:11" s="1" customFormat="1" ht="15" customHeight="1">
      <c r="B113" s="235"/>
      <c r="C113" s="212" t="s">
        <v>52</v>
      </c>
      <c r="D113" s="212"/>
      <c r="E113" s="212"/>
      <c r="F113" s="233" t="s">
        <v>742</v>
      </c>
      <c r="G113" s="212"/>
      <c r="H113" s="212" t="s">
        <v>783</v>
      </c>
      <c r="I113" s="212" t="s">
        <v>744</v>
      </c>
      <c r="J113" s="212">
        <v>20</v>
      </c>
      <c r="K113" s="224"/>
    </row>
    <row r="114" spans="2:11" s="1" customFormat="1" ht="15" customHeight="1">
      <c r="B114" s="235"/>
      <c r="C114" s="212" t="s">
        <v>784</v>
      </c>
      <c r="D114" s="212"/>
      <c r="E114" s="212"/>
      <c r="F114" s="233" t="s">
        <v>742</v>
      </c>
      <c r="G114" s="212"/>
      <c r="H114" s="212" t="s">
        <v>785</v>
      </c>
      <c r="I114" s="212" t="s">
        <v>744</v>
      </c>
      <c r="J114" s="212">
        <v>120</v>
      </c>
      <c r="K114" s="224"/>
    </row>
    <row r="115" spans="2:11" s="1" customFormat="1" ht="15" customHeight="1">
      <c r="B115" s="235"/>
      <c r="C115" s="212" t="s">
        <v>37</v>
      </c>
      <c r="D115" s="212"/>
      <c r="E115" s="212"/>
      <c r="F115" s="233" t="s">
        <v>742</v>
      </c>
      <c r="G115" s="212"/>
      <c r="H115" s="212" t="s">
        <v>786</v>
      </c>
      <c r="I115" s="212" t="s">
        <v>777</v>
      </c>
      <c r="J115" s="212"/>
      <c r="K115" s="224"/>
    </row>
    <row r="116" spans="2:11" s="1" customFormat="1" ht="15" customHeight="1">
      <c r="B116" s="235"/>
      <c r="C116" s="212" t="s">
        <v>47</v>
      </c>
      <c r="D116" s="212"/>
      <c r="E116" s="212"/>
      <c r="F116" s="233" t="s">
        <v>742</v>
      </c>
      <c r="G116" s="212"/>
      <c r="H116" s="212" t="s">
        <v>787</v>
      </c>
      <c r="I116" s="212" t="s">
        <v>777</v>
      </c>
      <c r="J116" s="212"/>
      <c r="K116" s="224"/>
    </row>
    <row r="117" spans="2:11" s="1" customFormat="1" ht="15" customHeight="1">
      <c r="B117" s="235"/>
      <c r="C117" s="212" t="s">
        <v>56</v>
      </c>
      <c r="D117" s="212"/>
      <c r="E117" s="212"/>
      <c r="F117" s="233" t="s">
        <v>742</v>
      </c>
      <c r="G117" s="212"/>
      <c r="H117" s="212" t="s">
        <v>788</v>
      </c>
      <c r="I117" s="212" t="s">
        <v>789</v>
      </c>
      <c r="J117" s="212"/>
      <c r="K117" s="224"/>
    </row>
    <row r="118" spans="2:11" s="1" customFormat="1" ht="15" customHeight="1">
      <c r="B118" s="238"/>
      <c r="C118" s="244"/>
      <c r="D118" s="244"/>
      <c r="E118" s="244"/>
      <c r="F118" s="244"/>
      <c r="G118" s="244"/>
      <c r="H118" s="244"/>
      <c r="I118" s="244"/>
      <c r="J118" s="244"/>
      <c r="K118" s="240"/>
    </row>
    <row r="119" spans="2:11" s="1" customFormat="1" ht="18.75" customHeight="1">
      <c r="B119" s="245"/>
      <c r="C119" s="246"/>
      <c r="D119" s="246"/>
      <c r="E119" s="246"/>
      <c r="F119" s="247"/>
      <c r="G119" s="246"/>
      <c r="H119" s="246"/>
      <c r="I119" s="246"/>
      <c r="J119" s="246"/>
      <c r="K119" s="245"/>
    </row>
    <row r="120" spans="2:11" s="1" customFormat="1" ht="18.75" customHeight="1">
      <c r="B120" s="219"/>
      <c r="C120" s="219"/>
      <c r="D120" s="219"/>
      <c r="E120" s="219"/>
      <c r="F120" s="219"/>
      <c r="G120" s="219"/>
      <c r="H120" s="219"/>
      <c r="I120" s="219"/>
      <c r="J120" s="219"/>
      <c r="K120" s="219"/>
    </row>
    <row r="121" spans="2:11" s="1" customFormat="1" ht="7.5" customHeight="1">
      <c r="B121" s="248"/>
      <c r="C121" s="249"/>
      <c r="D121" s="249"/>
      <c r="E121" s="249"/>
      <c r="F121" s="249"/>
      <c r="G121" s="249"/>
      <c r="H121" s="249"/>
      <c r="I121" s="249"/>
      <c r="J121" s="249"/>
      <c r="K121" s="250"/>
    </row>
    <row r="122" spans="2:11" s="1" customFormat="1" ht="45" customHeight="1">
      <c r="B122" s="251"/>
      <c r="C122" s="324" t="s">
        <v>790</v>
      </c>
      <c r="D122" s="324"/>
      <c r="E122" s="324"/>
      <c r="F122" s="324"/>
      <c r="G122" s="324"/>
      <c r="H122" s="324"/>
      <c r="I122" s="324"/>
      <c r="J122" s="324"/>
      <c r="K122" s="252"/>
    </row>
    <row r="123" spans="2:11" s="1" customFormat="1" ht="17.25" customHeight="1">
      <c r="B123" s="253"/>
      <c r="C123" s="225" t="s">
        <v>736</v>
      </c>
      <c r="D123" s="225"/>
      <c r="E123" s="225"/>
      <c r="F123" s="225" t="s">
        <v>737</v>
      </c>
      <c r="G123" s="226"/>
      <c r="H123" s="225" t="s">
        <v>53</v>
      </c>
      <c r="I123" s="225" t="s">
        <v>56</v>
      </c>
      <c r="J123" s="225" t="s">
        <v>738</v>
      </c>
      <c r="K123" s="254"/>
    </row>
    <row r="124" spans="2:11" s="1" customFormat="1" ht="17.25" customHeight="1">
      <c r="B124" s="253"/>
      <c r="C124" s="227" t="s">
        <v>739</v>
      </c>
      <c r="D124" s="227"/>
      <c r="E124" s="227"/>
      <c r="F124" s="228" t="s">
        <v>740</v>
      </c>
      <c r="G124" s="229"/>
      <c r="H124" s="227"/>
      <c r="I124" s="227"/>
      <c r="J124" s="227" t="s">
        <v>741</v>
      </c>
      <c r="K124" s="254"/>
    </row>
    <row r="125" spans="2:11" s="1" customFormat="1" ht="5.25" customHeight="1">
      <c r="B125" s="255"/>
      <c r="C125" s="230"/>
      <c r="D125" s="230"/>
      <c r="E125" s="230"/>
      <c r="F125" s="230"/>
      <c r="G125" s="256"/>
      <c r="H125" s="230"/>
      <c r="I125" s="230"/>
      <c r="J125" s="230"/>
      <c r="K125" s="257"/>
    </row>
    <row r="126" spans="2:11" s="1" customFormat="1" ht="15" customHeight="1">
      <c r="B126" s="255"/>
      <c r="C126" s="212" t="s">
        <v>745</v>
      </c>
      <c r="D126" s="232"/>
      <c r="E126" s="232"/>
      <c r="F126" s="233" t="s">
        <v>742</v>
      </c>
      <c r="G126" s="212"/>
      <c r="H126" s="212" t="s">
        <v>782</v>
      </c>
      <c r="I126" s="212" t="s">
        <v>744</v>
      </c>
      <c r="J126" s="212">
        <v>120</v>
      </c>
      <c r="K126" s="258"/>
    </row>
    <row r="127" spans="2:11" s="1" customFormat="1" ht="15" customHeight="1">
      <c r="B127" s="255"/>
      <c r="C127" s="212" t="s">
        <v>791</v>
      </c>
      <c r="D127" s="212"/>
      <c r="E127" s="212"/>
      <c r="F127" s="233" t="s">
        <v>742</v>
      </c>
      <c r="G127" s="212"/>
      <c r="H127" s="212" t="s">
        <v>792</v>
      </c>
      <c r="I127" s="212" t="s">
        <v>744</v>
      </c>
      <c r="J127" s="212" t="s">
        <v>793</v>
      </c>
      <c r="K127" s="258"/>
    </row>
    <row r="128" spans="2:11" s="1" customFormat="1" ht="15" customHeight="1">
      <c r="B128" s="255"/>
      <c r="C128" s="212" t="s">
        <v>690</v>
      </c>
      <c r="D128" s="212"/>
      <c r="E128" s="212"/>
      <c r="F128" s="233" t="s">
        <v>742</v>
      </c>
      <c r="G128" s="212"/>
      <c r="H128" s="212" t="s">
        <v>794</v>
      </c>
      <c r="I128" s="212" t="s">
        <v>744</v>
      </c>
      <c r="J128" s="212" t="s">
        <v>793</v>
      </c>
      <c r="K128" s="258"/>
    </row>
    <row r="129" spans="2:11" s="1" customFormat="1" ht="15" customHeight="1">
      <c r="B129" s="255"/>
      <c r="C129" s="212" t="s">
        <v>753</v>
      </c>
      <c r="D129" s="212"/>
      <c r="E129" s="212"/>
      <c r="F129" s="233" t="s">
        <v>748</v>
      </c>
      <c r="G129" s="212"/>
      <c r="H129" s="212" t="s">
        <v>754</v>
      </c>
      <c r="I129" s="212" t="s">
        <v>744</v>
      </c>
      <c r="J129" s="212">
        <v>15</v>
      </c>
      <c r="K129" s="258"/>
    </row>
    <row r="130" spans="2:11" s="1" customFormat="1" ht="15" customHeight="1">
      <c r="B130" s="255"/>
      <c r="C130" s="236" t="s">
        <v>755</v>
      </c>
      <c r="D130" s="236"/>
      <c r="E130" s="236"/>
      <c r="F130" s="237" t="s">
        <v>748</v>
      </c>
      <c r="G130" s="236"/>
      <c r="H130" s="236" t="s">
        <v>756</v>
      </c>
      <c r="I130" s="236" t="s">
        <v>744</v>
      </c>
      <c r="J130" s="236">
        <v>15</v>
      </c>
      <c r="K130" s="258"/>
    </row>
    <row r="131" spans="2:11" s="1" customFormat="1" ht="15" customHeight="1">
      <c r="B131" s="255"/>
      <c r="C131" s="236" t="s">
        <v>757</v>
      </c>
      <c r="D131" s="236"/>
      <c r="E131" s="236"/>
      <c r="F131" s="237" t="s">
        <v>748</v>
      </c>
      <c r="G131" s="236"/>
      <c r="H131" s="236" t="s">
        <v>758</v>
      </c>
      <c r="I131" s="236" t="s">
        <v>744</v>
      </c>
      <c r="J131" s="236">
        <v>20</v>
      </c>
      <c r="K131" s="258"/>
    </row>
    <row r="132" spans="2:11" s="1" customFormat="1" ht="15" customHeight="1">
      <c r="B132" s="255"/>
      <c r="C132" s="236" t="s">
        <v>759</v>
      </c>
      <c r="D132" s="236"/>
      <c r="E132" s="236"/>
      <c r="F132" s="237" t="s">
        <v>748</v>
      </c>
      <c r="G132" s="236"/>
      <c r="H132" s="236" t="s">
        <v>760</v>
      </c>
      <c r="I132" s="236" t="s">
        <v>744</v>
      </c>
      <c r="J132" s="236">
        <v>20</v>
      </c>
      <c r="K132" s="258"/>
    </row>
    <row r="133" spans="2:11" s="1" customFormat="1" ht="15" customHeight="1">
      <c r="B133" s="255"/>
      <c r="C133" s="212" t="s">
        <v>747</v>
      </c>
      <c r="D133" s="212"/>
      <c r="E133" s="212"/>
      <c r="F133" s="233" t="s">
        <v>748</v>
      </c>
      <c r="G133" s="212"/>
      <c r="H133" s="212" t="s">
        <v>782</v>
      </c>
      <c r="I133" s="212" t="s">
        <v>744</v>
      </c>
      <c r="J133" s="212">
        <v>50</v>
      </c>
      <c r="K133" s="258"/>
    </row>
    <row r="134" spans="2:11" s="1" customFormat="1" ht="15" customHeight="1">
      <c r="B134" s="255"/>
      <c r="C134" s="212" t="s">
        <v>761</v>
      </c>
      <c r="D134" s="212"/>
      <c r="E134" s="212"/>
      <c r="F134" s="233" t="s">
        <v>748</v>
      </c>
      <c r="G134" s="212"/>
      <c r="H134" s="212" t="s">
        <v>782</v>
      </c>
      <c r="I134" s="212" t="s">
        <v>744</v>
      </c>
      <c r="J134" s="212">
        <v>50</v>
      </c>
      <c r="K134" s="258"/>
    </row>
    <row r="135" spans="2:11" s="1" customFormat="1" ht="15" customHeight="1">
      <c r="B135" s="255"/>
      <c r="C135" s="212" t="s">
        <v>767</v>
      </c>
      <c r="D135" s="212"/>
      <c r="E135" s="212"/>
      <c r="F135" s="233" t="s">
        <v>748</v>
      </c>
      <c r="G135" s="212"/>
      <c r="H135" s="212" t="s">
        <v>782</v>
      </c>
      <c r="I135" s="212" t="s">
        <v>744</v>
      </c>
      <c r="J135" s="212">
        <v>50</v>
      </c>
      <c r="K135" s="258"/>
    </row>
    <row r="136" spans="2:11" s="1" customFormat="1" ht="15" customHeight="1">
      <c r="B136" s="255"/>
      <c r="C136" s="212" t="s">
        <v>769</v>
      </c>
      <c r="D136" s="212"/>
      <c r="E136" s="212"/>
      <c r="F136" s="233" t="s">
        <v>748</v>
      </c>
      <c r="G136" s="212"/>
      <c r="H136" s="212" t="s">
        <v>782</v>
      </c>
      <c r="I136" s="212" t="s">
        <v>744</v>
      </c>
      <c r="J136" s="212">
        <v>50</v>
      </c>
      <c r="K136" s="258"/>
    </row>
    <row r="137" spans="2:11" s="1" customFormat="1" ht="15" customHeight="1">
      <c r="B137" s="255"/>
      <c r="C137" s="212" t="s">
        <v>770</v>
      </c>
      <c r="D137" s="212"/>
      <c r="E137" s="212"/>
      <c r="F137" s="233" t="s">
        <v>748</v>
      </c>
      <c r="G137" s="212"/>
      <c r="H137" s="212" t="s">
        <v>795</v>
      </c>
      <c r="I137" s="212" t="s">
        <v>744</v>
      </c>
      <c r="J137" s="212">
        <v>255</v>
      </c>
      <c r="K137" s="258"/>
    </row>
    <row r="138" spans="2:11" s="1" customFormat="1" ht="15" customHeight="1">
      <c r="B138" s="255"/>
      <c r="C138" s="212" t="s">
        <v>772</v>
      </c>
      <c r="D138" s="212"/>
      <c r="E138" s="212"/>
      <c r="F138" s="233" t="s">
        <v>742</v>
      </c>
      <c r="G138" s="212"/>
      <c r="H138" s="212" t="s">
        <v>796</v>
      </c>
      <c r="I138" s="212" t="s">
        <v>774</v>
      </c>
      <c r="J138" s="212"/>
      <c r="K138" s="258"/>
    </row>
    <row r="139" spans="2:11" s="1" customFormat="1" ht="15" customHeight="1">
      <c r="B139" s="255"/>
      <c r="C139" s="212" t="s">
        <v>775</v>
      </c>
      <c r="D139" s="212"/>
      <c r="E139" s="212"/>
      <c r="F139" s="233" t="s">
        <v>742</v>
      </c>
      <c r="G139" s="212"/>
      <c r="H139" s="212" t="s">
        <v>797</v>
      </c>
      <c r="I139" s="212" t="s">
        <v>777</v>
      </c>
      <c r="J139" s="212"/>
      <c r="K139" s="258"/>
    </row>
    <row r="140" spans="2:11" s="1" customFormat="1" ht="15" customHeight="1">
      <c r="B140" s="255"/>
      <c r="C140" s="212" t="s">
        <v>778</v>
      </c>
      <c r="D140" s="212"/>
      <c r="E140" s="212"/>
      <c r="F140" s="233" t="s">
        <v>742</v>
      </c>
      <c r="G140" s="212"/>
      <c r="H140" s="212" t="s">
        <v>778</v>
      </c>
      <c r="I140" s="212" t="s">
        <v>777</v>
      </c>
      <c r="J140" s="212"/>
      <c r="K140" s="258"/>
    </row>
    <row r="141" spans="2:11" s="1" customFormat="1" ht="15" customHeight="1">
      <c r="B141" s="255"/>
      <c r="C141" s="212" t="s">
        <v>37</v>
      </c>
      <c r="D141" s="212"/>
      <c r="E141" s="212"/>
      <c r="F141" s="233" t="s">
        <v>742</v>
      </c>
      <c r="G141" s="212"/>
      <c r="H141" s="212" t="s">
        <v>798</v>
      </c>
      <c r="I141" s="212" t="s">
        <v>777</v>
      </c>
      <c r="J141" s="212"/>
      <c r="K141" s="258"/>
    </row>
    <row r="142" spans="2:11" s="1" customFormat="1" ht="15" customHeight="1">
      <c r="B142" s="255"/>
      <c r="C142" s="212" t="s">
        <v>799</v>
      </c>
      <c r="D142" s="212"/>
      <c r="E142" s="212"/>
      <c r="F142" s="233" t="s">
        <v>742</v>
      </c>
      <c r="G142" s="212"/>
      <c r="H142" s="212" t="s">
        <v>800</v>
      </c>
      <c r="I142" s="212" t="s">
        <v>777</v>
      </c>
      <c r="J142" s="212"/>
      <c r="K142" s="258"/>
    </row>
    <row r="143" spans="2:11" s="1" customFormat="1" ht="15" customHeight="1">
      <c r="B143" s="259"/>
      <c r="C143" s="260"/>
      <c r="D143" s="260"/>
      <c r="E143" s="260"/>
      <c r="F143" s="260"/>
      <c r="G143" s="260"/>
      <c r="H143" s="260"/>
      <c r="I143" s="260"/>
      <c r="J143" s="260"/>
      <c r="K143" s="261"/>
    </row>
    <row r="144" spans="2:11" s="1" customFormat="1" ht="18.75" customHeight="1">
      <c r="B144" s="246"/>
      <c r="C144" s="246"/>
      <c r="D144" s="246"/>
      <c r="E144" s="246"/>
      <c r="F144" s="247"/>
      <c r="G144" s="246"/>
      <c r="H144" s="246"/>
      <c r="I144" s="246"/>
      <c r="J144" s="246"/>
      <c r="K144" s="246"/>
    </row>
    <row r="145" spans="2:11" s="1" customFormat="1" ht="18.75" customHeight="1">
      <c r="B145" s="219"/>
      <c r="C145" s="219"/>
      <c r="D145" s="219"/>
      <c r="E145" s="219"/>
      <c r="F145" s="219"/>
      <c r="G145" s="219"/>
      <c r="H145" s="219"/>
      <c r="I145" s="219"/>
      <c r="J145" s="219"/>
      <c r="K145" s="219"/>
    </row>
    <row r="146" spans="2:11" s="1" customFormat="1" ht="7.5" customHeight="1">
      <c r="B146" s="220"/>
      <c r="C146" s="221"/>
      <c r="D146" s="221"/>
      <c r="E146" s="221"/>
      <c r="F146" s="221"/>
      <c r="G146" s="221"/>
      <c r="H146" s="221"/>
      <c r="I146" s="221"/>
      <c r="J146" s="221"/>
      <c r="K146" s="222"/>
    </row>
    <row r="147" spans="2:11" s="1" customFormat="1" ht="45" customHeight="1">
      <c r="B147" s="223"/>
      <c r="C147" s="326" t="s">
        <v>801</v>
      </c>
      <c r="D147" s="326"/>
      <c r="E147" s="326"/>
      <c r="F147" s="326"/>
      <c r="G147" s="326"/>
      <c r="H147" s="326"/>
      <c r="I147" s="326"/>
      <c r="J147" s="326"/>
      <c r="K147" s="224"/>
    </row>
    <row r="148" spans="2:11" s="1" customFormat="1" ht="17.25" customHeight="1">
      <c r="B148" s="223"/>
      <c r="C148" s="225" t="s">
        <v>736</v>
      </c>
      <c r="D148" s="225"/>
      <c r="E148" s="225"/>
      <c r="F148" s="225" t="s">
        <v>737</v>
      </c>
      <c r="G148" s="226"/>
      <c r="H148" s="225" t="s">
        <v>53</v>
      </c>
      <c r="I148" s="225" t="s">
        <v>56</v>
      </c>
      <c r="J148" s="225" t="s">
        <v>738</v>
      </c>
      <c r="K148" s="224"/>
    </row>
    <row r="149" spans="2:11" s="1" customFormat="1" ht="17.25" customHeight="1">
      <c r="B149" s="223"/>
      <c r="C149" s="227" t="s">
        <v>739</v>
      </c>
      <c r="D149" s="227"/>
      <c r="E149" s="227"/>
      <c r="F149" s="228" t="s">
        <v>740</v>
      </c>
      <c r="G149" s="229"/>
      <c r="H149" s="227"/>
      <c r="I149" s="227"/>
      <c r="J149" s="227" t="s">
        <v>741</v>
      </c>
      <c r="K149" s="224"/>
    </row>
    <row r="150" spans="2:11" s="1" customFormat="1" ht="5.25" customHeight="1">
      <c r="B150" s="235"/>
      <c r="C150" s="230"/>
      <c r="D150" s="230"/>
      <c r="E150" s="230"/>
      <c r="F150" s="230"/>
      <c r="G150" s="231"/>
      <c r="H150" s="230"/>
      <c r="I150" s="230"/>
      <c r="J150" s="230"/>
      <c r="K150" s="258"/>
    </row>
    <row r="151" spans="2:11" s="1" customFormat="1" ht="15" customHeight="1">
      <c r="B151" s="235"/>
      <c r="C151" s="262" t="s">
        <v>745</v>
      </c>
      <c r="D151" s="212"/>
      <c r="E151" s="212"/>
      <c r="F151" s="263" t="s">
        <v>742</v>
      </c>
      <c r="G151" s="212"/>
      <c r="H151" s="262" t="s">
        <v>782</v>
      </c>
      <c r="I151" s="262" t="s">
        <v>744</v>
      </c>
      <c r="J151" s="262">
        <v>120</v>
      </c>
      <c r="K151" s="258"/>
    </row>
    <row r="152" spans="2:11" s="1" customFormat="1" ht="15" customHeight="1">
      <c r="B152" s="235"/>
      <c r="C152" s="262" t="s">
        <v>791</v>
      </c>
      <c r="D152" s="212"/>
      <c r="E152" s="212"/>
      <c r="F152" s="263" t="s">
        <v>742</v>
      </c>
      <c r="G152" s="212"/>
      <c r="H152" s="262" t="s">
        <v>802</v>
      </c>
      <c r="I152" s="262" t="s">
        <v>744</v>
      </c>
      <c r="J152" s="262" t="s">
        <v>793</v>
      </c>
      <c r="K152" s="258"/>
    </row>
    <row r="153" spans="2:11" s="1" customFormat="1" ht="15" customHeight="1">
      <c r="B153" s="235"/>
      <c r="C153" s="262" t="s">
        <v>690</v>
      </c>
      <c r="D153" s="212"/>
      <c r="E153" s="212"/>
      <c r="F153" s="263" t="s">
        <v>742</v>
      </c>
      <c r="G153" s="212"/>
      <c r="H153" s="262" t="s">
        <v>803</v>
      </c>
      <c r="I153" s="262" t="s">
        <v>744</v>
      </c>
      <c r="J153" s="262" t="s">
        <v>793</v>
      </c>
      <c r="K153" s="258"/>
    </row>
    <row r="154" spans="2:11" s="1" customFormat="1" ht="15" customHeight="1">
      <c r="B154" s="235"/>
      <c r="C154" s="262" t="s">
        <v>747</v>
      </c>
      <c r="D154" s="212"/>
      <c r="E154" s="212"/>
      <c r="F154" s="263" t="s">
        <v>748</v>
      </c>
      <c r="G154" s="212"/>
      <c r="H154" s="262" t="s">
        <v>782</v>
      </c>
      <c r="I154" s="262" t="s">
        <v>744</v>
      </c>
      <c r="J154" s="262">
        <v>50</v>
      </c>
      <c r="K154" s="258"/>
    </row>
    <row r="155" spans="2:11" s="1" customFormat="1" ht="15" customHeight="1">
      <c r="B155" s="235"/>
      <c r="C155" s="262" t="s">
        <v>750</v>
      </c>
      <c r="D155" s="212"/>
      <c r="E155" s="212"/>
      <c r="F155" s="263" t="s">
        <v>742</v>
      </c>
      <c r="G155" s="212"/>
      <c r="H155" s="262" t="s">
        <v>782</v>
      </c>
      <c r="I155" s="262" t="s">
        <v>752</v>
      </c>
      <c r="J155" s="262"/>
      <c r="K155" s="258"/>
    </row>
    <row r="156" spans="2:11" s="1" customFormat="1" ht="15" customHeight="1">
      <c r="B156" s="235"/>
      <c r="C156" s="262" t="s">
        <v>761</v>
      </c>
      <c r="D156" s="212"/>
      <c r="E156" s="212"/>
      <c r="F156" s="263" t="s">
        <v>748</v>
      </c>
      <c r="G156" s="212"/>
      <c r="H156" s="262" t="s">
        <v>782</v>
      </c>
      <c r="I156" s="262" t="s">
        <v>744</v>
      </c>
      <c r="J156" s="262">
        <v>50</v>
      </c>
      <c r="K156" s="258"/>
    </row>
    <row r="157" spans="2:11" s="1" customFormat="1" ht="15" customHeight="1">
      <c r="B157" s="235"/>
      <c r="C157" s="262" t="s">
        <v>769</v>
      </c>
      <c r="D157" s="212"/>
      <c r="E157" s="212"/>
      <c r="F157" s="263" t="s">
        <v>748</v>
      </c>
      <c r="G157" s="212"/>
      <c r="H157" s="262" t="s">
        <v>782</v>
      </c>
      <c r="I157" s="262" t="s">
        <v>744</v>
      </c>
      <c r="J157" s="262">
        <v>50</v>
      </c>
      <c r="K157" s="258"/>
    </row>
    <row r="158" spans="2:11" s="1" customFormat="1" ht="15" customHeight="1">
      <c r="B158" s="235"/>
      <c r="C158" s="262" t="s">
        <v>767</v>
      </c>
      <c r="D158" s="212"/>
      <c r="E158" s="212"/>
      <c r="F158" s="263" t="s">
        <v>748</v>
      </c>
      <c r="G158" s="212"/>
      <c r="H158" s="262" t="s">
        <v>782</v>
      </c>
      <c r="I158" s="262" t="s">
        <v>744</v>
      </c>
      <c r="J158" s="262">
        <v>50</v>
      </c>
      <c r="K158" s="258"/>
    </row>
    <row r="159" spans="2:11" s="1" customFormat="1" ht="15" customHeight="1">
      <c r="B159" s="235"/>
      <c r="C159" s="262" t="s">
        <v>85</v>
      </c>
      <c r="D159" s="212"/>
      <c r="E159" s="212"/>
      <c r="F159" s="263" t="s">
        <v>742</v>
      </c>
      <c r="G159" s="212"/>
      <c r="H159" s="262" t="s">
        <v>804</v>
      </c>
      <c r="I159" s="262" t="s">
        <v>744</v>
      </c>
      <c r="J159" s="262" t="s">
        <v>805</v>
      </c>
      <c r="K159" s="258"/>
    </row>
    <row r="160" spans="2:11" s="1" customFormat="1" ht="15" customHeight="1">
      <c r="B160" s="235"/>
      <c r="C160" s="262" t="s">
        <v>806</v>
      </c>
      <c r="D160" s="212"/>
      <c r="E160" s="212"/>
      <c r="F160" s="263" t="s">
        <v>742</v>
      </c>
      <c r="G160" s="212"/>
      <c r="H160" s="262" t="s">
        <v>807</v>
      </c>
      <c r="I160" s="262" t="s">
        <v>777</v>
      </c>
      <c r="J160" s="262"/>
      <c r="K160" s="258"/>
    </row>
    <row r="161" spans="2:11" s="1" customFormat="1" ht="15" customHeight="1">
      <c r="B161" s="264"/>
      <c r="C161" s="244"/>
      <c r="D161" s="244"/>
      <c r="E161" s="244"/>
      <c r="F161" s="244"/>
      <c r="G161" s="244"/>
      <c r="H161" s="244"/>
      <c r="I161" s="244"/>
      <c r="J161" s="244"/>
      <c r="K161" s="265"/>
    </row>
    <row r="162" spans="2:11" s="1" customFormat="1" ht="18.75" customHeight="1">
      <c r="B162" s="246"/>
      <c r="C162" s="256"/>
      <c r="D162" s="256"/>
      <c r="E162" s="256"/>
      <c r="F162" s="266"/>
      <c r="G162" s="256"/>
      <c r="H162" s="256"/>
      <c r="I162" s="256"/>
      <c r="J162" s="256"/>
      <c r="K162" s="246"/>
    </row>
    <row r="163" spans="2:11" s="1" customFormat="1" ht="18.75" customHeight="1">
      <c r="B163" s="219"/>
      <c r="C163" s="219"/>
      <c r="D163" s="219"/>
      <c r="E163" s="219"/>
      <c r="F163" s="219"/>
      <c r="G163" s="219"/>
      <c r="H163" s="219"/>
      <c r="I163" s="219"/>
      <c r="J163" s="219"/>
      <c r="K163" s="219"/>
    </row>
    <row r="164" spans="2:11" s="1" customFormat="1" ht="7.5" customHeight="1">
      <c r="B164" s="201"/>
      <c r="C164" s="202"/>
      <c r="D164" s="202"/>
      <c r="E164" s="202"/>
      <c r="F164" s="202"/>
      <c r="G164" s="202"/>
      <c r="H164" s="202"/>
      <c r="I164" s="202"/>
      <c r="J164" s="202"/>
      <c r="K164" s="203"/>
    </row>
    <row r="165" spans="2:11" s="1" customFormat="1" ht="45" customHeight="1">
      <c r="B165" s="204"/>
      <c r="C165" s="324" t="s">
        <v>808</v>
      </c>
      <c r="D165" s="324"/>
      <c r="E165" s="324"/>
      <c r="F165" s="324"/>
      <c r="G165" s="324"/>
      <c r="H165" s="324"/>
      <c r="I165" s="324"/>
      <c r="J165" s="324"/>
      <c r="K165" s="205"/>
    </row>
    <row r="166" spans="2:11" s="1" customFormat="1" ht="17.25" customHeight="1">
      <c r="B166" s="204"/>
      <c r="C166" s="225" t="s">
        <v>736</v>
      </c>
      <c r="D166" s="225"/>
      <c r="E166" s="225"/>
      <c r="F166" s="225" t="s">
        <v>737</v>
      </c>
      <c r="G166" s="267"/>
      <c r="H166" s="268" t="s">
        <v>53</v>
      </c>
      <c r="I166" s="268" t="s">
        <v>56</v>
      </c>
      <c r="J166" s="225" t="s">
        <v>738</v>
      </c>
      <c r="K166" s="205"/>
    </row>
    <row r="167" spans="2:11" s="1" customFormat="1" ht="17.25" customHeight="1">
      <c r="B167" s="206"/>
      <c r="C167" s="227" t="s">
        <v>739</v>
      </c>
      <c r="D167" s="227"/>
      <c r="E167" s="227"/>
      <c r="F167" s="228" t="s">
        <v>740</v>
      </c>
      <c r="G167" s="269"/>
      <c r="H167" s="270"/>
      <c r="I167" s="270"/>
      <c r="J167" s="227" t="s">
        <v>741</v>
      </c>
      <c r="K167" s="207"/>
    </row>
    <row r="168" spans="2:11" s="1" customFormat="1" ht="5.25" customHeight="1">
      <c r="B168" s="235"/>
      <c r="C168" s="230"/>
      <c r="D168" s="230"/>
      <c r="E168" s="230"/>
      <c r="F168" s="230"/>
      <c r="G168" s="231"/>
      <c r="H168" s="230"/>
      <c r="I168" s="230"/>
      <c r="J168" s="230"/>
      <c r="K168" s="258"/>
    </row>
    <row r="169" spans="2:11" s="1" customFormat="1" ht="15" customHeight="1">
      <c r="B169" s="235"/>
      <c r="C169" s="212" t="s">
        <v>745</v>
      </c>
      <c r="D169" s="212"/>
      <c r="E169" s="212"/>
      <c r="F169" s="233" t="s">
        <v>742</v>
      </c>
      <c r="G169" s="212"/>
      <c r="H169" s="212" t="s">
        <v>782</v>
      </c>
      <c r="I169" s="212" t="s">
        <v>744</v>
      </c>
      <c r="J169" s="212">
        <v>120</v>
      </c>
      <c r="K169" s="258"/>
    </row>
    <row r="170" spans="2:11" s="1" customFormat="1" ht="15" customHeight="1">
      <c r="B170" s="235"/>
      <c r="C170" s="212" t="s">
        <v>791</v>
      </c>
      <c r="D170" s="212"/>
      <c r="E170" s="212"/>
      <c r="F170" s="233" t="s">
        <v>742</v>
      </c>
      <c r="G170" s="212"/>
      <c r="H170" s="212" t="s">
        <v>792</v>
      </c>
      <c r="I170" s="212" t="s">
        <v>744</v>
      </c>
      <c r="J170" s="212" t="s">
        <v>793</v>
      </c>
      <c r="K170" s="258"/>
    </row>
    <row r="171" spans="2:11" s="1" customFormat="1" ht="15" customHeight="1">
      <c r="B171" s="235"/>
      <c r="C171" s="212" t="s">
        <v>690</v>
      </c>
      <c r="D171" s="212"/>
      <c r="E171" s="212"/>
      <c r="F171" s="233" t="s">
        <v>742</v>
      </c>
      <c r="G171" s="212"/>
      <c r="H171" s="212" t="s">
        <v>809</v>
      </c>
      <c r="I171" s="212" t="s">
        <v>744</v>
      </c>
      <c r="J171" s="212" t="s">
        <v>793</v>
      </c>
      <c r="K171" s="258"/>
    </row>
    <row r="172" spans="2:11" s="1" customFormat="1" ht="15" customHeight="1">
      <c r="B172" s="235"/>
      <c r="C172" s="212" t="s">
        <v>747</v>
      </c>
      <c r="D172" s="212"/>
      <c r="E172" s="212"/>
      <c r="F172" s="233" t="s">
        <v>748</v>
      </c>
      <c r="G172" s="212"/>
      <c r="H172" s="212" t="s">
        <v>809</v>
      </c>
      <c r="I172" s="212" t="s">
        <v>744</v>
      </c>
      <c r="J172" s="212">
        <v>50</v>
      </c>
      <c r="K172" s="258"/>
    </row>
    <row r="173" spans="2:11" s="1" customFormat="1" ht="15" customHeight="1">
      <c r="B173" s="235"/>
      <c r="C173" s="212" t="s">
        <v>750</v>
      </c>
      <c r="D173" s="212"/>
      <c r="E173" s="212"/>
      <c r="F173" s="233" t="s">
        <v>742</v>
      </c>
      <c r="G173" s="212"/>
      <c r="H173" s="212" t="s">
        <v>809</v>
      </c>
      <c r="I173" s="212" t="s">
        <v>752</v>
      </c>
      <c r="J173" s="212"/>
      <c r="K173" s="258"/>
    </row>
    <row r="174" spans="2:11" s="1" customFormat="1" ht="15" customHeight="1">
      <c r="B174" s="235"/>
      <c r="C174" s="212" t="s">
        <v>761</v>
      </c>
      <c r="D174" s="212"/>
      <c r="E174" s="212"/>
      <c r="F174" s="233" t="s">
        <v>748</v>
      </c>
      <c r="G174" s="212"/>
      <c r="H174" s="212" t="s">
        <v>809</v>
      </c>
      <c r="I174" s="212" t="s">
        <v>744</v>
      </c>
      <c r="J174" s="212">
        <v>50</v>
      </c>
      <c r="K174" s="258"/>
    </row>
    <row r="175" spans="2:11" s="1" customFormat="1" ht="15" customHeight="1">
      <c r="B175" s="235"/>
      <c r="C175" s="212" t="s">
        <v>769</v>
      </c>
      <c r="D175" s="212"/>
      <c r="E175" s="212"/>
      <c r="F175" s="233" t="s">
        <v>748</v>
      </c>
      <c r="G175" s="212"/>
      <c r="H175" s="212" t="s">
        <v>809</v>
      </c>
      <c r="I175" s="212" t="s">
        <v>744</v>
      </c>
      <c r="J175" s="212">
        <v>50</v>
      </c>
      <c r="K175" s="258"/>
    </row>
    <row r="176" spans="2:11" s="1" customFormat="1" ht="15" customHeight="1">
      <c r="B176" s="235"/>
      <c r="C176" s="212" t="s">
        <v>767</v>
      </c>
      <c r="D176" s="212"/>
      <c r="E176" s="212"/>
      <c r="F176" s="233" t="s">
        <v>748</v>
      </c>
      <c r="G176" s="212"/>
      <c r="H176" s="212" t="s">
        <v>809</v>
      </c>
      <c r="I176" s="212" t="s">
        <v>744</v>
      </c>
      <c r="J176" s="212">
        <v>50</v>
      </c>
      <c r="K176" s="258"/>
    </row>
    <row r="177" spans="2:11" s="1" customFormat="1" ht="15" customHeight="1">
      <c r="B177" s="235"/>
      <c r="C177" s="212" t="s">
        <v>105</v>
      </c>
      <c r="D177" s="212"/>
      <c r="E177" s="212"/>
      <c r="F177" s="233" t="s">
        <v>742</v>
      </c>
      <c r="G177" s="212"/>
      <c r="H177" s="212" t="s">
        <v>810</v>
      </c>
      <c r="I177" s="212" t="s">
        <v>811</v>
      </c>
      <c r="J177" s="212"/>
      <c r="K177" s="258"/>
    </row>
    <row r="178" spans="2:11" s="1" customFormat="1" ht="15" customHeight="1">
      <c r="B178" s="235"/>
      <c r="C178" s="212" t="s">
        <v>56</v>
      </c>
      <c r="D178" s="212"/>
      <c r="E178" s="212"/>
      <c r="F178" s="233" t="s">
        <v>742</v>
      </c>
      <c r="G178" s="212"/>
      <c r="H178" s="212" t="s">
        <v>812</v>
      </c>
      <c r="I178" s="212" t="s">
        <v>813</v>
      </c>
      <c r="J178" s="212">
        <v>1</v>
      </c>
      <c r="K178" s="258"/>
    </row>
    <row r="179" spans="2:11" s="1" customFormat="1" ht="15" customHeight="1">
      <c r="B179" s="235"/>
      <c r="C179" s="212" t="s">
        <v>52</v>
      </c>
      <c r="D179" s="212"/>
      <c r="E179" s="212"/>
      <c r="F179" s="233" t="s">
        <v>742</v>
      </c>
      <c r="G179" s="212"/>
      <c r="H179" s="212" t="s">
        <v>814</v>
      </c>
      <c r="I179" s="212" t="s">
        <v>744</v>
      </c>
      <c r="J179" s="212">
        <v>20</v>
      </c>
      <c r="K179" s="258"/>
    </row>
    <row r="180" spans="2:11" s="1" customFormat="1" ht="15" customHeight="1">
      <c r="B180" s="235"/>
      <c r="C180" s="212" t="s">
        <v>53</v>
      </c>
      <c r="D180" s="212"/>
      <c r="E180" s="212"/>
      <c r="F180" s="233" t="s">
        <v>742</v>
      </c>
      <c r="G180" s="212"/>
      <c r="H180" s="212" t="s">
        <v>815</v>
      </c>
      <c r="I180" s="212" t="s">
        <v>744</v>
      </c>
      <c r="J180" s="212">
        <v>255</v>
      </c>
      <c r="K180" s="258"/>
    </row>
    <row r="181" spans="2:11" s="1" customFormat="1" ht="15" customHeight="1">
      <c r="B181" s="235"/>
      <c r="C181" s="212" t="s">
        <v>106</v>
      </c>
      <c r="D181" s="212"/>
      <c r="E181" s="212"/>
      <c r="F181" s="233" t="s">
        <v>742</v>
      </c>
      <c r="G181" s="212"/>
      <c r="H181" s="212" t="s">
        <v>706</v>
      </c>
      <c r="I181" s="212" t="s">
        <v>744</v>
      </c>
      <c r="J181" s="212">
        <v>10</v>
      </c>
      <c r="K181" s="258"/>
    </row>
    <row r="182" spans="2:11" s="1" customFormat="1" ht="15" customHeight="1">
      <c r="B182" s="235"/>
      <c r="C182" s="212" t="s">
        <v>107</v>
      </c>
      <c r="D182" s="212"/>
      <c r="E182" s="212"/>
      <c r="F182" s="233" t="s">
        <v>742</v>
      </c>
      <c r="G182" s="212"/>
      <c r="H182" s="212" t="s">
        <v>816</v>
      </c>
      <c r="I182" s="212" t="s">
        <v>777</v>
      </c>
      <c r="J182" s="212"/>
      <c r="K182" s="258"/>
    </row>
    <row r="183" spans="2:11" s="1" customFormat="1" ht="15" customHeight="1">
      <c r="B183" s="235"/>
      <c r="C183" s="212" t="s">
        <v>817</v>
      </c>
      <c r="D183" s="212"/>
      <c r="E183" s="212"/>
      <c r="F183" s="233" t="s">
        <v>742</v>
      </c>
      <c r="G183" s="212"/>
      <c r="H183" s="212" t="s">
        <v>818</v>
      </c>
      <c r="I183" s="212" t="s">
        <v>777</v>
      </c>
      <c r="J183" s="212"/>
      <c r="K183" s="258"/>
    </row>
    <row r="184" spans="2:11" s="1" customFormat="1" ht="15" customHeight="1">
      <c r="B184" s="235"/>
      <c r="C184" s="212" t="s">
        <v>806</v>
      </c>
      <c r="D184" s="212"/>
      <c r="E184" s="212"/>
      <c r="F184" s="233" t="s">
        <v>742</v>
      </c>
      <c r="G184" s="212"/>
      <c r="H184" s="212" t="s">
        <v>819</v>
      </c>
      <c r="I184" s="212" t="s">
        <v>777</v>
      </c>
      <c r="J184" s="212"/>
      <c r="K184" s="258"/>
    </row>
    <row r="185" spans="2:11" s="1" customFormat="1" ht="15" customHeight="1">
      <c r="B185" s="235"/>
      <c r="C185" s="212" t="s">
        <v>109</v>
      </c>
      <c r="D185" s="212"/>
      <c r="E185" s="212"/>
      <c r="F185" s="233" t="s">
        <v>748</v>
      </c>
      <c r="G185" s="212"/>
      <c r="H185" s="212" t="s">
        <v>820</v>
      </c>
      <c r="I185" s="212" t="s">
        <v>744</v>
      </c>
      <c r="J185" s="212">
        <v>50</v>
      </c>
      <c r="K185" s="258"/>
    </row>
    <row r="186" spans="2:11" s="1" customFormat="1" ht="15" customHeight="1">
      <c r="B186" s="235"/>
      <c r="C186" s="212" t="s">
        <v>821</v>
      </c>
      <c r="D186" s="212"/>
      <c r="E186" s="212"/>
      <c r="F186" s="233" t="s">
        <v>748</v>
      </c>
      <c r="G186" s="212"/>
      <c r="H186" s="212" t="s">
        <v>822</v>
      </c>
      <c r="I186" s="212" t="s">
        <v>823</v>
      </c>
      <c r="J186" s="212"/>
      <c r="K186" s="258"/>
    </row>
    <row r="187" spans="2:11" s="1" customFormat="1" ht="15" customHeight="1">
      <c r="B187" s="235"/>
      <c r="C187" s="212" t="s">
        <v>824</v>
      </c>
      <c r="D187" s="212"/>
      <c r="E187" s="212"/>
      <c r="F187" s="233" t="s">
        <v>748</v>
      </c>
      <c r="G187" s="212"/>
      <c r="H187" s="212" t="s">
        <v>825</v>
      </c>
      <c r="I187" s="212" t="s">
        <v>823</v>
      </c>
      <c r="J187" s="212"/>
      <c r="K187" s="258"/>
    </row>
    <row r="188" spans="2:11" s="1" customFormat="1" ht="15" customHeight="1">
      <c r="B188" s="235"/>
      <c r="C188" s="212" t="s">
        <v>826</v>
      </c>
      <c r="D188" s="212"/>
      <c r="E188" s="212"/>
      <c r="F188" s="233" t="s">
        <v>748</v>
      </c>
      <c r="G188" s="212"/>
      <c r="H188" s="212" t="s">
        <v>827</v>
      </c>
      <c r="I188" s="212" t="s">
        <v>823</v>
      </c>
      <c r="J188" s="212"/>
      <c r="K188" s="258"/>
    </row>
    <row r="189" spans="2:11" s="1" customFormat="1" ht="15" customHeight="1">
      <c r="B189" s="235"/>
      <c r="C189" s="271" t="s">
        <v>828</v>
      </c>
      <c r="D189" s="212"/>
      <c r="E189" s="212"/>
      <c r="F189" s="233" t="s">
        <v>748</v>
      </c>
      <c r="G189" s="212"/>
      <c r="H189" s="212" t="s">
        <v>829</v>
      </c>
      <c r="I189" s="212" t="s">
        <v>830</v>
      </c>
      <c r="J189" s="272" t="s">
        <v>831</v>
      </c>
      <c r="K189" s="258"/>
    </row>
    <row r="190" spans="2:11" s="1" customFormat="1" ht="15" customHeight="1">
      <c r="B190" s="235"/>
      <c r="C190" s="271" t="s">
        <v>41</v>
      </c>
      <c r="D190" s="212"/>
      <c r="E190" s="212"/>
      <c r="F190" s="233" t="s">
        <v>742</v>
      </c>
      <c r="G190" s="212"/>
      <c r="H190" s="209" t="s">
        <v>832</v>
      </c>
      <c r="I190" s="212" t="s">
        <v>833</v>
      </c>
      <c r="J190" s="212"/>
      <c r="K190" s="258"/>
    </row>
    <row r="191" spans="2:11" s="1" customFormat="1" ht="15" customHeight="1">
      <c r="B191" s="235"/>
      <c r="C191" s="271" t="s">
        <v>834</v>
      </c>
      <c r="D191" s="212"/>
      <c r="E191" s="212"/>
      <c r="F191" s="233" t="s">
        <v>742</v>
      </c>
      <c r="G191" s="212"/>
      <c r="H191" s="212" t="s">
        <v>835</v>
      </c>
      <c r="I191" s="212" t="s">
        <v>777</v>
      </c>
      <c r="J191" s="212"/>
      <c r="K191" s="258"/>
    </row>
    <row r="192" spans="2:11" s="1" customFormat="1" ht="15" customHeight="1">
      <c r="B192" s="235"/>
      <c r="C192" s="271" t="s">
        <v>836</v>
      </c>
      <c r="D192" s="212"/>
      <c r="E192" s="212"/>
      <c r="F192" s="233" t="s">
        <v>742</v>
      </c>
      <c r="G192" s="212"/>
      <c r="H192" s="212" t="s">
        <v>837</v>
      </c>
      <c r="I192" s="212" t="s">
        <v>777</v>
      </c>
      <c r="J192" s="212"/>
      <c r="K192" s="258"/>
    </row>
    <row r="193" spans="2:11" s="1" customFormat="1" ht="15" customHeight="1">
      <c r="B193" s="235"/>
      <c r="C193" s="271" t="s">
        <v>838</v>
      </c>
      <c r="D193" s="212"/>
      <c r="E193" s="212"/>
      <c r="F193" s="233" t="s">
        <v>748</v>
      </c>
      <c r="G193" s="212"/>
      <c r="H193" s="212" t="s">
        <v>839</v>
      </c>
      <c r="I193" s="212" t="s">
        <v>777</v>
      </c>
      <c r="J193" s="212"/>
      <c r="K193" s="258"/>
    </row>
    <row r="194" spans="2:11" s="1" customFormat="1" ht="15" customHeight="1">
      <c r="B194" s="264"/>
      <c r="C194" s="273"/>
      <c r="D194" s="244"/>
      <c r="E194" s="244"/>
      <c r="F194" s="244"/>
      <c r="G194" s="244"/>
      <c r="H194" s="244"/>
      <c r="I194" s="244"/>
      <c r="J194" s="244"/>
      <c r="K194" s="265"/>
    </row>
    <row r="195" spans="2:11" s="1" customFormat="1" ht="18.75" customHeight="1">
      <c r="B195" s="246"/>
      <c r="C195" s="256"/>
      <c r="D195" s="256"/>
      <c r="E195" s="256"/>
      <c r="F195" s="266"/>
      <c r="G195" s="256"/>
      <c r="H195" s="256"/>
      <c r="I195" s="256"/>
      <c r="J195" s="256"/>
      <c r="K195" s="246"/>
    </row>
    <row r="196" spans="2:11" s="1" customFormat="1" ht="18.75" customHeight="1">
      <c r="B196" s="246"/>
      <c r="C196" s="256"/>
      <c r="D196" s="256"/>
      <c r="E196" s="256"/>
      <c r="F196" s="266"/>
      <c r="G196" s="256"/>
      <c r="H196" s="256"/>
      <c r="I196" s="256"/>
      <c r="J196" s="256"/>
      <c r="K196" s="246"/>
    </row>
    <row r="197" spans="2:11" s="1" customFormat="1" ht="18.75" customHeight="1">
      <c r="B197" s="219"/>
      <c r="C197" s="219"/>
      <c r="D197" s="219"/>
      <c r="E197" s="219"/>
      <c r="F197" s="219"/>
      <c r="G197" s="219"/>
      <c r="H197" s="219"/>
      <c r="I197" s="219"/>
      <c r="J197" s="219"/>
      <c r="K197" s="219"/>
    </row>
    <row r="198" spans="2:11" s="1" customFormat="1" ht="13.5">
      <c r="B198" s="201"/>
      <c r="C198" s="202"/>
      <c r="D198" s="202"/>
      <c r="E198" s="202"/>
      <c r="F198" s="202"/>
      <c r="G198" s="202"/>
      <c r="H198" s="202"/>
      <c r="I198" s="202"/>
      <c r="J198" s="202"/>
      <c r="K198" s="203"/>
    </row>
    <row r="199" spans="2:11" s="1" customFormat="1" ht="21">
      <c r="B199" s="204"/>
      <c r="C199" s="324" t="s">
        <v>840</v>
      </c>
      <c r="D199" s="324"/>
      <c r="E199" s="324"/>
      <c r="F199" s="324"/>
      <c r="G199" s="324"/>
      <c r="H199" s="324"/>
      <c r="I199" s="324"/>
      <c r="J199" s="324"/>
      <c r="K199" s="205"/>
    </row>
    <row r="200" spans="2:11" s="1" customFormat="1" ht="25.5" customHeight="1">
      <c r="B200" s="204"/>
      <c r="C200" s="274" t="s">
        <v>841</v>
      </c>
      <c r="D200" s="274"/>
      <c r="E200" s="274"/>
      <c r="F200" s="274" t="s">
        <v>842</v>
      </c>
      <c r="G200" s="275"/>
      <c r="H200" s="330" t="s">
        <v>843</v>
      </c>
      <c r="I200" s="330"/>
      <c r="J200" s="330"/>
      <c r="K200" s="205"/>
    </row>
    <row r="201" spans="2:11" s="1" customFormat="1" ht="5.25" customHeight="1">
      <c r="B201" s="235"/>
      <c r="C201" s="230"/>
      <c r="D201" s="230"/>
      <c r="E201" s="230"/>
      <c r="F201" s="230"/>
      <c r="G201" s="256"/>
      <c r="H201" s="230"/>
      <c r="I201" s="230"/>
      <c r="J201" s="230"/>
      <c r="K201" s="258"/>
    </row>
    <row r="202" spans="2:11" s="1" customFormat="1" ht="15" customHeight="1">
      <c r="B202" s="235"/>
      <c r="C202" s="212" t="s">
        <v>833</v>
      </c>
      <c r="D202" s="212"/>
      <c r="E202" s="212"/>
      <c r="F202" s="233" t="s">
        <v>42</v>
      </c>
      <c r="G202" s="212"/>
      <c r="H202" s="329" t="s">
        <v>844</v>
      </c>
      <c r="I202" s="329"/>
      <c r="J202" s="329"/>
      <c r="K202" s="258"/>
    </row>
    <row r="203" spans="2:11" s="1" customFormat="1" ht="15" customHeight="1">
      <c r="B203" s="235"/>
      <c r="C203" s="212"/>
      <c r="D203" s="212"/>
      <c r="E203" s="212"/>
      <c r="F203" s="233" t="s">
        <v>43</v>
      </c>
      <c r="G203" s="212"/>
      <c r="H203" s="329" t="s">
        <v>845</v>
      </c>
      <c r="I203" s="329"/>
      <c r="J203" s="329"/>
      <c r="K203" s="258"/>
    </row>
    <row r="204" spans="2:11" s="1" customFormat="1" ht="15" customHeight="1">
      <c r="B204" s="235"/>
      <c r="C204" s="212"/>
      <c r="D204" s="212"/>
      <c r="E204" s="212"/>
      <c r="F204" s="233" t="s">
        <v>46</v>
      </c>
      <c r="G204" s="212"/>
      <c r="H204" s="329" t="s">
        <v>846</v>
      </c>
      <c r="I204" s="329"/>
      <c r="J204" s="329"/>
      <c r="K204" s="258"/>
    </row>
    <row r="205" spans="2:11" s="1" customFormat="1" ht="15" customHeight="1">
      <c r="B205" s="235"/>
      <c r="C205" s="212"/>
      <c r="D205" s="212"/>
      <c r="E205" s="212"/>
      <c r="F205" s="233" t="s">
        <v>44</v>
      </c>
      <c r="G205" s="212"/>
      <c r="H205" s="329" t="s">
        <v>847</v>
      </c>
      <c r="I205" s="329"/>
      <c r="J205" s="329"/>
      <c r="K205" s="258"/>
    </row>
    <row r="206" spans="2:11" s="1" customFormat="1" ht="15" customHeight="1">
      <c r="B206" s="235"/>
      <c r="C206" s="212"/>
      <c r="D206" s="212"/>
      <c r="E206" s="212"/>
      <c r="F206" s="233" t="s">
        <v>45</v>
      </c>
      <c r="G206" s="212"/>
      <c r="H206" s="329" t="s">
        <v>848</v>
      </c>
      <c r="I206" s="329"/>
      <c r="J206" s="329"/>
      <c r="K206" s="258"/>
    </row>
    <row r="207" spans="2:11" s="1" customFormat="1" ht="15" customHeight="1">
      <c r="B207" s="235"/>
      <c r="C207" s="212"/>
      <c r="D207" s="212"/>
      <c r="E207" s="212"/>
      <c r="F207" s="233"/>
      <c r="G207" s="212"/>
      <c r="H207" s="212"/>
      <c r="I207" s="212"/>
      <c r="J207" s="212"/>
      <c r="K207" s="258"/>
    </row>
    <row r="208" spans="2:11" s="1" customFormat="1" ht="15" customHeight="1">
      <c r="B208" s="235"/>
      <c r="C208" s="212" t="s">
        <v>789</v>
      </c>
      <c r="D208" s="212"/>
      <c r="E208" s="212"/>
      <c r="F208" s="233" t="s">
        <v>76</v>
      </c>
      <c r="G208" s="212"/>
      <c r="H208" s="329" t="s">
        <v>849</v>
      </c>
      <c r="I208" s="329"/>
      <c r="J208" s="329"/>
      <c r="K208" s="258"/>
    </row>
    <row r="209" spans="2:11" s="1" customFormat="1" ht="15" customHeight="1">
      <c r="B209" s="235"/>
      <c r="C209" s="212"/>
      <c r="D209" s="212"/>
      <c r="E209" s="212"/>
      <c r="F209" s="233" t="s">
        <v>684</v>
      </c>
      <c r="G209" s="212"/>
      <c r="H209" s="329" t="s">
        <v>685</v>
      </c>
      <c r="I209" s="329"/>
      <c r="J209" s="329"/>
      <c r="K209" s="258"/>
    </row>
    <row r="210" spans="2:11" s="1" customFormat="1" ht="15" customHeight="1">
      <c r="B210" s="235"/>
      <c r="C210" s="212"/>
      <c r="D210" s="212"/>
      <c r="E210" s="212"/>
      <c r="F210" s="233" t="s">
        <v>682</v>
      </c>
      <c r="G210" s="212"/>
      <c r="H210" s="329" t="s">
        <v>850</v>
      </c>
      <c r="I210" s="329"/>
      <c r="J210" s="329"/>
      <c r="K210" s="258"/>
    </row>
    <row r="211" spans="2:11" s="1" customFormat="1" ht="15" customHeight="1">
      <c r="B211" s="276"/>
      <c r="C211" s="212"/>
      <c r="D211" s="212"/>
      <c r="E211" s="212"/>
      <c r="F211" s="233" t="s">
        <v>686</v>
      </c>
      <c r="G211" s="271"/>
      <c r="H211" s="328" t="s">
        <v>687</v>
      </c>
      <c r="I211" s="328"/>
      <c r="J211" s="328"/>
      <c r="K211" s="277"/>
    </row>
    <row r="212" spans="2:11" s="1" customFormat="1" ht="15" customHeight="1">
      <c r="B212" s="276"/>
      <c r="C212" s="212"/>
      <c r="D212" s="212"/>
      <c r="E212" s="212"/>
      <c r="F212" s="233" t="s">
        <v>688</v>
      </c>
      <c r="G212" s="271"/>
      <c r="H212" s="328" t="s">
        <v>851</v>
      </c>
      <c r="I212" s="328"/>
      <c r="J212" s="328"/>
      <c r="K212" s="277"/>
    </row>
    <row r="213" spans="2:11" s="1" customFormat="1" ht="15" customHeight="1">
      <c r="B213" s="276"/>
      <c r="C213" s="212"/>
      <c r="D213" s="212"/>
      <c r="E213" s="212"/>
      <c r="F213" s="233"/>
      <c r="G213" s="271"/>
      <c r="H213" s="262"/>
      <c r="I213" s="262"/>
      <c r="J213" s="262"/>
      <c r="K213" s="277"/>
    </row>
    <row r="214" spans="2:11" s="1" customFormat="1" ht="15" customHeight="1">
      <c r="B214" s="276"/>
      <c r="C214" s="212" t="s">
        <v>813</v>
      </c>
      <c r="D214" s="212"/>
      <c r="E214" s="212"/>
      <c r="F214" s="233">
        <v>1</v>
      </c>
      <c r="G214" s="271"/>
      <c r="H214" s="328" t="s">
        <v>852</v>
      </c>
      <c r="I214" s="328"/>
      <c r="J214" s="328"/>
      <c r="K214" s="277"/>
    </row>
    <row r="215" spans="2:11" s="1" customFormat="1" ht="15" customHeight="1">
      <c r="B215" s="276"/>
      <c r="C215" s="212"/>
      <c r="D215" s="212"/>
      <c r="E215" s="212"/>
      <c r="F215" s="233">
        <v>2</v>
      </c>
      <c r="G215" s="271"/>
      <c r="H215" s="328" t="s">
        <v>853</v>
      </c>
      <c r="I215" s="328"/>
      <c r="J215" s="328"/>
      <c r="K215" s="277"/>
    </row>
    <row r="216" spans="2:11" s="1" customFormat="1" ht="15" customHeight="1">
      <c r="B216" s="276"/>
      <c r="C216" s="212"/>
      <c r="D216" s="212"/>
      <c r="E216" s="212"/>
      <c r="F216" s="233">
        <v>3</v>
      </c>
      <c r="G216" s="271"/>
      <c r="H216" s="328" t="s">
        <v>854</v>
      </c>
      <c r="I216" s="328"/>
      <c r="J216" s="328"/>
      <c r="K216" s="277"/>
    </row>
    <row r="217" spans="2:11" s="1" customFormat="1" ht="15" customHeight="1">
      <c r="B217" s="276"/>
      <c r="C217" s="212"/>
      <c r="D217" s="212"/>
      <c r="E217" s="212"/>
      <c r="F217" s="233">
        <v>4</v>
      </c>
      <c r="G217" s="271"/>
      <c r="H217" s="328" t="s">
        <v>855</v>
      </c>
      <c r="I217" s="328"/>
      <c r="J217" s="328"/>
      <c r="K217" s="277"/>
    </row>
    <row r="218" spans="2:11" s="1" customFormat="1" ht="12.75" customHeight="1">
      <c r="B218" s="278"/>
      <c r="C218" s="279"/>
      <c r="D218" s="279"/>
      <c r="E218" s="279"/>
      <c r="F218" s="279"/>
      <c r="G218" s="279"/>
      <c r="H218" s="279"/>
      <c r="I218" s="279"/>
      <c r="J218" s="279"/>
      <c r="K218" s="280"/>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1 - Kolín, Hrnčířská 1029...</vt:lpstr>
      <vt:lpstr>VRN - Ostatní a vedlejší ...</vt:lpstr>
      <vt:lpstr>Pokyny pro vyplnění</vt:lpstr>
      <vt:lpstr>'1 - Kolín, Hrnčířská 1029...'!Názvy_tisku</vt:lpstr>
      <vt:lpstr>'Rekapitulace stavby'!Názvy_tisku</vt:lpstr>
      <vt:lpstr>'VRN - Ostatní a vedlejší ...'!Názvy_tisku</vt:lpstr>
      <vt:lpstr>'1 - Kolín, Hrnčířská 1029...'!Oblast_tisku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Kadlecová</dc:creator>
  <cp:lastModifiedBy>Petra Krásná</cp:lastModifiedBy>
  <dcterms:created xsi:type="dcterms:W3CDTF">2021-11-29T12:29:31Z</dcterms:created>
  <dcterms:modified xsi:type="dcterms:W3CDTF">2025-02-12T08:12:49Z</dcterms:modified>
</cp:coreProperties>
</file>