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"/>
    </mc:Choice>
  </mc:AlternateContent>
  <xr:revisionPtr revIDLastSave="0" documentId="8_{2367D6AC-0FAA-4551-8F86-E75217AEA2F4}" xr6:coauthVersionLast="47" xr6:coauthVersionMax="47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SO 01 Pol" sheetId="12" r:id="rId4"/>
    <sheet name="SO 01 SO 02 Pol" sheetId="13" r:id="rId5"/>
    <sheet name="SO 01 VRN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Pol'!$1:$7</definedName>
    <definedName name="_xlnm.Print_Titles" localSheetId="4">'SO 01 SO 02 Pol'!$1:$7</definedName>
    <definedName name="_xlnm.Print_Titles" localSheetId="5">'SO 01 VRN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Pol'!$A$1:$Y$91</definedName>
    <definedName name="_xlnm.Print_Area" localSheetId="4">'SO 01 SO 02 Pol'!$A$1:$Y$123</definedName>
    <definedName name="_xlnm.Print_Area" localSheetId="5">'SO 01 VRN Pol'!$A$1:$Y$18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1" i="1" l="1"/>
  <c r="BA12" i="14"/>
  <c r="BA10" i="14"/>
  <c r="O8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1" i="14"/>
  <c r="G8" i="14" s="1"/>
  <c r="I77" i="1" s="1"/>
  <c r="I20" i="1" s="1"/>
  <c r="I11" i="14"/>
  <c r="K11" i="14"/>
  <c r="M11" i="14"/>
  <c r="O11" i="14"/>
  <c r="Q11" i="14"/>
  <c r="V11" i="14"/>
  <c r="G14" i="14"/>
  <c r="M14" i="14" s="1"/>
  <c r="I14" i="14"/>
  <c r="I13" i="14" s="1"/>
  <c r="K14" i="14"/>
  <c r="K13" i="14" s="1"/>
  <c r="O14" i="14"/>
  <c r="O13" i="14" s="1"/>
  <c r="Q14" i="14"/>
  <c r="Q13" i="14" s="1"/>
  <c r="V14" i="14"/>
  <c r="V13" i="14" s="1"/>
  <c r="G15" i="14"/>
  <c r="M15" i="14" s="1"/>
  <c r="I15" i="14"/>
  <c r="K15" i="14"/>
  <c r="O15" i="14"/>
  <c r="Q15" i="14"/>
  <c r="V15" i="14"/>
  <c r="AE17" i="14"/>
  <c r="F44" i="1" s="1"/>
  <c r="BA59" i="13"/>
  <c r="BA57" i="13"/>
  <c r="BA52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20" i="13"/>
  <c r="M20" i="13" s="1"/>
  <c r="I20" i="13"/>
  <c r="K20" i="13"/>
  <c r="O20" i="13"/>
  <c r="Q20" i="13"/>
  <c r="V20" i="13"/>
  <c r="G24" i="13"/>
  <c r="M24" i="13" s="1"/>
  <c r="I24" i="13"/>
  <c r="I23" i="13" s="1"/>
  <c r="K24" i="13"/>
  <c r="O24" i="13"/>
  <c r="Q24" i="13"/>
  <c r="Q23" i="13" s="1"/>
  <c r="V24" i="13"/>
  <c r="G30" i="13"/>
  <c r="M30" i="13" s="1"/>
  <c r="I30" i="13"/>
  <c r="K30" i="13"/>
  <c r="K23" i="13" s="1"/>
  <c r="O30" i="13"/>
  <c r="Q30" i="13"/>
  <c r="V30" i="13"/>
  <c r="V23" i="13" s="1"/>
  <c r="G36" i="13"/>
  <c r="M36" i="13" s="1"/>
  <c r="I36" i="13"/>
  <c r="K36" i="13"/>
  <c r="O36" i="13"/>
  <c r="Q36" i="13"/>
  <c r="V36" i="13"/>
  <c r="G38" i="13"/>
  <c r="I38" i="13"/>
  <c r="K38" i="13"/>
  <c r="O38" i="13"/>
  <c r="O23" i="13" s="1"/>
  <c r="Q38" i="13"/>
  <c r="V38" i="13"/>
  <c r="I39" i="13"/>
  <c r="Q39" i="13"/>
  <c r="G40" i="13"/>
  <c r="M40" i="13" s="1"/>
  <c r="M39" i="13" s="1"/>
  <c r="I40" i="13"/>
  <c r="K40" i="13"/>
  <c r="K39" i="13" s="1"/>
  <c r="O40" i="13"/>
  <c r="O39" i="13" s="1"/>
  <c r="Q40" i="13"/>
  <c r="V40" i="13"/>
  <c r="V39" i="13" s="1"/>
  <c r="G44" i="13"/>
  <c r="G43" i="13" s="1"/>
  <c r="I60" i="1" s="1"/>
  <c r="I44" i="13"/>
  <c r="I43" i="13" s="1"/>
  <c r="K44" i="13"/>
  <c r="K43" i="13" s="1"/>
  <c r="O44" i="13"/>
  <c r="O43" i="13" s="1"/>
  <c r="Q44" i="13"/>
  <c r="Q43" i="13" s="1"/>
  <c r="V44" i="13"/>
  <c r="V43" i="13" s="1"/>
  <c r="G46" i="13"/>
  <c r="M46" i="13" s="1"/>
  <c r="I46" i="13"/>
  <c r="K46" i="13"/>
  <c r="O46" i="13"/>
  <c r="Q46" i="13"/>
  <c r="V46" i="13"/>
  <c r="G48" i="13"/>
  <c r="I48" i="13"/>
  <c r="K48" i="13"/>
  <c r="M48" i="13"/>
  <c r="O48" i="13"/>
  <c r="Q48" i="13"/>
  <c r="V48" i="13"/>
  <c r="G51" i="13"/>
  <c r="G50" i="13" s="1"/>
  <c r="I51" i="13"/>
  <c r="I50" i="13" s="1"/>
  <c r="K51" i="13"/>
  <c r="K50" i="13" s="1"/>
  <c r="O51" i="13"/>
  <c r="O50" i="13" s="1"/>
  <c r="Q51" i="13"/>
  <c r="Q50" i="13" s="1"/>
  <c r="V51" i="13"/>
  <c r="V50" i="13" s="1"/>
  <c r="G53" i="13"/>
  <c r="I62" i="1" s="1"/>
  <c r="I53" i="13"/>
  <c r="O53" i="13"/>
  <c r="Q53" i="13"/>
  <c r="G54" i="13"/>
  <c r="M54" i="13" s="1"/>
  <c r="M53" i="13" s="1"/>
  <c r="I54" i="13"/>
  <c r="K54" i="13"/>
  <c r="K53" i="13" s="1"/>
  <c r="O54" i="13"/>
  <c r="Q54" i="13"/>
  <c r="V54" i="13"/>
  <c r="V53" i="13" s="1"/>
  <c r="G56" i="13"/>
  <c r="M56" i="13" s="1"/>
  <c r="I56" i="13"/>
  <c r="I55" i="13" s="1"/>
  <c r="K56" i="13"/>
  <c r="O56" i="13"/>
  <c r="Q56" i="13"/>
  <c r="Q55" i="13" s="1"/>
  <c r="V56" i="13"/>
  <c r="G58" i="13"/>
  <c r="M58" i="13" s="1"/>
  <c r="I58" i="13"/>
  <c r="K58" i="13"/>
  <c r="K55" i="13" s="1"/>
  <c r="O58" i="13"/>
  <c r="Q58" i="13"/>
  <c r="V58" i="13"/>
  <c r="V55" i="13" s="1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O55" i="13" s="1"/>
  <c r="Q61" i="13"/>
  <c r="V61" i="13"/>
  <c r="G62" i="13"/>
  <c r="M62" i="13" s="1"/>
  <c r="I62" i="13"/>
  <c r="K62" i="13"/>
  <c r="O62" i="13"/>
  <c r="Q62" i="13"/>
  <c r="V62" i="13"/>
  <c r="G64" i="13"/>
  <c r="M64" i="13" s="1"/>
  <c r="I64" i="13"/>
  <c r="K64" i="13"/>
  <c r="O64" i="13"/>
  <c r="Q64" i="13"/>
  <c r="V64" i="13"/>
  <c r="K65" i="13"/>
  <c r="V65" i="13"/>
  <c r="G66" i="13"/>
  <c r="M66" i="13" s="1"/>
  <c r="M65" i="13" s="1"/>
  <c r="I66" i="13"/>
  <c r="I65" i="13" s="1"/>
  <c r="K66" i="13"/>
  <c r="O66" i="13"/>
  <c r="O65" i="13" s="1"/>
  <c r="Q66" i="13"/>
  <c r="Q65" i="13" s="1"/>
  <c r="V66" i="13"/>
  <c r="G71" i="13"/>
  <c r="M71" i="13" s="1"/>
  <c r="I71" i="13"/>
  <c r="I70" i="13" s="1"/>
  <c r="K71" i="13"/>
  <c r="K70" i="13" s="1"/>
  <c r="O71" i="13"/>
  <c r="Q71" i="13"/>
  <c r="Q70" i="13" s="1"/>
  <c r="V71" i="13"/>
  <c r="V70" i="13" s="1"/>
  <c r="G74" i="13"/>
  <c r="M74" i="13" s="1"/>
  <c r="I74" i="13"/>
  <c r="K74" i="13"/>
  <c r="O74" i="13"/>
  <c r="Q74" i="13"/>
  <c r="V74" i="13"/>
  <c r="G78" i="13"/>
  <c r="I78" i="13"/>
  <c r="K78" i="13"/>
  <c r="O78" i="13"/>
  <c r="O70" i="13" s="1"/>
  <c r="Q78" i="13"/>
  <c r="V78" i="13"/>
  <c r="G79" i="13"/>
  <c r="M79" i="13" s="1"/>
  <c r="I79" i="13"/>
  <c r="K79" i="13"/>
  <c r="O79" i="13"/>
  <c r="Q79" i="13"/>
  <c r="V79" i="13"/>
  <c r="G83" i="13"/>
  <c r="M83" i="13" s="1"/>
  <c r="I83" i="13"/>
  <c r="K83" i="13"/>
  <c r="O83" i="13"/>
  <c r="Q83" i="13"/>
  <c r="V83" i="13"/>
  <c r="G85" i="13"/>
  <c r="I85" i="13"/>
  <c r="I84" i="13" s="1"/>
  <c r="K85" i="13"/>
  <c r="O85" i="13"/>
  <c r="O84" i="13" s="1"/>
  <c r="Q85" i="13"/>
  <c r="Q84" i="13" s="1"/>
  <c r="V85" i="13"/>
  <c r="G88" i="13"/>
  <c r="M88" i="13" s="1"/>
  <c r="I88" i="13"/>
  <c r="K88" i="13"/>
  <c r="O88" i="13"/>
  <c r="Q88" i="13"/>
  <c r="V88" i="13"/>
  <c r="G92" i="13"/>
  <c r="M92" i="13" s="1"/>
  <c r="I92" i="13"/>
  <c r="K92" i="13"/>
  <c r="K84" i="13" s="1"/>
  <c r="O92" i="13"/>
  <c r="Q92" i="13"/>
  <c r="V92" i="13"/>
  <c r="V84" i="13" s="1"/>
  <c r="G95" i="13"/>
  <c r="I95" i="13"/>
  <c r="K95" i="13"/>
  <c r="M95" i="13"/>
  <c r="O95" i="13"/>
  <c r="Q95" i="13"/>
  <c r="V95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2" i="13"/>
  <c r="M102" i="13" s="1"/>
  <c r="I102" i="13"/>
  <c r="K102" i="13"/>
  <c r="O102" i="13"/>
  <c r="Q102" i="13"/>
  <c r="V102" i="13"/>
  <c r="K103" i="13"/>
  <c r="O103" i="13"/>
  <c r="V103" i="13"/>
  <c r="G104" i="13"/>
  <c r="M104" i="13" s="1"/>
  <c r="M103" i="13" s="1"/>
  <c r="I104" i="13"/>
  <c r="I103" i="13" s="1"/>
  <c r="K104" i="13"/>
  <c r="O104" i="13"/>
  <c r="Q104" i="13"/>
  <c r="Q103" i="13" s="1"/>
  <c r="V104" i="13"/>
  <c r="O108" i="13"/>
  <c r="G109" i="13"/>
  <c r="M109" i="13" s="1"/>
  <c r="I109" i="13"/>
  <c r="I108" i="13" s="1"/>
  <c r="K109" i="13"/>
  <c r="O109" i="13"/>
  <c r="Q109" i="13"/>
  <c r="Q108" i="13" s="1"/>
  <c r="V109" i="13"/>
  <c r="G110" i="13"/>
  <c r="I110" i="13"/>
  <c r="K110" i="13"/>
  <c r="K108" i="13" s="1"/>
  <c r="O110" i="13"/>
  <c r="Q110" i="13"/>
  <c r="V110" i="13"/>
  <c r="V108" i="13" s="1"/>
  <c r="G114" i="13"/>
  <c r="M114" i="13" s="1"/>
  <c r="I114" i="13"/>
  <c r="K114" i="13"/>
  <c r="O114" i="13"/>
  <c r="Q114" i="13"/>
  <c r="V114" i="13"/>
  <c r="K115" i="13"/>
  <c r="O115" i="13"/>
  <c r="V115" i="13"/>
  <c r="G116" i="13"/>
  <c r="G115" i="13" s="1"/>
  <c r="I116" i="13"/>
  <c r="I115" i="13" s="1"/>
  <c r="K116" i="13"/>
  <c r="M116" i="13"/>
  <c r="M115" i="13" s="1"/>
  <c r="O116" i="13"/>
  <c r="Q116" i="13"/>
  <c r="Q115" i="13" s="1"/>
  <c r="V116" i="13"/>
  <c r="G118" i="13"/>
  <c r="M118" i="13" s="1"/>
  <c r="I118" i="13"/>
  <c r="I117" i="13" s="1"/>
  <c r="K118" i="13"/>
  <c r="O118" i="13"/>
  <c r="Q118" i="13"/>
  <c r="Q117" i="13" s="1"/>
  <c r="V118" i="13"/>
  <c r="G119" i="13"/>
  <c r="I119" i="13"/>
  <c r="K119" i="13"/>
  <c r="K117" i="13" s="1"/>
  <c r="O119" i="13"/>
  <c r="O117" i="13" s="1"/>
  <c r="Q119" i="13"/>
  <c r="V119" i="13"/>
  <c r="V117" i="13" s="1"/>
  <c r="G120" i="13"/>
  <c r="M120" i="13" s="1"/>
  <c r="I120" i="13"/>
  <c r="K120" i="13"/>
  <c r="O120" i="13"/>
  <c r="Q120" i="13"/>
  <c r="V120" i="13"/>
  <c r="AE122" i="13"/>
  <c r="F43" i="1" s="1"/>
  <c r="BA80" i="12"/>
  <c r="BA19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K11" i="12"/>
  <c r="O11" i="12"/>
  <c r="V11" i="12"/>
  <c r="G12" i="12"/>
  <c r="M12" i="12" s="1"/>
  <c r="M11" i="12" s="1"/>
  <c r="I12" i="12"/>
  <c r="I11" i="12" s="1"/>
  <c r="K12" i="12"/>
  <c r="O12" i="12"/>
  <c r="Q12" i="12"/>
  <c r="Q11" i="12" s="1"/>
  <c r="V12" i="12"/>
  <c r="K13" i="12"/>
  <c r="O13" i="12"/>
  <c r="V13" i="12"/>
  <c r="G14" i="12"/>
  <c r="M14" i="12" s="1"/>
  <c r="M13" i="12" s="1"/>
  <c r="I14" i="12"/>
  <c r="I13" i="12" s="1"/>
  <c r="K14" i="12"/>
  <c r="O14" i="12"/>
  <c r="Q14" i="12"/>
  <c r="Q13" i="12" s="1"/>
  <c r="V14" i="12"/>
  <c r="K15" i="12"/>
  <c r="V15" i="12"/>
  <c r="G16" i="12"/>
  <c r="M16" i="12" s="1"/>
  <c r="I16" i="12"/>
  <c r="I15" i="12" s="1"/>
  <c r="K16" i="12"/>
  <c r="O16" i="12"/>
  <c r="Q16" i="12"/>
  <c r="Q15" i="12" s="1"/>
  <c r="V16" i="12"/>
  <c r="G17" i="12"/>
  <c r="G15" i="12" s="1"/>
  <c r="I17" i="12"/>
  <c r="K17" i="12"/>
  <c r="O17" i="12"/>
  <c r="O15" i="12" s="1"/>
  <c r="Q17" i="12"/>
  <c r="V17" i="12"/>
  <c r="G18" i="12"/>
  <c r="M18" i="12" s="1"/>
  <c r="I18" i="12"/>
  <c r="K18" i="12"/>
  <c r="O18" i="12"/>
  <c r="Q18" i="12"/>
  <c r="V18" i="12"/>
  <c r="G20" i="12"/>
  <c r="I67" i="1" s="1"/>
  <c r="K20" i="12"/>
  <c r="O20" i="12"/>
  <c r="V20" i="12"/>
  <c r="G21" i="12"/>
  <c r="M21" i="12" s="1"/>
  <c r="M20" i="12" s="1"/>
  <c r="I21" i="12"/>
  <c r="I20" i="12" s="1"/>
  <c r="K21" i="12"/>
  <c r="O21" i="12"/>
  <c r="Q21" i="12"/>
  <c r="Q20" i="12" s="1"/>
  <c r="V21" i="12"/>
  <c r="K22" i="12"/>
  <c r="O22" i="12"/>
  <c r="V22" i="12"/>
  <c r="G23" i="12"/>
  <c r="G22" i="12" s="1"/>
  <c r="I68" i="1" s="1"/>
  <c r="I23" i="12"/>
  <c r="I22" i="12" s="1"/>
  <c r="K23" i="12"/>
  <c r="M23" i="12"/>
  <c r="M22" i="12" s="1"/>
  <c r="O23" i="12"/>
  <c r="Q23" i="12"/>
  <c r="Q22" i="12" s="1"/>
  <c r="V23" i="12"/>
  <c r="K24" i="12"/>
  <c r="O24" i="12"/>
  <c r="V24" i="12"/>
  <c r="G25" i="12"/>
  <c r="M25" i="12" s="1"/>
  <c r="M24" i="12" s="1"/>
  <c r="I25" i="12"/>
  <c r="I24" i="12" s="1"/>
  <c r="K25" i="12"/>
  <c r="O25" i="12"/>
  <c r="Q25" i="12"/>
  <c r="Q24" i="12" s="1"/>
  <c r="V25" i="12"/>
  <c r="G28" i="12"/>
  <c r="I28" i="12"/>
  <c r="I27" i="12" s="1"/>
  <c r="K28" i="12"/>
  <c r="M28" i="12"/>
  <c r="O28" i="12"/>
  <c r="Q28" i="12"/>
  <c r="Q27" i="12" s="1"/>
  <c r="V28" i="12"/>
  <c r="G33" i="12"/>
  <c r="M33" i="12" s="1"/>
  <c r="I33" i="12"/>
  <c r="K33" i="12"/>
  <c r="K27" i="12" s="1"/>
  <c r="O33" i="12"/>
  <c r="Q33" i="12"/>
  <c r="V33" i="12"/>
  <c r="V27" i="12" s="1"/>
  <c r="G36" i="12"/>
  <c r="I36" i="12"/>
  <c r="K36" i="12"/>
  <c r="M36" i="12"/>
  <c r="O36" i="12"/>
  <c r="Q36" i="12"/>
  <c r="V36" i="12"/>
  <c r="G41" i="12"/>
  <c r="M41" i="12" s="1"/>
  <c r="I41" i="12"/>
  <c r="K41" i="12"/>
  <c r="O41" i="12"/>
  <c r="O27" i="12" s="1"/>
  <c r="Q41" i="12"/>
  <c r="V41" i="12"/>
  <c r="I45" i="12"/>
  <c r="Q45" i="12"/>
  <c r="G46" i="12"/>
  <c r="G45" i="12" s="1"/>
  <c r="I46" i="12"/>
  <c r="K46" i="12"/>
  <c r="K45" i="12" s="1"/>
  <c r="O46" i="12"/>
  <c r="O45" i="12" s="1"/>
  <c r="Q46" i="12"/>
  <c r="V46" i="12"/>
  <c r="V45" i="12" s="1"/>
  <c r="I48" i="12"/>
  <c r="Q48" i="12"/>
  <c r="G49" i="12"/>
  <c r="M49" i="12" s="1"/>
  <c r="M48" i="12" s="1"/>
  <c r="I49" i="12"/>
  <c r="K49" i="12"/>
  <c r="K48" i="12" s="1"/>
  <c r="O49" i="12"/>
  <c r="O48" i="12" s="1"/>
  <c r="Q49" i="12"/>
  <c r="V49" i="12"/>
  <c r="V48" i="12" s="1"/>
  <c r="G51" i="12"/>
  <c r="I51" i="12"/>
  <c r="K51" i="12"/>
  <c r="K50" i="12" s="1"/>
  <c r="O51" i="12"/>
  <c r="Q51" i="12"/>
  <c r="V51" i="12"/>
  <c r="V50" i="12" s="1"/>
  <c r="G55" i="12"/>
  <c r="M55" i="12" s="1"/>
  <c r="I55" i="12"/>
  <c r="K55" i="12"/>
  <c r="O55" i="12"/>
  <c r="Q55" i="12"/>
  <c r="V55" i="12"/>
  <c r="G63" i="12"/>
  <c r="M63" i="12" s="1"/>
  <c r="I63" i="12"/>
  <c r="K63" i="12"/>
  <c r="O63" i="12"/>
  <c r="O50" i="12" s="1"/>
  <c r="Q63" i="12"/>
  <c r="V63" i="12"/>
  <c r="G68" i="12"/>
  <c r="M68" i="12" s="1"/>
  <c r="I68" i="12"/>
  <c r="I50" i="12" s="1"/>
  <c r="K68" i="12"/>
  <c r="O68" i="12"/>
  <c r="Q68" i="12"/>
  <c r="Q50" i="12" s="1"/>
  <c r="V68" i="12"/>
  <c r="G70" i="12"/>
  <c r="M70" i="12" s="1"/>
  <c r="I70" i="12"/>
  <c r="K70" i="12"/>
  <c r="O70" i="12"/>
  <c r="Q70" i="12"/>
  <c r="V70" i="12"/>
  <c r="G74" i="12"/>
  <c r="M74" i="12" s="1"/>
  <c r="I74" i="12"/>
  <c r="K74" i="12"/>
  <c r="O74" i="12"/>
  <c r="O73" i="12" s="1"/>
  <c r="Q74" i="12"/>
  <c r="V74" i="12"/>
  <c r="G75" i="12"/>
  <c r="M75" i="12" s="1"/>
  <c r="I75" i="12"/>
  <c r="I73" i="12" s="1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K85" i="12"/>
  <c r="V85" i="12"/>
  <c r="G86" i="12"/>
  <c r="M86" i="12" s="1"/>
  <c r="I86" i="12"/>
  <c r="K86" i="12"/>
  <c r="O86" i="12"/>
  <c r="Q86" i="12"/>
  <c r="V86" i="12"/>
  <c r="G87" i="12"/>
  <c r="I87" i="12"/>
  <c r="K87" i="12"/>
  <c r="O87" i="12"/>
  <c r="O85" i="12" s="1"/>
  <c r="Q87" i="12"/>
  <c r="V87" i="12"/>
  <c r="G88" i="12"/>
  <c r="M88" i="12" s="1"/>
  <c r="I88" i="12"/>
  <c r="I85" i="12" s="1"/>
  <c r="K88" i="12"/>
  <c r="O88" i="12"/>
  <c r="Q88" i="12"/>
  <c r="Q85" i="12" s="1"/>
  <c r="V88" i="12"/>
  <c r="AE90" i="12"/>
  <c r="F42" i="1" s="1"/>
  <c r="H40" i="1"/>
  <c r="J28" i="1"/>
  <c r="J26" i="1"/>
  <c r="G38" i="1"/>
  <c r="F38" i="1"/>
  <c r="J23" i="1"/>
  <c r="J24" i="1"/>
  <c r="J25" i="1"/>
  <c r="J27" i="1"/>
  <c r="E24" i="1"/>
  <c r="E26" i="1"/>
  <c r="M8" i="14" l="1"/>
  <c r="G117" i="13"/>
  <c r="G108" i="13"/>
  <c r="I73" i="1" s="1"/>
  <c r="G103" i="13"/>
  <c r="I72" i="1" s="1"/>
  <c r="G84" i="13"/>
  <c r="I70" i="1" s="1"/>
  <c r="M85" i="13"/>
  <c r="M84" i="13" s="1"/>
  <c r="G70" i="13"/>
  <c r="I69" i="1" s="1"/>
  <c r="M78" i="13"/>
  <c r="G23" i="13"/>
  <c r="I58" i="1" s="1"/>
  <c r="M8" i="13"/>
  <c r="G13" i="12"/>
  <c r="I64" i="1" s="1"/>
  <c r="G11" i="12"/>
  <c r="I63" i="1" s="1"/>
  <c r="G85" i="12"/>
  <c r="G50" i="12"/>
  <c r="I75" i="1" s="1"/>
  <c r="G24" i="12"/>
  <c r="I79" i="1" s="1"/>
  <c r="F41" i="1"/>
  <c r="K73" i="12"/>
  <c r="Q73" i="12"/>
  <c r="V73" i="12"/>
  <c r="F39" i="1"/>
  <c r="M13" i="14"/>
  <c r="G13" i="14"/>
  <c r="I78" i="1" s="1"/>
  <c r="I19" i="1" s="1"/>
  <c r="AF17" i="14"/>
  <c r="G44" i="1" s="1"/>
  <c r="H44" i="1" s="1"/>
  <c r="I44" i="1" s="1"/>
  <c r="M70" i="13"/>
  <c r="M55" i="13"/>
  <c r="AF122" i="13"/>
  <c r="G43" i="1" s="1"/>
  <c r="H43" i="1" s="1"/>
  <c r="I43" i="1" s="1"/>
  <c r="M119" i="13"/>
  <c r="M117" i="13" s="1"/>
  <c r="M51" i="13"/>
  <c r="M50" i="13" s="1"/>
  <c r="M44" i="13"/>
  <c r="M43" i="13" s="1"/>
  <c r="G39" i="13"/>
  <c r="I59" i="1" s="1"/>
  <c r="M38" i="13"/>
  <c r="M23" i="13" s="1"/>
  <c r="G8" i="13"/>
  <c r="G65" i="13"/>
  <c r="I66" i="1" s="1"/>
  <c r="M110" i="13"/>
  <c r="M108" i="13" s="1"/>
  <c r="G55" i="13"/>
  <c r="I65" i="1" s="1"/>
  <c r="M27" i="12"/>
  <c r="M73" i="12"/>
  <c r="G73" i="12"/>
  <c r="M51" i="12"/>
  <c r="M50" i="12" s="1"/>
  <c r="G48" i="12"/>
  <c r="I74" i="1" s="1"/>
  <c r="M46" i="12"/>
  <c r="M45" i="12" s="1"/>
  <c r="G27" i="12"/>
  <c r="I71" i="1" s="1"/>
  <c r="AF90" i="12"/>
  <c r="M17" i="12"/>
  <c r="M15" i="12" s="1"/>
  <c r="M87" i="12"/>
  <c r="M85" i="12" s="1"/>
  <c r="G17" i="14" l="1"/>
  <c r="I76" i="1"/>
  <c r="I18" i="1" s="1"/>
  <c r="I17" i="1"/>
  <c r="I57" i="1"/>
  <c r="G122" i="13"/>
  <c r="G42" i="1"/>
  <c r="H42" i="1" s="1"/>
  <c r="I42" i="1" s="1"/>
  <c r="G39" i="1"/>
  <c r="G45" i="1" s="1"/>
  <c r="G25" i="1" s="1"/>
  <c r="A25" i="1" s="1"/>
  <c r="G41" i="1"/>
  <c r="H41" i="1" s="1"/>
  <c r="I41" i="1" s="1"/>
  <c r="I80" i="1"/>
  <c r="G90" i="12"/>
  <c r="F45" i="1"/>
  <c r="H39" i="1" l="1"/>
  <c r="H45" i="1" s="1"/>
  <c r="G28" i="1"/>
  <c r="G23" i="1"/>
  <c r="A23" i="1" s="1"/>
  <c r="G24" i="1" s="1"/>
  <c r="A26" i="1"/>
  <c r="G26" i="1"/>
  <c r="I16" i="1"/>
  <c r="I21" i="1" s="1"/>
  <c r="I81" i="1"/>
  <c r="I39" i="1" l="1"/>
  <c r="I45" i="1" s="1"/>
  <c r="J43" i="1" s="1"/>
  <c r="A27" i="1"/>
  <c r="A29" i="1" s="1"/>
  <c r="A24" i="1"/>
  <c r="J79" i="1"/>
  <c r="J62" i="1"/>
  <c r="J61" i="1"/>
  <c r="J74" i="1"/>
  <c r="J70" i="1"/>
  <c r="J72" i="1"/>
  <c r="J75" i="1"/>
  <c r="J69" i="1"/>
  <c r="J65" i="1"/>
  <c r="J57" i="1"/>
  <c r="J80" i="1"/>
  <c r="J73" i="1"/>
  <c r="J64" i="1"/>
  <c r="J77" i="1"/>
  <c r="J76" i="1"/>
  <c r="J78" i="1"/>
  <c r="J58" i="1"/>
  <c r="J71" i="1"/>
  <c r="J63" i="1"/>
  <c r="J60" i="1"/>
  <c r="J67" i="1"/>
  <c r="J68" i="1"/>
  <c r="J66" i="1"/>
  <c r="J59" i="1"/>
  <c r="J42" i="1" l="1"/>
  <c r="J39" i="1"/>
  <c r="J45" i="1" s="1"/>
  <c r="J44" i="1"/>
  <c r="J41" i="1"/>
  <c r="G29" i="1"/>
  <c r="G27" i="1" s="1"/>
  <c r="J8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AF0EDC6C-9CA3-4EC4-ACBA-9EB6795844A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D06F6D-52A6-4716-94A1-34988983101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53112194-8C0E-41C4-ADE9-BF9B7FC8FAF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E0C8DE3-9D14-484F-8F7B-027940A542E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5F528E46-ED74-4784-A7D8-78D3523C6C1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322EE83-83BC-4546-8C95-42A007D775B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<sst xmlns="http://schemas.openxmlformats.org/spreadsheetml/2006/main" count="1186" uniqueCount="382">
  <si>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</si>
  <si>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</si>
  <si>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</si>
  <si>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</si>
  <si>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</si>
  <si>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</si>
  <si>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</si>
  <si>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</si>
  <si>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</si>
  <si>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</si>
  <si>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</si>
  <si>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</si>
  <si>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</si>
  <si>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</si>
  <si>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</si>
  <si>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</si>
  <si>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</si>
  <si>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</si>
  <si>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</si>
  <si>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</si>
  <si>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</si>
  <si>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</si>
  <si>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</si>
  <si>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</si>
  <si>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</si>
  <si>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</si>
  <si>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</si>
  <si>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</si>
  <si>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</si>
  <si>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</si>
  <si>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</si>
  <si>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</si>
  <si>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</si>
  <si>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</si>
  <si>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</si>
  <si>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</si>
  <si>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</si>
  <si>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</si>
  <si>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</si>
  <si>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</si>
  <si>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</si>
  <si>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</si>
  <si>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</si>
  <si>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Jan Vavřík</t>
  </si>
  <si>
    <t>57_2024_1</t>
  </si>
  <si>
    <t>Kolín, ZŠ Lipanská - Rekonstrukce toalet v k.ú. Kolín p.č.st. 6569/1</t>
  </si>
  <si>
    <t>Stavba</t>
  </si>
  <si>
    <t>Stavební objekt</t>
  </si>
  <si>
    <t>SO 01</t>
  </si>
  <si>
    <t>Stavební úpravy</t>
  </si>
  <si>
    <t>Stávající stav - bourací práce</t>
  </si>
  <si>
    <t>SO 02</t>
  </si>
  <si>
    <t>Nový stav</t>
  </si>
  <si>
    <t>VRN</t>
  </si>
  <si>
    <t>Celkem za stavbu</t>
  </si>
  <si>
    <t>CZK</t>
  </si>
  <si>
    <t>#POPS</t>
  </si>
  <si>
    <t>Popis stavby: 57_2024_1 - Kolín, ZŠ Lipanská - Rekonstrukce toalet v k.ú. Kolín p.č.st. 6569/1</t>
  </si>
  <si>
    <t>#POPO</t>
  </si>
  <si>
    <t>Popis objektu: SO 01 - Stavební úpravy</t>
  </si>
  <si>
    <t>#POPR</t>
  </si>
  <si>
    <t>Popis rozpočtu: SO 01 - Stávající stav - bourací práce</t>
  </si>
  <si>
    <t>Popis rozpočtu: SO 02 - Nový stav</t>
  </si>
  <si>
    <t>Popis rozpočtu: VRN - VRN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</si>
  <si>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</si>
  <si>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</si>
  <si>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</si>
  <si>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</si>
  <si>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</si>
  <si>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</si>
  <si>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</si>
  <si>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</si>
  <si>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</si>
  <si>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</si>
  <si>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</si>
  <si>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</si>
  <si>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</si>
  <si>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</si>
  <si>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714</t>
  </si>
  <si>
    <t>Izolace akustické a protiotřesové</t>
  </si>
  <si>
    <t>724</t>
  </si>
  <si>
    <t>Strojní vybavení</t>
  </si>
  <si>
    <t>725</t>
  </si>
  <si>
    <t>Zařizovací předměty</t>
  </si>
  <si>
    <t>727</t>
  </si>
  <si>
    <t>Centrální vysávání</t>
  </si>
  <si>
    <t>728</t>
  </si>
  <si>
    <t>Vzduchotechnika</t>
  </si>
  <si>
    <t>735</t>
  </si>
  <si>
    <t>Otopná tělesa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</si>
  <si>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</si>
  <si>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</si>
  <si>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</si>
  <si>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</si>
  <si>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</si>
  <si>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</si>
  <si>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</si>
  <si>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</si>
  <si>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</si>
  <si>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</si>
  <si>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8</t>
  </si>
  <si>
    <t>Trubní vedení</t>
  </si>
  <si>
    <t>96</t>
  </si>
  <si>
    <t>Bourání konstrukcí</t>
  </si>
  <si>
    <t>M65</t>
  </si>
  <si>
    <t>Elektroinstalace a veřejné osvětlení</t>
  </si>
  <si>
    <t>ON</t>
  </si>
  <si>
    <t>VN</t>
  </si>
  <si>
    <t>766</t>
  </si>
  <si>
    <t>Konstrukce truhlářské, okna a dveře</t>
  </si>
  <si>
    <t>D96</t>
  </si>
  <si>
    <t>Přesuny suti a vybouraných hmot</t>
  </si>
  <si>
    <t>PSU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</si>
  <si>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</si>
  <si>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</si>
  <si>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</si>
  <si>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</si>
  <si>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</si>
  <si>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</si>
  <si>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</si>
  <si>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</si>
  <si>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</si>
  <si>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</si>
  <si>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</si>
  <si>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</si>
  <si>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</si>
  <si>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</si>
  <si>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</si>
  <si>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</si>
  <si>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</si>
  <si>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</si>
  <si>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</si>
  <si>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</si>
  <si>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</si>
  <si>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</si>
  <si>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</si>
  <si>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</si>
  <si>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</si>
  <si>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</si>
  <si>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</si>
  <si>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</si>
  <si>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</si>
  <si>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342263410VL1</t>
  </si>
  <si>
    <t>Odstranění revizních dvířek</t>
  </si>
  <si>
    <t>kus</t>
  </si>
  <si>
    <t>Vlastní</t>
  </si>
  <si>
    <t>Indiv</t>
  </si>
  <si>
    <t>Práce</t>
  </si>
  <si>
    <t>Běžná</t>
  </si>
  <si>
    <t>POL1_1</t>
  </si>
  <si>
    <t>Včetně vytvoření otvoru a osazení rámu s dvířky a prošroubování.</t>
  </si>
  <si>
    <t>POP</t>
  </si>
  <si>
    <t>714150801VL1</t>
  </si>
  <si>
    <t>Demontáž kabin plocha do 9 m2</t>
  </si>
  <si>
    <t>724311814VL1</t>
  </si>
  <si>
    <t>Demontáž bojleru</t>
  </si>
  <si>
    <t>soubor</t>
  </si>
  <si>
    <t>725110814R00</t>
  </si>
  <si>
    <t>Demontáž klozetů kombinovaných</t>
  </si>
  <si>
    <t>RTS 24/ II</t>
  </si>
  <si>
    <t>725210821VL1</t>
  </si>
  <si>
    <t>Demontáž vysoušeče rukou</t>
  </si>
  <si>
    <t>725290020RA0</t>
  </si>
  <si>
    <t>Demontáž umyvadla včetně baterie a konzol</t>
  </si>
  <si>
    <t>Svislé přemístění ze 2. NP, nebo 1. PP, vodorovné vnitrostaveništní přemístění do 30 m, odvoz na skládku do 10 km. Bez poplatku za skládku.</t>
  </si>
  <si>
    <t>728415811R00</t>
  </si>
  <si>
    <t>Demontáž mřížky větrací nebo ventilační do 0,04 m2</t>
  </si>
  <si>
    <t>735111810VL1</t>
  </si>
  <si>
    <t>Demontáž stávajících otopných těles (bude nově natřeno a po dokončení prací namontováno zpět)</t>
  </si>
  <si>
    <t>KPL</t>
  </si>
  <si>
    <t>766667911R01</t>
  </si>
  <si>
    <t>Oprava zárubní pro dveře 1křídlové</t>
  </si>
  <si>
    <t>1</t>
  </si>
  <si>
    <t>VV</t>
  </si>
  <si>
    <t>783801811R00</t>
  </si>
  <si>
    <t>Odstranění nátěrů z omítek stropů, oškrabáním</t>
  </si>
  <si>
    <t>m2</t>
  </si>
  <si>
    <t xml:space="preserve">1.02 : 13,84 : </t>
  </si>
  <si>
    <t xml:space="preserve">1.03 : 16,10 : </t>
  </si>
  <si>
    <t xml:space="preserve">1.04 : 3,5 : </t>
  </si>
  <si>
    <t>33,44</t>
  </si>
  <si>
    <t>783801812R00</t>
  </si>
  <si>
    <t>Odstranění nátěrů z omítek stěn, oškrabáním</t>
  </si>
  <si>
    <t xml:space="preserve">47,93 : </t>
  </si>
  <si>
    <t>47,93</t>
  </si>
  <si>
    <t>783900090RA0</t>
  </si>
  <si>
    <t>Ostatní práce pro nátěry - odstranění</t>
  </si>
  <si>
    <t>783900090RAA</t>
  </si>
  <si>
    <t>Ostatní práce pro nátěry, odstranění nátěrů odstraňovačem a umytí</t>
  </si>
  <si>
    <t>stáv. olej. nátěr</t>
  </si>
  <si>
    <t xml:space="preserve">15,67 : </t>
  </si>
  <si>
    <t>15,67</t>
  </si>
  <si>
    <t>787911111VL1</t>
  </si>
  <si>
    <t>Demontáž zrcadla</t>
  </si>
  <si>
    <t>včetně dodávky lepidla.</t>
  </si>
  <si>
    <t>818114811VL1</t>
  </si>
  <si>
    <t>Demontáž stávajících rozvodů splaškové kanalizace, dešťové a vodovodu</t>
  </si>
  <si>
    <t>962031116R00</t>
  </si>
  <si>
    <t>Bourání příček z cihel pálených plných tl. 140 mm</t>
  </si>
  <si>
    <t xml:space="preserve">1.03 : (3,715+0,34)*3,31 : </t>
  </si>
  <si>
    <t xml:space="preserve">1.04 : 1,07*3,31 : </t>
  </si>
  <si>
    <t>16,96375</t>
  </si>
  <si>
    <t>965048515R00</t>
  </si>
  <si>
    <t>Broušení betonových povrchů do tl. 5 mm</t>
  </si>
  <si>
    <t>odstranění cementového lepidla</t>
  </si>
  <si>
    <t/>
  </si>
  <si>
    <t xml:space="preserve">54,118 : </t>
  </si>
  <si>
    <t>87,558</t>
  </si>
  <si>
    <t>965081712R00</t>
  </si>
  <si>
    <t>Bourání dlažeb keramických tl.10 mm, pl. do 1 m2</t>
  </si>
  <si>
    <t>968062455VL1</t>
  </si>
  <si>
    <t>Vybourání dřevěných dveří pl. do 2 m2</t>
  </si>
  <si>
    <t>POL1_</t>
  </si>
  <si>
    <t>800/1970 : (0,8*1,97)*2 : 3,152</t>
  </si>
  <si>
    <t>978059511R00</t>
  </si>
  <si>
    <t>Odsekání vnitřních obkladů stěn do 1 m2</t>
  </si>
  <si>
    <t>54,118</t>
  </si>
  <si>
    <t>979081111R00</t>
  </si>
  <si>
    <t>Odvoz suti a vybour. hmot na skládku do 1 km</t>
  </si>
  <si>
    <t>t</t>
  </si>
  <si>
    <t>979082111R00</t>
  </si>
  <si>
    <t>Vnitrostaveništní doprava suti do 10 m</t>
  </si>
  <si>
    <t>979082119R00</t>
  </si>
  <si>
    <t>Příplatek k přesunu suti za každých dalších 1000 m</t>
  </si>
  <si>
    <t>979086112R01</t>
  </si>
  <si>
    <t>Nakládání nebo překládání suti a vybouraných hmot</t>
  </si>
  <si>
    <t>Přesun suti</t>
  </si>
  <si>
    <t>POL8_1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</si>
  <si>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</si>
  <si>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</si>
  <si>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</si>
  <si>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</si>
  <si>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979093111R00</t>
  </si>
  <si>
    <t>Uložení suti na skládku bez zhutnění</t>
  </si>
  <si>
    <t>979990107R00</t>
  </si>
  <si>
    <t>Poplatek za uložení suti - směs betonu, cihel, dřeva, skupina odpadu 170904</t>
  </si>
  <si>
    <t>kategorie 17 09 04 smíšené stavební a demoliční odpady</t>
  </si>
  <si>
    <t>650801113R00</t>
  </si>
  <si>
    <t>Demontáž svítidla stropního přisazeného</t>
  </si>
  <si>
    <t>650801153R00</t>
  </si>
  <si>
    <t>Demontáž svítidla nástěnného přisazeného</t>
  </si>
  <si>
    <t>652260350VL1</t>
  </si>
  <si>
    <t>Demontáž stávající elektroinstalace, rozvody vedené v lištách budou v rámci rekonstrukce zasekány, pod omítku</t>
  </si>
  <si>
    <t>SUM</t>
  </si>
  <si>
    <t>END</t>
  </si>
  <si>
    <t>030112712VL1</t>
  </si>
  <si>
    <t>Vnitřní stěna z pórobetonových tvárnic tl. 125 mm, na maltu, akustická omítka příčkovka YTONG Klasik</t>
  </si>
  <si>
    <t>Skladba položky:</t>
  </si>
  <si>
    <t>- zdivo z pórobetonových tvárnic na tenkovrstvou maltu</t>
  </si>
  <si>
    <t>- vápenocementová akustická omítka tl. 15 mm (jádrová omítka+ štuková omítka) z obou stran stěny</t>
  </si>
  <si>
    <t>- kotvení zdiva</t>
  </si>
  <si>
    <t>- dilatace zdiva od stropu a stěn minerální izolací</t>
  </si>
  <si>
    <t>- pomocné lešení</t>
  </si>
  <si>
    <t xml:space="preserve">1.03 : 4,1*3,31 : </t>
  </si>
  <si>
    <t>17,1127</t>
  </si>
  <si>
    <t>346244311R00</t>
  </si>
  <si>
    <t>Obezdívky van a WC nádržek z desek Ytong tl. 50 mm</t>
  </si>
  <si>
    <t xml:space="preserve">3,7*1,2 : </t>
  </si>
  <si>
    <t>4,44</t>
  </si>
  <si>
    <t>342262612VL1</t>
  </si>
  <si>
    <t>Dodání nových toaletních kabin včetně dveří</t>
  </si>
  <si>
    <t>Příčky jsou kalkulovány při standardních rozměrech.</t>
  </si>
  <si>
    <t>Šířka 1 WC kabinky do 1000mm.</t>
  </si>
  <si>
    <t>Hloubka 1 WC kabinky do 1800mm.</t>
  </si>
  <si>
    <t>Výška 1 WC kabinky do 2100mm (včetně nožek)</t>
  </si>
  <si>
    <t>342262612VL2</t>
  </si>
  <si>
    <t>Montáž nových toaletních kabin včetně dveří</t>
  </si>
  <si>
    <t>Osazení revizních dvířek do 0,25 m2</t>
  </si>
  <si>
    <t>55347657VL1</t>
  </si>
  <si>
    <t>Dvířka revizní  200 x 400 - vlhké prostředí</t>
  </si>
  <si>
    <t>Specifikace</t>
  </si>
  <si>
    <t>POL3_0</t>
  </si>
  <si>
    <t>602011199R00</t>
  </si>
  <si>
    <t>Penetrace na stěnách velmi savých minerálních podkladů (lehké betony a staré omítky)</t>
  </si>
  <si>
    <t xml:space="preserve">2x : 35,63*2 : </t>
  </si>
  <si>
    <t>71,26</t>
  </si>
  <si>
    <t>611100011RA</t>
  </si>
  <si>
    <t>Oprava omítek stropů vnitřních vápenocem.štukových oprava z 10 %</t>
  </si>
  <si>
    <t>Součtová</t>
  </si>
  <si>
    <t>Agregovaná položka</t>
  </si>
  <si>
    <t>POL2_</t>
  </si>
  <si>
    <t>strop : 33,44</t>
  </si>
  <si>
    <t>612100030RA</t>
  </si>
  <si>
    <t>Omítka stěn vnitřní vápenocementová štuková otlučení a zřizení ze 100 %</t>
  </si>
  <si>
    <t>84,21</t>
  </si>
  <si>
    <t>612100031RA</t>
  </si>
  <si>
    <t>Oprava omítek stěn vnitřních vápenocem. štukových oprava z 10 %</t>
  </si>
  <si>
    <t>stěny : 35,63</t>
  </si>
  <si>
    <t>632419102RT2</t>
  </si>
  <si>
    <t>Samonivelační stěrka, ruční zpracování tl. 2 mm, cementová podlahová stěrka</t>
  </si>
  <si>
    <t>Speciální cementová samonivelační podlahová stěrka pro tloušťky 1-15 mm. Pouze pro vnitřní použití, vhodná pro podlahová vytápění, pro jemné vyrovnání nerovných podlah.</t>
  </si>
  <si>
    <t>642940014VL2</t>
  </si>
  <si>
    <t>Dveře jednokřídlové 80/197 - dřevěné hladké plné</t>
  </si>
  <si>
    <t>725100001RA0</t>
  </si>
  <si>
    <t>Umyvadlo, baterie, zápachová uzávěrka</t>
  </si>
  <si>
    <t>0,5 m kanalizačního připojovacího potrubí, vyvedení a upevnění kanalizační a vodovodní výpustky, osazení umyvadla, sifonu a vodovodní baterie. S dodávkou materiálu.</t>
  </si>
  <si>
    <t>725100023RA0</t>
  </si>
  <si>
    <t>Klozet se zazděnou nádržkou</t>
  </si>
  <si>
    <t>Položka obsahuje dodávku a montáž modulu pro WC, dodávku a montáž závěsné mísy, sedátka a tlačítka splachování.</t>
  </si>
  <si>
    <t>725210821VL2</t>
  </si>
  <si>
    <t>Zpětná montáž vysoušeče rukou</t>
  </si>
  <si>
    <t>725210821VL3</t>
  </si>
  <si>
    <t>Zpětná montáž zásobníku na mýdlo</t>
  </si>
  <si>
    <t>725534228VL1</t>
  </si>
  <si>
    <t>Ohřívač elektrický, zásobníkový, závěsný</t>
  </si>
  <si>
    <t>Včetně upevnění zásobníků na příčky tl. 15 cm, na zdi a na nosné konstrukce.</t>
  </si>
  <si>
    <t>998725102R00</t>
  </si>
  <si>
    <t>Přesun hmot pro zařizovací předměty, výšky do 12 m</t>
  </si>
  <si>
    <t>727212176R00</t>
  </si>
  <si>
    <t>Mřížka větrací PVC (šedé) D 50 mm</t>
  </si>
  <si>
    <t>Včetně montáže a dodávky tvarovek nebo armatur, bez zednických výpomocí.</t>
  </si>
  <si>
    <t xml:space="preserve">V1 : 6 : </t>
  </si>
  <si>
    <t>59761005VL1</t>
  </si>
  <si>
    <t>Dlaždice 600 x 600</t>
  </si>
  <si>
    <t xml:space="preserve">33,44*1,1 : </t>
  </si>
  <si>
    <t>36,784</t>
  </si>
  <si>
    <t>771101210R00</t>
  </si>
  <si>
    <t>Penetrace podkladu pod dlažby</t>
  </si>
  <si>
    <t xml:space="preserve">33,44 : </t>
  </si>
  <si>
    <t>66,88</t>
  </si>
  <si>
    <t>771570014VL1</t>
  </si>
  <si>
    <t>Dlažba z dlaždic keramických - do cementového lepidla flexi</t>
  </si>
  <si>
    <t>771579793R00</t>
  </si>
  <si>
    <t>Příplatek za spárovací hmotu - plošně,keram.dlažba</t>
  </si>
  <si>
    <t xml:space="preserve">84,21 : </t>
  </si>
  <si>
    <t>117,65</t>
  </si>
  <si>
    <t>998771102R00</t>
  </si>
  <si>
    <t>Přesun hmot pro podlahy z dlaždic, výšky do 12 m</t>
  </si>
  <si>
    <t>597813649VL1</t>
  </si>
  <si>
    <t>Obkládačka 200 x 200 mm</t>
  </si>
  <si>
    <t xml:space="preserve">84,21*1,1 : </t>
  </si>
  <si>
    <t>92,631</t>
  </si>
  <si>
    <t>781101210R00</t>
  </si>
  <si>
    <t>Penetrace podkladu pod obklady</t>
  </si>
  <si>
    <t>včetně dodávky materiálu.</t>
  </si>
  <si>
    <t>781419711R00</t>
  </si>
  <si>
    <t>Příplatek k obkladu stěn za plochu do 10 m2 jedntl</t>
  </si>
  <si>
    <t>781475114R00</t>
  </si>
  <si>
    <t>Obklad vnitřní stěn keramický, do tmele, do 200 x 200 mm</t>
  </si>
  <si>
    <t>781479701R00</t>
  </si>
  <si>
    <t>Přípl.za práci v omez.prostoru,vnitř.obkl.keram.</t>
  </si>
  <si>
    <t xml:space="preserve">84,21*0,5 : </t>
  </si>
  <si>
    <t>42,105</t>
  </si>
  <si>
    <t>781497132R00</t>
  </si>
  <si>
    <t>Lišta nerezová rohová k obkladům</t>
  </si>
  <si>
    <t>m</t>
  </si>
  <si>
    <t>998781102R00</t>
  </si>
  <si>
    <t>Přesun hmot pro obklady keramické, výšky do 12 m</t>
  </si>
  <si>
    <t>784442001VL1</t>
  </si>
  <si>
    <t>Malba disperzní interiér. výška do 3,8 m, 1barevná, 2x nátěr</t>
  </si>
  <si>
    <t xml:space="preserve">stěny : 35,63 : </t>
  </si>
  <si>
    <t xml:space="preserve">strop : 33,44 : </t>
  </si>
  <si>
    <t>69,07</t>
  </si>
  <si>
    <t>55149060VL1</t>
  </si>
  <si>
    <t>Zrcadlo 500 x 300 mm</t>
  </si>
  <si>
    <t>787911111R00</t>
  </si>
  <si>
    <t>Montáž zrcadla na stěnu, na lepidlo, pl. do 2 m2</t>
  </si>
  <si>
    <t xml:space="preserve">0,5*0,3 : </t>
  </si>
  <si>
    <t>0,15</t>
  </si>
  <si>
    <t>998787102R00</t>
  </si>
  <si>
    <t>Přesun hmot pro zasklívání, výšky do 12 m</t>
  </si>
  <si>
    <t>Montáž nových rozvodů splaškové kanalizace, dešťové a vodovodu</t>
  </si>
  <si>
    <t>348360162VL1</t>
  </si>
  <si>
    <t>Svítidlo interiérové-  přisazení</t>
  </si>
  <si>
    <t>650101526R00</t>
  </si>
  <si>
    <t>Montáž LED svítidla stropního přisazeného s čidlem</t>
  </si>
  <si>
    <t>650101576R00</t>
  </si>
  <si>
    <t>Montáž LED svítidla nástěnného přisaz. s čidlem</t>
  </si>
  <si>
    <t>- separace zdiva od podlahy  a stěn</t>
  </si>
  <si>
    <t>005211080R</t>
  </si>
  <si>
    <t>Bezpečnostní a hygienická opatření na staveništi</t>
  </si>
  <si>
    <t>SPCM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</si>
  <si>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</si>
  <si>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</si>
  <si>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>Dokumentace skutečného provedení</t>
  </si>
  <si>
    <t>OPN</t>
  </si>
  <si>
    <t>POL13_0</t>
  </si>
  <si>
    <t>Náklady na vyhotovení dokumentace skutečného provedení stavby a její předání objednateli v požadované formě a požadovaném počtu.</t>
  </si>
  <si>
    <t>005121 R</t>
  </si>
  <si>
    <t>Zařízení staveniště</t>
  </si>
  <si>
    <t>005121030R</t>
  </si>
  <si>
    <t>Odstranění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</si>
</sst>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cblGVRTJNyZjsunvMORagpbEix5Y6hc2uA1l/7KSliiJDqbFMpGUauzgooo8Z4xqneUcCaptF5L5c/EK1ijLA==" saltValue="mQoh9yyp2Il36O7CODtUy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4"/>
  <sheetViews>
    <sheetView showGridLines="0" tabSelected="1" topLeftCell="B1" zoomScaleNormal="100" zoomScaleSheetLayoutView="75" workbookViewId="0">
      <selection activeCell="F80" sqref="F8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SUMIF(F57:F80,A16,I57:I80)+SUMIF(F57:F80,"PSU",I57:I80)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SUMIF(F57:F80,A17,I57:I80)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SUMIF(F57:F80,A18,I57:I80)</f>
        <v>0</v>
      </c>
      <c r="J18" s="85"/>
    </row>
    <row r="19" spans="1:10" ht="23.25" customHeight="1" x14ac:dyDescent="0.2">
      <c r="A19" s="194" t="s">
        <v>107</v>
      </c>
      <c r="B19" s="38" t="s">
        <v>27</v>
      </c>
      <c r="C19" s="62"/>
      <c r="D19" s="63"/>
      <c r="E19" s="83"/>
      <c r="F19" s="84"/>
      <c r="G19" s="83"/>
      <c r="H19" s="84"/>
      <c r="I19" s="83">
        <f>SUMIF(F57:F80,A19,I57:I80)</f>
        <v>0</v>
      </c>
      <c r="J19" s="85"/>
    </row>
    <row r="20" spans="1:10" ht="23.25" customHeight="1" x14ac:dyDescent="0.2">
      <c r="A20" s="194" t="s">
        <v>106</v>
      </c>
      <c r="B20" s="38" t="s">
        <v>28</v>
      </c>
      <c r="C20" s="62"/>
      <c r="D20" s="63"/>
      <c r="E20" s="83"/>
      <c r="F20" s="84"/>
      <c r="G20" s="83"/>
      <c r="H20" s="84"/>
      <c r="I20" s="83">
        <f>SUMIF(F57:F80,A20,I57:I80)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70"/>
      <c r="D29" s="170"/>
      <c r="E29" s="170"/>
      <c r="F29" s="171"/>
      <c r="G29" s="167">
        <f>A27</f>
        <v>0</v>
      </c>
      <c r="H29" s="167"/>
      <c r="I29" s="167"/>
      <c r="J29" s="172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46</v>
      </c>
      <c r="C39" s="145"/>
      <c r="D39" s="145"/>
      <c r="E39" s="145"/>
      <c r="F39" s="146">
        <f>'SO 01 SO 01 Pol'!AE90+'SO 01 SO 02 Pol'!AE122+'SO 01 VRN Pol'!AE17</f>
        <v>0</v>
      </c>
      <c r="G39" s="147">
        <f>'SO 01 SO 01 Pol'!AF90+'SO 01 SO 02 Pol'!AF122+'SO 01 VRN Pol'!AF17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/>
      <c r="C40" s="151" t="s">
        <v>47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48</v>
      </c>
      <c r="C41" s="151" t="s">
        <v>49</v>
      </c>
      <c r="D41" s="151"/>
      <c r="E41" s="151"/>
      <c r="F41" s="152">
        <f>'SO 01 SO 01 Pol'!AE90+'SO 01 SO 02 Pol'!AE122+'SO 01 VRN Pol'!AE17</f>
        <v>0</v>
      </c>
      <c r="G41" s="153">
        <f>'SO 01 SO 01 Pol'!AF90+'SO 01 SO 02 Pol'!AF122+'SO 01 VRN Pol'!AF17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customHeight="1" x14ac:dyDescent="0.2">
      <c r="A42" s="134">
        <v>3</v>
      </c>
      <c r="B42" s="155" t="s">
        <v>48</v>
      </c>
      <c r="C42" s="145" t="s">
        <v>50</v>
      </c>
      <c r="D42" s="145"/>
      <c r="E42" s="145"/>
      <c r="F42" s="156">
        <f>'SO 01 SO 01 Pol'!AE90</f>
        <v>0</v>
      </c>
      <c r="G42" s="148">
        <f>'SO 01 SO 01 Pol'!AF90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51</v>
      </c>
      <c r="C43" s="145" t="s">
        <v>52</v>
      </c>
      <c r="D43" s="145"/>
      <c r="E43" s="145"/>
      <c r="F43" s="156">
        <f>'SO 01 SO 02 Pol'!AE122</f>
        <v>0</v>
      </c>
      <c r="G43" s="148">
        <f>'SO 01 SO 02 Pol'!AF122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>
        <v>3</v>
      </c>
      <c r="B44" s="155" t="s">
        <v>53</v>
      </c>
      <c r="C44" s="145" t="s">
        <v>53</v>
      </c>
      <c r="D44" s="145"/>
      <c r="E44" s="145"/>
      <c r="F44" s="156">
        <f>'SO 01 VRN Pol'!AE17</f>
        <v>0</v>
      </c>
      <c r="G44" s="148">
        <f>'SO 01 VRN Pol'!AF17</f>
        <v>0</v>
      </c>
      <c r="H44" s="148">
        <f>(F44*SazbaDPH1/100)+(G44*SazbaDPH2/100)</f>
        <v>0</v>
      </c>
      <c r="I44" s="148">
        <f>F44+G44+H44</f>
        <v>0</v>
      </c>
      <c r="J44" s="149" t="str">
        <f>IF(_xlfn.SINGLE(CenaCelkemVypocet)=0,"",I44/_xlfn.SINGLE(CenaCelkemVypocet)*100)</f>
        <v/>
      </c>
    </row>
    <row r="45" spans="1:10" ht="25.5" customHeight="1" x14ac:dyDescent="0.2">
      <c r="A45" s="134"/>
      <c r="B45" s="157" t="s">
        <v>54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56</v>
      </c>
      <c r="B47" t="s">
        <v>57</v>
      </c>
    </row>
    <row r="48" spans="1:10" x14ac:dyDescent="0.2">
      <c r="A48" t="s">
        <v>58</v>
      </c>
      <c r="B48" t="s">
        <v>59</v>
      </c>
    </row>
    <row r="49" spans="1:10" x14ac:dyDescent="0.2">
      <c r="A49" t="s">
        <v>60</v>
      </c>
      <c r="B49" t="s">
        <v>61</v>
      </c>
    </row>
    <row r="50" spans="1:10" x14ac:dyDescent="0.2">
      <c r="A50" t="s">
        <v>60</v>
      </c>
      <c r="B50" t="s">
        <v>62</v>
      </c>
    </row>
    <row r="51" spans="1:10" x14ac:dyDescent="0.2">
      <c r="A51" t="s">
        <v>60</v>
      </c>
      <c r="B51" t="s">
        <v>63</v>
      </c>
    </row>
    <row r="54" spans="1:10" ht="15.75" x14ac:dyDescent="0.25">
      <c r="B54" s="173" t="s">
        <v>64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65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66</v>
      </c>
      <c r="C57" s="182" t="s">
        <v>67</v>
      </c>
      <c r="D57" s="183"/>
      <c r="E57" s="183"/>
      <c r="F57" s="192" t="s">
        <v>24</v>
      </c>
      <c r="G57" s="184"/>
      <c r="H57" s="184"/>
      <c r="I57" s="184">
        <f>'SO 01 SO 02 Pol'!G8</f>
        <v>0</v>
      </c>
      <c r="J57" s="189" t="str">
        <f>IF(I81=0,"",I57/I81*100)</f>
        <v/>
      </c>
    </row>
    <row r="58" spans="1:10" ht="36.75" customHeight="1" x14ac:dyDescent="0.2">
      <c r="A58" s="176"/>
      <c r="B58" s="181" t="s">
        <v>68</v>
      </c>
      <c r="C58" s="182" t="s">
        <v>69</v>
      </c>
      <c r="D58" s="183"/>
      <c r="E58" s="183"/>
      <c r="F58" s="192" t="s">
        <v>25</v>
      </c>
      <c r="G58" s="184"/>
      <c r="H58" s="184"/>
      <c r="I58" s="184">
        <f>'SO 01 SO 01 Pol'!G8+'SO 01 SO 02 Pol'!G23</f>
        <v>0</v>
      </c>
      <c r="J58" s="189" t="str">
        <f>IF(I81=0,"",I58/I81*100)</f>
        <v/>
      </c>
    </row>
    <row r="59" spans="1:10" ht="36.75" customHeight="1" x14ac:dyDescent="0.2">
      <c r="A59" s="176"/>
      <c r="B59" s="181" t="s">
        <v>70</v>
      </c>
      <c r="C59" s="182" t="s">
        <v>71</v>
      </c>
      <c r="D59" s="183"/>
      <c r="E59" s="183"/>
      <c r="F59" s="192" t="s">
        <v>24</v>
      </c>
      <c r="G59" s="184"/>
      <c r="H59" s="184"/>
      <c r="I59" s="184">
        <f>'SO 01 SO 02 Pol'!G39</f>
        <v>0</v>
      </c>
      <c r="J59" s="189" t="str">
        <f>IF(I81=0,"",I59/I81*100)</f>
        <v/>
      </c>
    </row>
    <row r="60" spans="1:10" ht="36.75" customHeight="1" x14ac:dyDescent="0.2">
      <c r="A60" s="176"/>
      <c r="B60" s="181" t="s">
        <v>72</v>
      </c>
      <c r="C60" s="182" t="s">
        <v>73</v>
      </c>
      <c r="D60" s="183"/>
      <c r="E60" s="183"/>
      <c r="F60" s="192" t="s">
        <v>24</v>
      </c>
      <c r="G60" s="184"/>
      <c r="H60" s="184"/>
      <c r="I60" s="184">
        <f>'SO 01 SO 02 Pol'!G43</f>
        <v>0</v>
      </c>
      <c r="J60" s="189" t="str">
        <f>IF(I81=0,"",I60/I81*100)</f>
        <v/>
      </c>
    </row>
    <row r="61" spans="1:10" ht="36.75" customHeight="1" x14ac:dyDescent="0.2">
      <c r="A61" s="176"/>
      <c r="B61" s="181" t="s">
        <v>74</v>
      </c>
      <c r="C61" s="182" t="s">
        <v>75</v>
      </c>
      <c r="D61" s="183"/>
      <c r="E61" s="183"/>
      <c r="F61" s="192" t="s">
        <v>24</v>
      </c>
      <c r="G61" s="184"/>
      <c r="H61" s="184"/>
      <c r="I61" s="184">
        <f>'SO 01 SO 02 Pol'!G50</f>
        <v>0</v>
      </c>
      <c r="J61" s="189" t="str">
        <f>IF(I81=0,"",I61/I81*100)</f>
        <v/>
      </c>
    </row>
    <row r="62" spans="1:10" ht="36.75" customHeight="1" x14ac:dyDescent="0.2">
      <c r="A62" s="176"/>
      <c r="B62" s="181" t="s">
        <v>76</v>
      </c>
      <c r="C62" s="182" t="s">
        <v>77</v>
      </c>
      <c r="D62" s="183"/>
      <c r="E62" s="183"/>
      <c r="F62" s="192" t="s">
        <v>24</v>
      </c>
      <c r="G62" s="184"/>
      <c r="H62" s="184"/>
      <c r="I62" s="184">
        <f>'SO 01 SO 02 Pol'!G53</f>
        <v>0</v>
      </c>
      <c r="J62" s="189" t="str">
        <f>IF(I81=0,"",I62/I81*100)</f>
        <v/>
      </c>
    </row>
    <row r="63" spans="1:10" ht="36.75" customHeight="1" x14ac:dyDescent="0.2">
      <c r="A63" s="176"/>
      <c r="B63" s="181" t="s">
        <v>78</v>
      </c>
      <c r="C63" s="182" t="s">
        <v>79</v>
      </c>
      <c r="D63" s="183"/>
      <c r="E63" s="183"/>
      <c r="F63" s="192" t="s">
        <v>25</v>
      </c>
      <c r="G63" s="184"/>
      <c r="H63" s="184"/>
      <c r="I63" s="184">
        <f>'SO 01 SO 01 Pol'!G11</f>
        <v>0</v>
      </c>
      <c r="J63" s="189" t="str">
        <f>IF(I81=0,"",I63/I81*100)</f>
        <v/>
      </c>
    </row>
    <row r="64" spans="1:10" ht="36.75" customHeight="1" x14ac:dyDescent="0.2">
      <c r="A64" s="176"/>
      <c r="B64" s="181" t="s">
        <v>80</v>
      </c>
      <c r="C64" s="182" t="s">
        <v>81</v>
      </c>
      <c r="D64" s="183"/>
      <c r="E64" s="183"/>
      <c r="F64" s="192" t="s">
        <v>25</v>
      </c>
      <c r="G64" s="184"/>
      <c r="H64" s="184"/>
      <c r="I64" s="184">
        <f>'SO 01 SO 01 Pol'!G13</f>
        <v>0</v>
      </c>
      <c r="J64" s="189" t="str">
        <f>IF(I81=0,"",I64/I81*100)</f>
        <v/>
      </c>
    </row>
    <row r="65" spans="1:10" ht="36.75" customHeight="1" x14ac:dyDescent="0.2">
      <c r="A65" s="176"/>
      <c r="B65" s="181" t="s">
        <v>82</v>
      </c>
      <c r="C65" s="182" t="s">
        <v>83</v>
      </c>
      <c r="D65" s="183"/>
      <c r="E65" s="183"/>
      <c r="F65" s="192" t="s">
        <v>25</v>
      </c>
      <c r="G65" s="184"/>
      <c r="H65" s="184"/>
      <c r="I65" s="184">
        <f>'SO 01 SO 01 Pol'!G15+'SO 01 SO 02 Pol'!G55</f>
        <v>0</v>
      </c>
      <c r="J65" s="189" t="str">
        <f>IF(I81=0,"",I65/I81*100)</f>
        <v/>
      </c>
    </row>
    <row r="66" spans="1:10" ht="36.75" customHeight="1" x14ac:dyDescent="0.2">
      <c r="A66" s="176"/>
      <c r="B66" s="181" t="s">
        <v>84</v>
      </c>
      <c r="C66" s="182" t="s">
        <v>85</v>
      </c>
      <c r="D66" s="183"/>
      <c r="E66" s="183"/>
      <c r="F66" s="192" t="s">
        <v>25</v>
      </c>
      <c r="G66" s="184"/>
      <c r="H66" s="184"/>
      <c r="I66" s="184">
        <f>'SO 01 SO 02 Pol'!G65</f>
        <v>0</v>
      </c>
      <c r="J66" s="189" t="str">
        <f>IF(I81=0,"",I66/I81*100)</f>
        <v/>
      </c>
    </row>
    <row r="67" spans="1:10" ht="36.75" customHeight="1" x14ac:dyDescent="0.2">
      <c r="A67" s="176"/>
      <c r="B67" s="181" t="s">
        <v>86</v>
      </c>
      <c r="C67" s="182" t="s">
        <v>87</v>
      </c>
      <c r="D67" s="183"/>
      <c r="E67" s="183"/>
      <c r="F67" s="192" t="s">
        <v>25</v>
      </c>
      <c r="G67" s="184"/>
      <c r="H67" s="184"/>
      <c r="I67" s="184">
        <f>'SO 01 SO 01 Pol'!G20</f>
        <v>0</v>
      </c>
      <c r="J67" s="189" t="str">
        <f>IF(I81=0,"",I67/I81*100)</f>
        <v/>
      </c>
    </row>
    <row r="68" spans="1:10" ht="36.75" customHeight="1" x14ac:dyDescent="0.2">
      <c r="A68" s="176"/>
      <c r="B68" s="181" t="s">
        <v>88</v>
      </c>
      <c r="C68" s="182" t="s">
        <v>89</v>
      </c>
      <c r="D68" s="183"/>
      <c r="E68" s="183"/>
      <c r="F68" s="192" t="s">
        <v>25</v>
      </c>
      <c r="G68" s="184"/>
      <c r="H68" s="184"/>
      <c r="I68" s="184">
        <f>'SO 01 SO 01 Pol'!G22</f>
        <v>0</v>
      </c>
      <c r="J68" s="189" t="str">
        <f>IF(I81=0,"",I68/I81*100)</f>
        <v/>
      </c>
    </row>
    <row r="69" spans="1:10" ht="36.75" customHeight="1" x14ac:dyDescent="0.2">
      <c r="A69" s="176"/>
      <c r="B69" s="181" t="s">
        <v>90</v>
      </c>
      <c r="C69" s="182" t="s">
        <v>91</v>
      </c>
      <c r="D69" s="183"/>
      <c r="E69" s="183"/>
      <c r="F69" s="192" t="s">
        <v>25</v>
      </c>
      <c r="G69" s="184"/>
      <c r="H69" s="184"/>
      <c r="I69" s="184">
        <f>'SO 01 SO 02 Pol'!G70</f>
        <v>0</v>
      </c>
      <c r="J69" s="189" t="str">
        <f>IF(I81=0,"",I69/I81*100)</f>
        <v/>
      </c>
    </row>
    <row r="70" spans="1:10" ht="36.75" customHeight="1" x14ac:dyDescent="0.2">
      <c r="A70" s="176"/>
      <c r="B70" s="181" t="s">
        <v>92</v>
      </c>
      <c r="C70" s="182" t="s">
        <v>93</v>
      </c>
      <c r="D70" s="183"/>
      <c r="E70" s="183"/>
      <c r="F70" s="192" t="s">
        <v>25</v>
      </c>
      <c r="G70" s="184"/>
      <c r="H70" s="184"/>
      <c r="I70" s="184">
        <f>'SO 01 SO 02 Pol'!G84</f>
        <v>0</v>
      </c>
      <c r="J70" s="189" t="str">
        <f>IF(I81=0,"",I70/I81*100)</f>
        <v/>
      </c>
    </row>
    <row r="71" spans="1:10" ht="36.75" customHeight="1" x14ac:dyDescent="0.2">
      <c r="A71" s="176"/>
      <c r="B71" s="181" t="s">
        <v>94</v>
      </c>
      <c r="C71" s="182" t="s">
        <v>95</v>
      </c>
      <c r="D71" s="183"/>
      <c r="E71" s="183"/>
      <c r="F71" s="192" t="s">
        <v>25</v>
      </c>
      <c r="G71" s="184"/>
      <c r="H71" s="184"/>
      <c r="I71" s="184">
        <f>'SO 01 SO 01 Pol'!G27</f>
        <v>0</v>
      </c>
      <c r="J71" s="189" t="str">
        <f>IF(I81=0,"",I71/I81*100)</f>
        <v/>
      </c>
    </row>
    <row r="72" spans="1:10" ht="36.75" customHeight="1" x14ac:dyDescent="0.2">
      <c r="A72" s="176"/>
      <c r="B72" s="181" t="s">
        <v>96</v>
      </c>
      <c r="C72" s="182" t="s">
        <v>97</v>
      </c>
      <c r="D72" s="183"/>
      <c r="E72" s="183"/>
      <c r="F72" s="192" t="s">
        <v>25</v>
      </c>
      <c r="G72" s="184"/>
      <c r="H72" s="184"/>
      <c r="I72" s="184">
        <f>'SO 01 SO 02 Pol'!G103</f>
        <v>0</v>
      </c>
      <c r="J72" s="189" t="str">
        <f>IF(I81=0,"",I72/I81*100)</f>
        <v/>
      </c>
    </row>
    <row r="73" spans="1:10" ht="36.75" customHeight="1" x14ac:dyDescent="0.2">
      <c r="A73" s="176"/>
      <c r="B73" s="181" t="s">
        <v>98</v>
      </c>
      <c r="C73" s="182" t="s">
        <v>99</v>
      </c>
      <c r="D73" s="183"/>
      <c r="E73" s="183"/>
      <c r="F73" s="192" t="s">
        <v>25</v>
      </c>
      <c r="G73" s="184"/>
      <c r="H73" s="184"/>
      <c r="I73" s="184">
        <f>'SO 01 SO 01 Pol'!G45+'SO 01 SO 02 Pol'!G108</f>
        <v>0</v>
      </c>
      <c r="J73" s="189" t="str">
        <f>IF(I81=0,"",I73/I81*100)</f>
        <v/>
      </c>
    </row>
    <row r="74" spans="1:10" ht="36.75" customHeight="1" x14ac:dyDescent="0.2">
      <c r="A74" s="176"/>
      <c r="B74" s="181" t="s">
        <v>100</v>
      </c>
      <c r="C74" s="182" t="s">
        <v>101</v>
      </c>
      <c r="D74" s="183"/>
      <c r="E74" s="183"/>
      <c r="F74" s="192" t="s">
        <v>24</v>
      </c>
      <c r="G74" s="184"/>
      <c r="H74" s="184"/>
      <c r="I74" s="184">
        <f>'SO 01 SO 01 Pol'!G48+'SO 01 SO 02 Pol'!G115</f>
        <v>0</v>
      </c>
      <c r="J74" s="189" t="str">
        <f>IF(I81=0,"",I74/I81*100)</f>
        <v/>
      </c>
    </row>
    <row r="75" spans="1:10" ht="36.75" customHeight="1" x14ac:dyDescent="0.2">
      <c r="A75" s="176"/>
      <c r="B75" s="181" t="s">
        <v>102</v>
      </c>
      <c r="C75" s="182" t="s">
        <v>103</v>
      </c>
      <c r="D75" s="183"/>
      <c r="E75" s="183"/>
      <c r="F75" s="192" t="s">
        <v>24</v>
      </c>
      <c r="G75" s="184"/>
      <c r="H75" s="184"/>
      <c r="I75" s="184">
        <f>'SO 01 SO 01 Pol'!G50</f>
        <v>0</v>
      </c>
      <c r="J75" s="189" t="str">
        <f>IF(I81=0,"",I75/I81*100)</f>
        <v/>
      </c>
    </row>
    <row r="76" spans="1:10" ht="36.75" customHeight="1" x14ac:dyDescent="0.2">
      <c r="A76" s="176"/>
      <c r="B76" s="181" t="s">
        <v>104</v>
      </c>
      <c r="C76" s="182" t="s">
        <v>105</v>
      </c>
      <c r="D76" s="183"/>
      <c r="E76" s="183"/>
      <c r="F76" s="192" t="s">
        <v>26</v>
      </c>
      <c r="G76" s="184"/>
      <c r="H76" s="184"/>
      <c r="I76" s="184">
        <f>'SO 01 SO 01 Pol'!G85+'SO 01 SO 02 Pol'!G117</f>
        <v>0</v>
      </c>
      <c r="J76" s="189" t="str">
        <f>IF(I81=0,"",I76/I81*100)</f>
        <v/>
      </c>
    </row>
    <row r="77" spans="1:10" ht="36.75" customHeight="1" x14ac:dyDescent="0.2">
      <c r="A77" s="176"/>
      <c r="B77" s="181" t="s">
        <v>106</v>
      </c>
      <c r="C77" s="182" t="s">
        <v>28</v>
      </c>
      <c r="D77" s="183"/>
      <c r="E77" s="183"/>
      <c r="F77" s="192" t="s">
        <v>106</v>
      </c>
      <c r="G77" s="184"/>
      <c r="H77" s="184"/>
      <c r="I77" s="184">
        <f>'SO 01 VRN Pol'!G8</f>
        <v>0</v>
      </c>
      <c r="J77" s="189" t="str">
        <f>IF(I81=0,"",I77/I81*100)</f>
        <v/>
      </c>
    </row>
    <row r="78" spans="1:10" ht="36.75" customHeight="1" x14ac:dyDescent="0.2">
      <c r="A78" s="176"/>
      <c r="B78" s="181" t="s">
        <v>107</v>
      </c>
      <c r="C78" s="182" t="s">
        <v>27</v>
      </c>
      <c r="D78" s="183"/>
      <c r="E78" s="183"/>
      <c r="F78" s="192" t="s">
        <v>107</v>
      </c>
      <c r="G78" s="184"/>
      <c r="H78" s="184"/>
      <c r="I78" s="184">
        <f>'SO 01 VRN Pol'!G13</f>
        <v>0</v>
      </c>
      <c r="J78" s="189" t="str">
        <f>IF(I81=0,"",I78/I81*100)</f>
        <v/>
      </c>
    </row>
    <row r="79" spans="1:10" ht="36.75" customHeight="1" x14ac:dyDescent="0.2">
      <c r="A79" s="176"/>
      <c r="B79" s="181" t="s">
        <v>108</v>
      </c>
      <c r="C79" s="182" t="s">
        <v>109</v>
      </c>
      <c r="D79" s="183"/>
      <c r="E79" s="183"/>
      <c r="F79" s="192" t="s">
        <v>25</v>
      </c>
      <c r="G79" s="184"/>
      <c r="H79" s="184"/>
      <c r="I79" s="184">
        <f>'SO 01 SO 01 Pol'!G24</f>
        <v>0</v>
      </c>
      <c r="J79" s="189" t="str">
        <f>IF(I81=0,"",I79/I81*100)</f>
        <v/>
      </c>
    </row>
    <row r="80" spans="1:10" ht="36.75" customHeight="1" x14ac:dyDescent="0.2">
      <c r="A80" s="176"/>
      <c r="B80" s="181" t="s">
        <v>110</v>
      </c>
      <c r="C80" s="182" t="s">
        <v>111</v>
      </c>
      <c r="D80" s="183"/>
      <c r="E80" s="183"/>
      <c r="F80" s="192" t="s">
        <v>112</v>
      </c>
      <c r="G80" s="184"/>
      <c r="H80" s="184"/>
      <c r="I80" s="184">
        <f>'SO 01 SO 01 Pol'!G73</f>
        <v>0</v>
      </c>
      <c r="J80" s="189" t="str">
        <f>IF(I81=0,"",I80/I81*100)</f>
        <v/>
      </c>
    </row>
    <row r="81" spans="1:10" ht="25.5" customHeight="1" x14ac:dyDescent="0.2">
      <c r="A81" s="177"/>
      <c r="B81" s="185" t="s">
        <v>1</v>
      </c>
      <c r="C81" s="186"/>
      <c r="D81" s="187"/>
      <c r="E81" s="187"/>
      <c r="F81" s="193"/>
      <c r="G81" s="188"/>
      <c r="H81" s="188"/>
      <c r="I81" s="188">
        <f>SUM(I57:I80)</f>
        <v>0</v>
      </c>
      <c r="J81" s="190">
        <f>SUM(J57:J80)</f>
        <v>0</v>
      </c>
    </row>
    <row r="82" spans="1:10" x14ac:dyDescent="0.2">
      <c r="F82" s="133"/>
      <c r="G82" s="133"/>
      <c r="H82" s="133"/>
      <c r="I82" s="133"/>
      <c r="J82" s="191"/>
    </row>
    <row r="83" spans="1:10" x14ac:dyDescent="0.2">
      <c r="F83" s="133"/>
      <c r="G83" s="133"/>
      <c r="H83" s="133"/>
      <c r="I83" s="133"/>
      <c r="J83" s="191"/>
    </row>
    <row r="84" spans="1:10" x14ac:dyDescent="0.2">
      <c r="F84" s="133"/>
      <c r="G84" s="133"/>
      <c r="H84" s="133"/>
      <c r="I84" s="133"/>
      <c r="J84" s="191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80:E80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141rs96f37lGGZ4gegPUGlGWGHXnY5VgqKVPw6km3IoT8yAs5hKhHzrLX7Ab7YiswSiyo+5+v8K0ZamJsK6uHA==" saltValue="OXbuzIrU7sUbzoVQJ2b6h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EE37D-CD5F-4C03-A710-18852CC26947}">
  <sheetPr>
    <outlinePr summaryBelow="0"/>
  </sheetPr>
  <dimension ref="A1:BH5000"/>
  <sheetViews>
    <sheetView workbookViewId="0">
      <pane ySplit="7" topLeftCell="A8" activePane="bottomLeft" state="frozen"/>
      <selection pane="bottomLeft" activeCell="F16" sqref="F16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0" hidden="1" customWidth="1"/>
    <col min="20" max="20" width="8.42578125" hidden="1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113</v>
      </c>
      <c r="B1" s="195"/>
      <c r="C1" s="195"/>
      <c r="D1" s="195"/>
      <c r="E1" s="195"/>
      <c r="F1" s="195"/>
      <c r="G1" s="195"/>
      <c r="AG1" t="s">
        <v>114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115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115</v>
      </c>
      <c r="AG3" t="s">
        <v>116</v>
      </c>
    </row>
    <row r="4" spans="1:60" ht="24.95" customHeight="1" x14ac:dyDescent="0.2">
      <c r="A4" s="200" t="s">
        <v>9</v>
      </c>
      <c r="B4" s="201" t="s">
        <v>48</v>
      </c>
      <c r="C4" s="202" t="s">
        <v>50</v>
      </c>
      <c r="D4" s="203"/>
      <c r="E4" s="203"/>
      <c r="F4" s="203"/>
      <c r="G4" s="204"/>
      <c r="AG4" t="s">
        <v>117</v>
      </c>
    </row>
    <row r="5" spans="1:60" x14ac:dyDescent="0.2">
      <c r="D5" s="10"/>
    </row>
    <row r="6" spans="1:60" ht="38.25" x14ac:dyDescent="0.2">
      <c r="A6" s="206" t="s">
        <v>118</v>
      </c>
      <c r="B6" s="208" t="s">
        <v>119</v>
      </c>
      <c r="C6" s="208" t="s">
        <v>120</v>
      </c>
      <c r="D6" s="207" t="s">
        <v>121</v>
      </c>
      <c r="E6" s="206" t="s">
        <v>122</v>
      </c>
      <c r="F6" s="205" t="s">
        <v>123</v>
      </c>
      <c r="G6" s="206" t="s">
        <v>29</v>
      </c>
      <c r="H6" s="209" t="s">
        <v>30</v>
      </c>
      <c r="I6" s="209" t="s">
        <v>124</v>
      </c>
      <c r="J6" s="209" t="s">
        <v>31</v>
      </c>
      <c r="K6" s="209" t="s">
        <v>125</v>
      </c>
      <c r="L6" s="209" t="s">
        <v>126</v>
      </c>
      <c r="M6" s="209" t="s">
        <v>127</v>
      </c>
      <c r="N6" s="209" t="s">
        <v>128</v>
      </c>
      <c r="O6" s="209" t="s">
        <v>129</v>
      </c>
      <c r="P6" s="209" t="s">
        <v>130</v>
      </c>
      <c r="Q6" s="209" t="s">
        <v>131</v>
      </c>
      <c r="R6" s="209" t="s">
        <v>132</v>
      </c>
      <c r="S6" s="209" t="s">
        <v>133</v>
      </c>
      <c r="T6" s="209" t="s">
        <v>134</v>
      </c>
      <c r="U6" s="209" t="s">
        <v>135</v>
      </c>
      <c r="V6" s="209" t="s">
        <v>136</v>
      </c>
      <c r="W6" s="209" t="s">
        <v>137</v>
      </c>
      <c r="X6" s="209" t="s">
        <v>138</v>
      </c>
      <c r="Y6" s="209" t="s">
        <v>139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7" t="s">
        <v>140</v>
      </c>
      <c r="B8" s="228" t="s">
        <v>68</v>
      </c>
      <c r="C8" s="251" t="s">
        <v>69</v>
      </c>
      <c r="D8" s="229"/>
      <c r="E8" s="230"/>
      <c r="F8" s="231"/>
      <c r="G8" s="231">
        <f>SUMIF(AG9:AG10,"&lt;&gt;NOR",G9:G10)</f>
        <v>0</v>
      </c>
      <c r="H8" s="231"/>
      <c r="I8" s="231">
        <f>SUM(I9:I10)</f>
        <v>0</v>
      </c>
      <c r="J8" s="231"/>
      <c r="K8" s="231">
        <f>SUM(K9:K10)</f>
        <v>608</v>
      </c>
      <c r="L8" s="231"/>
      <c r="M8" s="231">
        <f>SUM(M9:M10)</f>
        <v>0</v>
      </c>
      <c r="N8" s="230"/>
      <c r="O8" s="230">
        <f>SUM(O9:O10)</f>
        <v>0</v>
      </c>
      <c r="P8" s="230"/>
      <c r="Q8" s="230">
        <f>SUM(Q9:Q10)</f>
        <v>0</v>
      </c>
      <c r="R8" s="231"/>
      <c r="S8" s="231"/>
      <c r="T8" s="232"/>
      <c r="U8" s="226"/>
      <c r="V8" s="226">
        <f>SUM(V9:V10)</f>
        <v>0</v>
      </c>
      <c r="W8" s="226"/>
      <c r="X8" s="226"/>
      <c r="Y8" s="226"/>
      <c r="AG8" t="s">
        <v>141</v>
      </c>
    </row>
    <row r="9" spans="1:60" outlineLevel="1" x14ac:dyDescent="0.2">
      <c r="A9" s="234">
        <v>1</v>
      </c>
      <c r="B9" s="235" t="s">
        <v>142</v>
      </c>
      <c r="C9" s="252" t="s">
        <v>143</v>
      </c>
      <c r="D9" s="236" t="s">
        <v>144</v>
      </c>
      <c r="E9" s="237">
        <v>1</v>
      </c>
      <c r="F9" s="238"/>
      <c r="G9" s="239">
        <f>ROUND(E9*F9,2)</f>
        <v>0</v>
      </c>
      <c r="H9" s="238">
        <v>0</v>
      </c>
      <c r="I9" s="239">
        <f>ROUND(E9*H9,2)</f>
        <v>0</v>
      </c>
      <c r="J9" s="238">
        <v>608</v>
      </c>
      <c r="K9" s="239">
        <f>ROUND(E9*J9,2)</f>
        <v>608</v>
      </c>
      <c r="L9" s="239">
        <v>21</v>
      </c>
      <c r="M9" s="239">
        <f>G9*(1+L9/100)</f>
        <v>0</v>
      </c>
      <c r="N9" s="237">
        <v>1.6000000000000001E-4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145</v>
      </c>
      <c r="T9" s="240" t="s">
        <v>146</v>
      </c>
      <c r="U9" s="220">
        <v>0</v>
      </c>
      <c r="V9" s="220">
        <f>ROUND(E9*U9,2)</f>
        <v>0</v>
      </c>
      <c r="W9" s="220"/>
      <c r="X9" s="220" t="s">
        <v>147</v>
      </c>
      <c r="Y9" s="220" t="s">
        <v>148</v>
      </c>
      <c r="Z9" s="210"/>
      <c r="AA9" s="210"/>
      <c r="AB9" s="210"/>
      <c r="AC9" s="210"/>
      <c r="AD9" s="210"/>
      <c r="AE9" s="210"/>
      <c r="AF9" s="210"/>
      <c r="AG9" s="210" t="s">
        <v>149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3" t="s">
        <v>150</v>
      </c>
      <c r="D10" s="241"/>
      <c r="E10" s="241"/>
      <c r="F10" s="241"/>
      <c r="G10" s="241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151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">
      <c r="A11" s="227" t="s">
        <v>140</v>
      </c>
      <c r="B11" s="228" t="s">
        <v>78</v>
      </c>
      <c r="C11" s="251" t="s">
        <v>79</v>
      </c>
      <c r="D11" s="229"/>
      <c r="E11" s="230"/>
      <c r="F11" s="231"/>
      <c r="G11" s="231">
        <f>SUMIF(AG12:AG12,"&lt;&gt;NOR",G12:G12)</f>
        <v>0</v>
      </c>
      <c r="H11" s="231"/>
      <c r="I11" s="231">
        <f>SUM(I12:I12)</f>
        <v>0</v>
      </c>
      <c r="J11" s="231"/>
      <c r="K11" s="231">
        <f>SUM(K12:K12)</f>
        <v>38826.32</v>
      </c>
      <c r="L11" s="231"/>
      <c r="M11" s="231">
        <f>SUM(M12:M12)</f>
        <v>0</v>
      </c>
      <c r="N11" s="230"/>
      <c r="O11" s="230">
        <f>SUM(O12:O12)</f>
        <v>0</v>
      </c>
      <c r="P11" s="230"/>
      <c r="Q11" s="230">
        <f>SUM(Q12:Q12)</f>
        <v>8.0299999999999994</v>
      </c>
      <c r="R11" s="231"/>
      <c r="S11" s="231"/>
      <c r="T11" s="232"/>
      <c r="U11" s="226"/>
      <c r="V11" s="226">
        <f>SUM(V12:V12)</f>
        <v>0</v>
      </c>
      <c r="W11" s="226"/>
      <c r="X11" s="226"/>
      <c r="Y11" s="226"/>
      <c r="AG11" t="s">
        <v>141</v>
      </c>
    </row>
    <row r="12" spans="1:60" outlineLevel="1" x14ac:dyDescent="0.2">
      <c r="A12" s="242">
        <v>2</v>
      </c>
      <c r="B12" s="243" t="s">
        <v>152</v>
      </c>
      <c r="C12" s="254" t="s">
        <v>153</v>
      </c>
      <c r="D12" s="244" t="s">
        <v>144</v>
      </c>
      <c r="E12" s="245">
        <v>4</v>
      </c>
      <c r="F12" s="246"/>
      <c r="G12" s="247">
        <f>ROUND(E12*F12,2)</f>
        <v>0</v>
      </c>
      <c r="H12" s="246">
        <v>0</v>
      </c>
      <c r="I12" s="247">
        <f>ROUND(E12*H12,2)</f>
        <v>0</v>
      </c>
      <c r="J12" s="246">
        <v>9706.58</v>
      </c>
      <c r="K12" s="247">
        <f>ROUND(E12*J12,2)</f>
        <v>38826.32</v>
      </c>
      <c r="L12" s="247">
        <v>21</v>
      </c>
      <c r="M12" s="247">
        <f>G12*(1+L12/100)</f>
        <v>0</v>
      </c>
      <c r="N12" s="245">
        <v>0</v>
      </c>
      <c r="O12" s="245">
        <f>ROUND(E12*N12,2)</f>
        <v>0</v>
      </c>
      <c r="P12" s="245">
        <v>2.0076900000000002</v>
      </c>
      <c r="Q12" s="245">
        <f>ROUND(E12*P12,2)</f>
        <v>8.0299999999999994</v>
      </c>
      <c r="R12" s="247"/>
      <c r="S12" s="247" t="s">
        <v>145</v>
      </c>
      <c r="T12" s="248" t="s">
        <v>146</v>
      </c>
      <c r="U12" s="220">
        <v>0</v>
      </c>
      <c r="V12" s="220">
        <f>ROUND(E12*U12,2)</f>
        <v>0</v>
      </c>
      <c r="W12" s="220"/>
      <c r="X12" s="220" t="s">
        <v>147</v>
      </c>
      <c r="Y12" s="220" t="s">
        <v>148</v>
      </c>
      <c r="Z12" s="210"/>
      <c r="AA12" s="210"/>
      <c r="AB12" s="210"/>
      <c r="AC12" s="210"/>
      <c r="AD12" s="210"/>
      <c r="AE12" s="210"/>
      <c r="AF12" s="210"/>
      <c r="AG12" s="210" t="s">
        <v>149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">
      <c r="A13" s="227" t="s">
        <v>140</v>
      </c>
      <c r="B13" s="228" t="s">
        <v>80</v>
      </c>
      <c r="C13" s="251" t="s">
        <v>81</v>
      </c>
      <c r="D13" s="229"/>
      <c r="E13" s="230"/>
      <c r="F13" s="231"/>
      <c r="G13" s="231">
        <f>SUMIF(AG14:AG14,"&lt;&gt;NOR",G14:G14)</f>
        <v>0</v>
      </c>
      <c r="H13" s="231"/>
      <c r="I13" s="231">
        <f>SUM(I14:I14)</f>
        <v>0</v>
      </c>
      <c r="J13" s="231"/>
      <c r="K13" s="231">
        <f>SUM(K14:K14)</f>
        <v>1211</v>
      </c>
      <c r="L13" s="231"/>
      <c r="M13" s="231">
        <f>SUM(M14:M14)</f>
        <v>0</v>
      </c>
      <c r="N13" s="230"/>
      <c r="O13" s="230">
        <f>SUM(O14:O14)</f>
        <v>0</v>
      </c>
      <c r="P13" s="230"/>
      <c r="Q13" s="230">
        <f>SUM(Q14:Q14)</f>
        <v>0.32</v>
      </c>
      <c r="R13" s="231"/>
      <c r="S13" s="231"/>
      <c r="T13" s="232"/>
      <c r="U13" s="226"/>
      <c r="V13" s="226">
        <f>SUM(V14:V14)</f>
        <v>0</v>
      </c>
      <c r="W13" s="226"/>
      <c r="X13" s="226"/>
      <c r="Y13" s="226"/>
      <c r="AG13" t="s">
        <v>141</v>
      </c>
    </row>
    <row r="14" spans="1:60" outlineLevel="1" x14ac:dyDescent="0.2">
      <c r="A14" s="242">
        <v>3</v>
      </c>
      <c r="B14" s="243" t="s">
        <v>154</v>
      </c>
      <c r="C14" s="254" t="s">
        <v>155</v>
      </c>
      <c r="D14" s="244" t="s">
        <v>156</v>
      </c>
      <c r="E14" s="245">
        <v>1</v>
      </c>
      <c r="F14" s="246"/>
      <c r="G14" s="247">
        <f>ROUND(E14*F14,2)</f>
        <v>0</v>
      </c>
      <c r="H14" s="246">
        <v>0</v>
      </c>
      <c r="I14" s="247">
        <f>ROUND(E14*H14,2)</f>
        <v>0</v>
      </c>
      <c r="J14" s="246">
        <v>1211</v>
      </c>
      <c r="K14" s="247">
        <f>ROUND(E14*J14,2)</f>
        <v>1211</v>
      </c>
      <c r="L14" s="247">
        <v>21</v>
      </c>
      <c r="M14" s="247">
        <f>G14*(1+L14/100)</f>
        <v>0</v>
      </c>
      <c r="N14" s="245">
        <v>0</v>
      </c>
      <c r="O14" s="245">
        <f>ROUND(E14*N14,2)</f>
        <v>0</v>
      </c>
      <c r="P14" s="245">
        <v>0.315</v>
      </c>
      <c r="Q14" s="245">
        <f>ROUND(E14*P14,2)</f>
        <v>0.32</v>
      </c>
      <c r="R14" s="247"/>
      <c r="S14" s="247" t="s">
        <v>145</v>
      </c>
      <c r="T14" s="248" t="s">
        <v>146</v>
      </c>
      <c r="U14" s="220">
        <v>0</v>
      </c>
      <c r="V14" s="220">
        <f>ROUND(E14*U14,2)</f>
        <v>0</v>
      </c>
      <c r="W14" s="220"/>
      <c r="X14" s="220" t="s">
        <v>147</v>
      </c>
      <c r="Y14" s="220" t="s">
        <v>148</v>
      </c>
      <c r="Z14" s="210"/>
      <c r="AA14" s="210"/>
      <c r="AB14" s="210"/>
      <c r="AC14" s="210"/>
      <c r="AD14" s="210"/>
      <c r="AE14" s="210"/>
      <c r="AF14" s="210"/>
      <c r="AG14" s="210" t="s">
        <v>149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27" t="s">
        <v>140</v>
      </c>
      <c r="B15" s="228" t="s">
        <v>82</v>
      </c>
      <c r="C15" s="251" t="s">
        <v>83</v>
      </c>
      <c r="D15" s="229"/>
      <c r="E15" s="230"/>
      <c r="F15" s="231"/>
      <c r="G15" s="231">
        <f>SUMIF(AG16:AG19,"&lt;&gt;NOR",G16:G19)</f>
        <v>0</v>
      </c>
      <c r="H15" s="231"/>
      <c r="I15" s="231">
        <f>SUM(I16:I19)</f>
        <v>0</v>
      </c>
      <c r="J15" s="231"/>
      <c r="K15" s="231">
        <f>SUM(K16:K19)</f>
        <v>3411</v>
      </c>
      <c r="L15" s="231"/>
      <c r="M15" s="231">
        <f>SUM(M16:M19)</f>
        <v>0</v>
      </c>
      <c r="N15" s="230"/>
      <c r="O15" s="230">
        <f>SUM(O16:O19)</f>
        <v>0</v>
      </c>
      <c r="P15" s="230"/>
      <c r="Q15" s="230">
        <f>SUM(Q16:Q19)</f>
        <v>0.32</v>
      </c>
      <c r="R15" s="231"/>
      <c r="S15" s="231"/>
      <c r="T15" s="232"/>
      <c r="U15" s="226"/>
      <c r="V15" s="226">
        <f>SUM(V16:V19)</f>
        <v>0</v>
      </c>
      <c r="W15" s="226"/>
      <c r="X15" s="226"/>
      <c r="Y15" s="226"/>
      <c r="AG15" t="s">
        <v>141</v>
      </c>
    </row>
    <row r="16" spans="1:60" outlineLevel="1" x14ac:dyDescent="0.2">
      <c r="A16" s="242">
        <v>4</v>
      </c>
      <c r="B16" s="243" t="s">
        <v>157</v>
      </c>
      <c r="C16" s="254" t="s">
        <v>158</v>
      </c>
      <c r="D16" s="244" t="s">
        <v>156</v>
      </c>
      <c r="E16" s="245">
        <v>4</v>
      </c>
      <c r="F16" s="246"/>
      <c r="G16" s="247">
        <f>ROUND(E16*F16,2)</f>
        <v>0</v>
      </c>
      <c r="H16" s="246">
        <v>0</v>
      </c>
      <c r="I16" s="247">
        <f>ROUND(E16*H16,2)</f>
        <v>0</v>
      </c>
      <c r="J16" s="246">
        <v>233.5</v>
      </c>
      <c r="K16" s="247">
        <f>ROUND(E16*J16,2)</f>
        <v>934</v>
      </c>
      <c r="L16" s="247">
        <v>21</v>
      </c>
      <c r="M16" s="247">
        <f>G16*(1+L16/100)</f>
        <v>0</v>
      </c>
      <c r="N16" s="245">
        <v>0</v>
      </c>
      <c r="O16" s="245">
        <f>ROUND(E16*N16,2)</f>
        <v>0</v>
      </c>
      <c r="P16" s="245">
        <v>3.4200000000000001E-2</v>
      </c>
      <c r="Q16" s="245">
        <f>ROUND(E16*P16,2)</f>
        <v>0.14000000000000001</v>
      </c>
      <c r="R16" s="247"/>
      <c r="S16" s="247" t="s">
        <v>159</v>
      </c>
      <c r="T16" s="248" t="s">
        <v>146</v>
      </c>
      <c r="U16" s="220">
        <v>0</v>
      </c>
      <c r="V16" s="220">
        <f>ROUND(E16*U16,2)</f>
        <v>0</v>
      </c>
      <c r="W16" s="220"/>
      <c r="X16" s="220" t="s">
        <v>147</v>
      </c>
      <c r="Y16" s="220" t="s">
        <v>148</v>
      </c>
      <c r="Z16" s="210"/>
      <c r="AA16" s="210"/>
      <c r="AB16" s="210"/>
      <c r="AC16" s="210"/>
      <c r="AD16" s="210"/>
      <c r="AE16" s="210"/>
      <c r="AF16" s="210"/>
      <c r="AG16" s="210" t="s">
        <v>149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2">
        <v>5</v>
      </c>
      <c r="B17" s="243" t="s">
        <v>160</v>
      </c>
      <c r="C17" s="254" t="s">
        <v>161</v>
      </c>
      <c r="D17" s="244" t="s">
        <v>156</v>
      </c>
      <c r="E17" s="245">
        <v>1</v>
      </c>
      <c r="F17" s="246"/>
      <c r="G17" s="247">
        <f>ROUND(E17*F17,2)</f>
        <v>0</v>
      </c>
      <c r="H17" s="246">
        <v>0</v>
      </c>
      <c r="I17" s="247">
        <f>ROUND(E17*H17,2)</f>
        <v>0</v>
      </c>
      <c r="J17" s="246">
        <v>192</v>
      </c>
      <c r="K17" s="247">
        <f>ROUND(E17*J17,2)</f>
        <v>192</v>
      </c>
      <c r="L17" s="247">
        <v>21</v>
      </c>
      <c r="M17" s="247">
        <f>G17*(1+L17/100)</f>
        <v>0</v>
      </c>
      <c r="N17" s="245">
        <v>0</v>
      </c>
      <c r="O17" s="245">
        <f>ROUND(E17*N17,2)</f>
        <v>0</v>
      </c>
      <c r="P17" s="245">
        <v>1.9460000000000002E-2</v>
      </c>
      <c r="Q17" s="245">
        <f>ROUND(E17*P17,2)</f>
        <v>0.02</v>
      </c>
      <c r="R17" s="247"/>
      <c r="S17" s="247" t="s">
        <v>145</v>
      </c>
      <c r="T17" s="248" t="s">
        <v>146</v>
      </c>
      <c r="U17" s="220">
        <v>0</v>
      </c>
      <c r="V17" s="220">
        <f>ROUND(E17*U17,2)</f>
        <v>0</v>
      </c>
      <c r="W17" s="220"/>
      <c r="X17" s="220" t="s">
        <v>147</v>
      </c>
      <c r="Y17" s="220" t="s">
        <v>148</v>
      </c>
      <c r="Z17" s="210"/>
      <c r="AA17" s="210"/>
      <c r="AB17" s="210"/>
      <c r="AC17" s="210"/>
      <c r="AD17" s="210"/>
      <c r="AE17" s="210"/>
      <c r="AF17" s="210"/>
      <c r="AG17" s="210" t="s">
        <v>149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4">
        <v>6</v>
      </c>
      <c r="B18" s="235" t="s">
        <v>162</v>
      </c>
      <c r="C18" s="252" t="s">
        <v>163</v>
      </c>
      <c r="D18" s="236" t="s">
        <v>144</v>
      </c>
      <c r="E18" s="237">
        <v>5</v>
      </c>
      <c r="F18" s="238"/>
      <c r="G18" s="239">
        <f>ROUND(E18*F18,2)</f>
        <v>0</v>
      </c>
      <c r="H18" s="238">
        <v>0</v>
      </c>
      <c r="I18" s="239">
        <f>ROUND(E18*H18,2)</f>
        <v>0</v>
      </c>
      <c r="J18" s="238">
        <v>457</v>
      </c>
      <c r="K18" s="239">
        <f>ROUND(E18*J18,2)</f>
        <v>2285</v>
      </c>
      <c r="L18" s="239">
        <v>21</v>
      </c>
      <c r="M18" s="239">
        <f>G18*(1+L18/100)</f>
        <v>0</v>
      </c>
      <c r="N18" s="237">
        <v>0</v>
      </c>
      <c r="O18" s="237">
        <f>ROUND(E18*N18,2)</f>
        <v>0</v>
      </c>
      <c r="P18" s="237">
        <v>3.1870000000000002E-2</v>
      </c>
      <c r="Q18" s="237">
        <f>ROUND(E18*P18,2)</f>
        <v>0.16</v>
      </c>
      <c r="R18" s="239"/>
      <c r="S18" s="239" t="s">
        <v>159</v>
      </c>
      <c r="T18" s="240" t="s">
        <v>146</v>
      </c>
      <c r="U18" s="220">
        <v>0</v>
      </c>
      <c r="V18" s="220">
        <f>ROUND(E18*U18,2)</f>
        <v>0</v>
      </c>
      <c r="W18" s="220"/>
      <c r="X18" s="220" t="s">
        <v>147</v>
      </c>
      <c r="Y18" s="220" t="s">
        <v>148</v>
      </c>
      <c r="Z18" s="210"/>
      <c r="AA18" s="210"/>
      <c r="AB18" s="210"/>
      <c r="AC18" s="210"/>
      <c r="AD18" s="210"/>
      <c r="AE18" s="210"/>
      <c r="AF18" s="210"/>
      <c r="AG18" s="210" t="s">
        <v>149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2" x14ac:dyDescent="0.2">
      <c r="A19" s="217"/>
      <c r="B19" s="218"/>
      <c r="C19" s="253" t="s">
        <v>164</v>
      </c>
      <c r="D19" s="241"/>
      <c r="E19" s="241"/>
      <c r="F19" s="241"/>
      <c r="G19" s="241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151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49" t="str">
        <f>C19</f>
        <v>Svislé přemístění ze 2. NP, nebo 1. PP, vodorovné vnitrostaveništní přemístění do 30 m, odvoz na skládku do 10 km. Bez poplatku za skládku.</v>
      </c>
      <c r="BB19" s="210"/>
      <c r="BC19" s="210"/>
      <c r="BD19" s="210"/>
      <c r="BE19" s="210"/>
      <c r="BF19" s="210"/>
      <c r="BG19" s="210"/>
      <c r="BH19" s="210"/>
    </row>
    <row r="20" spans="1:60" x14ac:dyDescent="0.2">
      <c r="A20" s="227" t="s">
        <v>140</v>
      </c>
      <c r="B20" s="228" t="s">
        <v>86</v>
      </c>
      <c r="C20" s="251" t="s">
        <v>87</v>
      </c>
      <c r="D20" s="229"/>
      <c r="E20" s="230"/>
      <c r="F20" s="231"/>
      <c r="G20" s="231">
        <f>SUMIF(AG21:AG21,"&lt;&gt;NOR",G21:G21)</f>
        <v>0</v>
      </c>
      <c r="H20" s="231"/>
      <c r="I20" s="231">
        <f>SUM(I21:I21)</f>
        <v>0</v>
      </c>
      <c r="J20" s="231"/>
      <c r="K20" s="231">
        <f>SUM(K21:K21)</f>
        <v>1251</v>
      </c>
      <c r="L20" s="231"/>
      <c r="M20" s="231">
        <f>SUM(M21:M21)</f>
        <v>0</v>
      </c>
      <c r="N20" s="230"/>
      <c r="O20" s="230">
        <f>SUM(O21:O21)</f>
        <v>0</v>
      </c>
      <c r="P20" s="230"/>
      <c r="Q20" s="230">
        <f>SUM(Q21:Q21)</f>
        <v>0.01</v>
      </c>
      <c r="R20" s="231"/>
      <c r="S20" s="231"/>
      <c r="T20" s="232"/>
      <c r="U20" s="226"/>
      <c r="V20" s="226">
        <f>SUM(V21:V21)</f>
        <v>0</v>
      </c>
      <c r="W20" s="226"/>
      <c r="X20" s="226"/>
      <c r="Y20" s="226"/>
      <c r="AG20" t="s">
        <v>141</v>
      </c>
    </row>
    <row r="21" spans="1:60" outlineLevel="1" x14ac:dyDescent="0.2">
      <c r="A21" s="242">
        <v>7</v>
      </c>
      <c r="B21" s="243" t="s">
        <v>165</v>
      </c>
      <c r="C21" s="254" t="s">
        <v>166</v>
      </c>
      <c r="D21" s="244" t="s">
        <v>144</v>
      </c>
      <c r="E21" s="245">
        <v>6</v>
      </c>
      <c r="F21" s="246"/>
      <c r="G21" s="247">
        <f>ROUND(E21*F21,2)</f>
        <v>0</v>
      </c>
      <c r="H21" s="246">
        <v>0</v>
      </c>
      <c r="I21" s="247">
        <f>ROUND(E21*H21,2)</f>
        <v>0</v>
      </c>
      <c r="J21" s="246">
        <v>208.5</v>
      </c>
      <c r="K21" s="247">
        <f>ROUND(E21*J21,2)</f>
        <v>1251</v>
      </c>
      <c r="L21" s="247">
        <v>21</v>
      </c>
      <c r="M21" s="247">
        <f>G21*(1+L21/100)</f>
        <v>0</v>
      </c>
      <c r="N21" s="245">
        <v>0</v>
      </c>
      <c r="O21" s="245">
        <f>ROUND(E21*N21,2)</f>
        <v>0</v>
      </c>
      <c r="P21" s="245">
        <v>1.1000000000000001E-3</v>
      </c>
      <c r="Q21" s="245">
        <f>ROUND(E21*P21,2)</f>
        <v>0.01</v>
      </c>
      <c r="R21" s="247"/>
      <c r="S21" s="247" t="s">
        <v>159</v>
      </c>
      <c r="T21" s="248" t="s">
        <v>146</v>
      </c>
      <c r="U21" s="220">
        <v>0</v>
      </c>
      <c r="V21" s="220">
        <f>ROUND(E21*U21,2)</f>
        <v>0</v>
      </c>
      <c r="W21" s="220"/>
      <c r="X21" s="220" t="s">
        <v>147</v>
      </c>
      <c r="Y21" s="220" t="s">
        <v>148</v>
      </c>
      <c r="Z21" s="210"/>
      <c r="AA21" s="210"/>
      <c r="AB21" s="210"/>
      <c r="AC21" s="210"/>
      <c r="AD21" s="210"/>
      <c r="AE21" s="210"/>
      <c r="AF21" s="210"/>
      <c r="AG21" s="210" t="s">
        <v>149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27" t="s">
        <v>140</v>
      </c>
      <c r="B22" s="228" t="s">
        <v>88</v>
      </c>
      <c r="C22" s="251" t="s">
        <v>89</v>
      </c>
      <c r="D22" s="229"/>
      <c r="E22" s="230"/>
      <c r="F22" s="231"/>
      <c r="G22" s="231">
        <f>SUMIF(AG23:AG23,"&lt;&gt;NOR",G23:G23)</f>
        <v>0</v>
      </c>
      <c r="H22" s="231"/>
      <c r="I22" s="231">
        <f>SUM(I23:I23)</f>
        <v>0</v>
      </c>
      <c r="J22" s="231"/>
      <c r="K22" s="231">
        <f>SUM(K23:K23)</f>
        <v>5000</v>
      </c>
      <c r="L22" s="231"/>
      <c r="M22" s="231">
        <f>SUM(M23:M23)</f>
        <v>0</v>
      </c>
      <c r="N22" s="230"/>
      <c r="O22" s="230">
        <f>SUM(O23:O23)</f>
        <v>0</v>
      </c>
      <c r="P22" s="230"/>
      <c r="Q22" s="230">
        <f>SUM(Q23:Q23)</f>
        <v>0.02</v>
      </c>
      <c r="R22" s="231"/>
      <c r="S22" s="231"/>
      <c r="T22" s="232"/>
      <c r="U22" s="226"/>
      <c r="V22" s="226">
        <f>SUM(V23:V23)</f>
        <v>0</v>
      </c>
      <c r="W22" s="226"/>
      <c r="X22" s="226"/>
      <c r="Y22" s="226"/>
      <c r="AG22" t="s">
        <v>141</v>
      </c>
    </row>
    <row r="23" spans="1:60" ht="22.5" outlineLevel="1" x14ac:dyDescent="0.2">
      <c r="A23" s="242">
        <v>8</v>
      </c>
      <c r="B23" s="243" t="s">
        <v>167</v>
      </c>
      <c r="C23" s="254" t="s">
        <v>168</v>
      </c>
      <c r="D23" s="244" t="s">
        <v>169</v>
      </c>
      <c r="E23" s="245">
        <v>1</v>
      </c>
      <c r="F23" s="246"/>
      <c r="G23" s="247">
        <f>ROUND(E23*F23,2)</f>
        <v>0</v>
      </c>
      <c r="H23" s="246">
        <v>0</v>
      </c>
      <c r="I23" s="247">
        <f>ROUND(E23*H23,2)</f>
        <v>0</v>
      </c>
      <c r="J23" s="246">
        <v>5000</v>
      </c>
      <c r="K23" s="247">
        <f>ROUND(E23*J23,2)</f>
        <v>5000</v>
      </c>
      <c r="L23" s="247">
        <v>21</v>
      </c>
      <c r="M23" s="247">
        <f>G23*(1+L23/100)</f>
        <v>0</v>
      </c>
      <c r="N23" s="245">
        <v>0</v>
      </c>
      <c r="O23" s="245">
        <f>ROUND(E23*N23,2)</f>
        <v>0</v>
      </c>
      <c r="P23" s="245">
        <v>2.3800000000000002E-2</v>
      </c>
      <c r="Q23" s="245">
        <f>ROUND(E23*P23,2)</f>
        <v>0.02</v>
      </c>
      <c r="R23" s="247"/>
      <c r="S23" s="247" t="s">
        <v>145</v>
      </c>
      <c r="T23" s="248" t="s">
        <v>146</v>
      </c>
      <c r="U23" s="220">
        <v>0</v>
      </c>
      <c r="V23" s="220">
        <f>ROUND(E23*U23,2)</f>
        <v>0</v>
      </c>
      <c r="W23" s="220"/>
      <c r="X23" s="220" t="s">
        <v>147</v>
      </c>
      <c r="Y23" s="220" t="s">
        <v>148</v>
      </c>
      <c r="Z23" s="210"/>
      <c r="AA23" s="210"/>
      <c r="AB23" s="210"/>
      <c r="AC23" s="210"/>
      <c r="AD23" s="210"/>
      <c r="AE23" s="210"/>
      <c r="AF23" s="210"/>
      <c r="AG23" s="210" t="s">
        <v>149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">
      <c r="A24" s="227" t="s">
        <v>140</v>
      </c>
      <c r="B24" s="228" t="s">
        <v>108</v>
      </c>
      <c r="C24" s="251" t="s">
        <v>109</v>
      </c>
      <c r="D24" s="229"/>
      <c r="E24" s="230"/>
      <c r="F24" s="231"/>
      <c r="G24" s="231">
        <f>SUMIF(AG25:AG26,"&lt;&gt;NOR",G25:G26)</f>
        <v>0</v>
      </c>
      <c r="H24" s="231"/>
      <c r="I24" s="231">
        <f>SUM(I25:I26)</f>
        <v>0</v>
      </c>
      <c r="J24" s="231"/>
      <c r="K24" s="231">
        <f>SUM(K25:K26)</f>
        <v>542</v>
      </c>
      <c r="L24" s="231"/>
      <c r="M24" s="231">
        <f>SUM(M25:M26)</f>
        <v>0</v>
      </c>
      <c r="N24" s="230"/>
      <c r="O24" s="230">
        <f>SUM(O25:O26)</f>
        <v>0</v>
      </c>
      <c r="P24" s="230"/>
      <c r="Q24" s="230">
        <f>SUM(Q25:Q26)</f>
        <v>0</v>
      </c>
      <c r="R24" s="231"/>
      <c r="S24" s="231"/>
      <c r="T24" s="232"/>
      <c r="U24" s="226"/>
      <c r="V24" s="226">
        <f>SUM(V25:V26)</f>
        <v>0.93</v>
      </c>
      <c r="W24" s="226"/>
      <c r="X24" s="226"/>
      <c r="Y24" s="226"/>
      <c r="AG24" t="s">
        <v>141</v>
      </c>
    </row>
    <row r="25" spans="1:60" outlineLevel="1" x14ac:dyDescent="0.2">
      <c r="A25" s="234">
        <v>9</v>
      </c>
      <c r="B25" s="235" t="s">
        <v>170</v>
      </c>
      <c r="C25" s="252" t="s">
        <v>171</v>
      </c>
      <c r="D25" s="236" t="s">
        <v>144</v>
      </c>
      <c r="E25" s="237">
        <v>1</v>
      </c>
      <c r="F25" s="238"/>
      <c r="G25" s="239">
        <f>ROUND(E25*F25,2)</f>
        <v>0</v>
      </c>
      <c r="H25" s="238">
        <v>0</v>
      </c>
      <c r="I25" s="239">
        <f>ROUND(E25*H25,2)</f>
        <v>0</v>
      </c>
      <c r="J25" s="238">
        <v>542</v>
      </c>
      <c r="K25" s="239">
        <f>ROUND(E25*J25,2)</f>
        <v>542</v>
      </c>
      <c r="L25" s="239">
        <v>21</v>
      </c>
      <c r="M25" s="239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9"/>
      <c r="S25" s="239" t="s">
        <v>145</v>
      </c>
      <c r="T25" s="240" t="s">
        <v>159</v>
      </c>
      <c r="U25" s="220">
        <v>0.93</v>
      </c>
      <c r="V25" s="220">
        <f>ROUND(E25*U25,2)</f>
        <v>0.93</v>
      </c>
      <c r="W25" s="220"/>
      <c r="X25" s="220" t="s">
        <v>147</v>
      </c>
      <c r="Y25" s="220" t="s">
        <v>148</v>
      </c>
      <c r="Z25" s="210"/>
      <c r="AA25" s="210"/>
      <c r="AB25" s="210"/>
      <c r="AC25" s="210"/>
      <c r="AD25" s="210"/>
      <c r="AE25" s="210"/>
      <c r="AF25" s="210"/>
      <c r="AG25" s="210" t="s">
        <v>149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5" t="s">
        <v>172</v>
      </c>
      <c r="D26" s="224"/>
      <c r="E26" s="225">
        <v>1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173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x14ac:dyDescent="0.2">
      <c r="A27" s="227" t="s">
        <v>140</v>
      </c>
      <c r="B27" s="228" t="s">
        <v>94</v>
      </c>
      <c r="C27" s="251" t="s">
        <v>95</v>
      </c>
      <c r="D27" s="229"/>
      <c r="E27" s="230"/>
      <c r="F27" s="231"/>
      <c r="G27" s="231">
        <f>SUMIF(AG28:AG44,"&lt;&gt;NOR",G28:G44)</f>
        <v>0</v>
      </c>
      <c r="H27" s="231"/>
      <c r="I27" s="231">
        <f>SUM(I28:I44)</f>
        <v>0</v>
      </c>
      <c r="J27" s="231"/>
      <c r="K27" s="231">
        <f>SUM(K28:K44)</f>
        <v>18969.13</v>
      </c>
      <c r="L27" s="231"/>
      <c r="M27" s="231">
        <f>SUM(M28:M44)</f>
        <v>0</v>
      </c>
      <c r="N27" s="230"/>
      <c r="O27" s="230">
        <f>SUM(O28:O44)</f>
        <v>0.01</v>
      </c>
      <c r="P27" s="230"/>
      <c r="Q27" s="230">
        <f>SUM(Q28:Q44)</f>
        <v>0</v>
      </c>
      <c r="R27" s="231"/>
      <c r="S27" s="231"/>
      <c r="T27" s="232"/>
      <c r="U27" s="226"/>
      <c r="V27" s="226">
        <f>SUM(V28:V44)</f>
        <v>0</v>
      </c>
      <c r="W27" s="226"/>
      <c r="X27" s="226"/>
      <c r="Y27" s="226"/>
      <c r="AG27" t="s">
        <v>141</v>
      </c>
    </row>
    <row r="28" spans="1:60" outlineLevel="1" x14ac:dyDescent="0.2">
      <c r="A28" s="234">
        <v>10</v>
      </c>
      <c r="B28" s="235" t="s">
        <v>174</v>
      </c>
      <c r="C28" s="252" t="s">
        <v>175</v>
      </c>
      <c r="D28" s="236" t="s">
        <v>176</v>
      </c>
      <c r="E28" s="237">
        <v>33.44</v>
      </c>
      <c r="F28" s="238"/>
      <c r="G28" s="239">
        <f>ROUND(E28*F28,2)</f>
        <v>0</v>
      </c>
      <c r="H28" s="238">
        <v>0</v>
      </c>
      <c r="I28" s="239">
        <f>ROUND(E28*H28,2)</f>
        <v>0</v>
      </c>
      <c r="J28" s="238">
        <v>64.099999999999994</v>
      </c>
      <c r="K28" s="239">
        <f>ROUND(E28*J28,2)</f>
        <v>2143.5</v>
      </c>
      <c r="L28" s="239">
        <v>21</v>
      </c>
      <c r="M28" s="239">
        <f>G28*(1+L28/100)</f>
        <v>0</v>
      </c>
      <c r="N28" s="237">
        <v>1.0000000000000001E-5</v>
      </c>
      <c r="O28" s="237">
        <f>ROUND(E28*N28,2)</f>
        <v>0</v>
      </c>
      <c r="P28" s="237">
        <v>0</v>
      </c>
      <c r="Q28" s="237">
        <f>ROUND(E28*P28,2)</f>
        <v>0</v>
      </c>
      <c r="R28" s="239"/>
      <c r="S28" s="239" t="s">
        <v>159</v>
      </c>
      <c r="T28" s="240" t="s">
        <v>146</v>
      </c>
      <c r="U28" s="220">
        <v>0</v>
      </c>
      <c r="V28" s="220">
        <f>ROUND(E28*U28,2)</f>
        <v>0</v>
      </c>
      <c r="W28" s="220"/>
      <c r="X28" s="220" t="s">
        <v>147</v>
      </c>
      <c r="Y28" s="220" t="s">
        <v>148</v>
      </c>
      <c r="Z28" s="210"/>
      <c r="AA28" s="210"/>
      <c r="AB28" s="210"/>
      <c r="AC28" s="210"/>
      <c r="AD28" s="210"/>
      <c r="AE28" s="210"/>
      <c r="AF28" s="210"/>
      <c r="AG28" s="210" t="s">
        <v>149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55" t="s">
        <v>177</v>
      </c>
      <c r="D29" s="224"/>
      <c r="E29" s="225"/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173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55" t="s">
        <v>178</v>
      </c>
      <c r="D30" s="224"/>
      <c r="E30" s="225"/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173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55" t="s">
        <v>179</v>
      </c>
      <c r="D31" s="224"/>
      <c r="E31" s="225"/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173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55" t="s">
        <v>180</v>
      </c>
      <c r="D32" s="224"/>
      <c r="E32" s="225">
        <v>33.44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173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4">
        <v>11</v>
      </c>
      <c r="B33" s="235" t="s">
        <v>181</v>
      </c>
      <c r="C33" s="252" t="s">
        <v>182</v>
      </c>
      <c r="D33" s="236" t="s">
        <v>176</v>
      </c>
      <c r="E33" s="237">
        <v>47.93</v>
      </c>
      <c r="F33" s="238"/>
      <c r="G33" s="239">
        <f>ROUND(E33*F33,2)</f>
        <v>0</v>
      </c>
      <c r="H33" s="238">
        <v>0</v>
      </c>
      <c r="I33" s="239">
        <f>ROUND(E33*H33,2)</f>
        <v>0</v>
      </c>
      <c r="J33" s="238">
        <v>37</v>
      </c>
      <c r="K33" s="239">
        <f>ROUND(E33*J33,2)</f>
        <v>1773.41</v>
      </c>
      <c r="L33" s="239">
        <v>21</v>
      </c>
      <c r="M33" s="239">
        <f>G33*(1+L33/100)</f>
        <v>0</v>
      </c>
      <c r="N33" s="237">
        <v>1.0000000000000001E-5</v>
      </c>
      <c r="O33" s="237">
        <f>ROUND(E33*N33,2)</f>
        <v>0</v>
      </c>
      <c r="P33" s="237">
        <v>0</v>
      </c>
      <c r="Q33" s="237">
        <f>ROUND(E33*P33,2)</f>
        <v>0</v>
      </c>
      <c r="R33" s="239"/>
      <c r="S33" s="239" t="s">
        <v>159</v>
      </c>
      <c r="T33" s="240" t="s">
        <v>146</v>
      </c>
      <c r="U33" s="220">
        <v>0</v>
      </c>
      <c r="V33" s="220">
        <f>ROUND(E33*U33,2)</f>
        <v>0</v>
      </c>
      <c r="W33" s="220"/>
      <c r="X33" s="220" t="s">
        <v>147</v>
      </c>
      <c r="Y33" s="220" t="s">
        <v>148</v>
      </c>
      <c r="Z33" s="210"/>
      <c r="AA33" s="210"/>
      <c r="AB33" s="210"/>
      <c r="AC33" s="210"/>
      <c r="AD33" s="210"/>
      <c r="AE33" s="210"/>
      <c r="AF33" s="210"/>
      <c r="AG33" s="210" t="s">
        <v>149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17"/>
      <c r="B34" s="218"/>
      <c r="C34" s="255" t="s">
        <v>183</v>
      </c>
      <c r="D34" s="224"/>
      <c r="E34" s="225"/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173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55" t="s">
        <v>184</v>
      </c>
      <c r="D35" s="224"/>
      <c r="E35" s="225">
        <v>47.93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173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4">
        <v>12</v>
      </c>
      <c r="B36" s="235" t="s">
        <v>185</v>
      </c>
      <c r="C36" s="252" t="s">
        <v>186</v>
      </c>
      <c r="D36" s="236" t="s">
        <v>176</v>
      </c>
      <c r="E36" s="237">
        <v>33.44</v>
      </c>
      <c r="F36" s="238"/>
      <c r="G36" s="239">
        <f>ROUND(E36*F36,2)</f>
        <v>0</v>
      </c>
      <c r="H36" s="238">
        <v>0</v>
      </c>
      <c r="I36" s="239">
        <f>ROUND(E36*H36,2)</f>
        <v>0</v>
      </c>
      <c r="J36" s="238">
        <v>306.5</v>
      </c>
      <c r="K36" s="239">
        <f>ROUND(E36*J36,2)</f>
        <v>10249.36</v>
      </c>
      <c r="L36" s="239">
        <v>21</v>
      </c>
      <c r="M36" s="239">
        <f>G36*(1+L36/100)</f>
        <v>0</v>
      </c>
      <c r="N36" s="237">
        <v>2.2000000000000001E-4</v>
      </c>
      <c r="O36" s="237">
        <f>ROUND(E36*N36,2)</f>
        <v>0.01</v>
      </c>
      <c r="P36" s="237">
        <v>0</v>
      </c>
      <c r="Q36" s="237">
        <f>ROUND(E36*P36,2)</f>
        <v>0</v>
      </c>
      <c r="R36" s="239"/>
      <c r="S36" s="239" t="s">
        <v>159</v>
      </c>
      <c r="T36" s="240" t="s">
        <v>146</v>
      </c>
      <c r="U36" s="220">
        <v>0</v>
      </c>
      <c r="V36" s="220">
        <f>ROUND(E36*U36,2)</f>
        <v>0</v>
      </c>
      <c r="W36" s="220"/>
      <c r="X36" s="220" t="s">
        <v>147</v>
      </c>
      <c r="Y36" s="220" t="s">
        <v>148</v>
      </c>
      <c r="Z36" s="210"/>
      <c r="AA36" s="210"/>
      <c r="AB36" s="210"/>
      <c r="AC36" s="210"/>
      <c r="AD36" s="210"/>
      <c r="AE36" s="210"/>
      <c r="AF36" s="210"/>
      <c r="AG36" s="210" t="s">
        <v>149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55" t="s">
        <v>177</v>
      </c>
      <c r="D37" s="224"/>
      <c r="E37" s="225"/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173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55" t="s">
        <v>178</v>
      </c>
      <c r="D38" s="224"/>
      <c r="E38" s="225"/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173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55" t="s">
        <v>179</v>
      </c>
      <c r="D39" s="224"/>
      <c r="E39" s="225"/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173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55" t="s">
        <v>180</v>
      </c>
      <c r="D40" s="224"/>
      <c r="E40" s="225">
        <v>33.44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173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4">
        <v>13</v>
      </c>
      <c r="B41" s="235" t="s">
        <v>187</v>
      </c>
      <c r="C41" s="252" t="s">
        <v>188</v>
      </c>
      <c r="D41" s="236" t="s">
        <v>176</v>
      </c>
      <c r="E41" s="237">
        <v>15.67</v>
      </c>
      <c r="F41" s="238"/>
      <c r="G41" s="239">
        <f>ROUND(E41*F41,2)</f>
        <v>0</v>
      </c>
      <c r="H41" s="238">
        <v>0</v>
      </c>
      <c r="I41" s="239">
        <f>ROUND(E41*H41,2)</f>
        <v>0</v>
      </c>
      <c r="J41" s="238">
        <v>306.5</v>
      </c>
      <c r="K41" s="239">
        <f>ROUND(E41*J41,2)</f>
        <v>4802.8599999999997</v>
      </c>
      <c r="L41" s="239">
        <v>21</v>
      </c>
      <c r="M41" s="239">
        <f>G41*(1+L41/100)</f>
        <v>0</v>
      </c>
      <c r="N41" s="237">
        <v>2.2000000000000001E-4</v>
      </c>
      <c r="O41" s="237">
        <f>ROUND(E41*N41,2)</f>
        <v>0</v>
      </c>
      <c r="P41" s="237">
        <v>0</v>
      </c>
      <c r="Q41" s="237">
        <f>ROUND(E41*P41,2)</f>
        <v>0</v>
      </c>
      <c r="R41" s="239"/>
      <c r="S41" s="239" t="s">
        <v>159</v>
      </c>
      <c r="T41" s="240" t="s">
        <v>146</v>
      </c>
      <c r="U41" s="220">
        <v>0</v>
      </c>
      <c r="V41" s="220">
        <f>ROUND(E41*U41,2)</f>
        <v>0</v>
      </c>
      <c r="W41" s="220"/>
      <c r="X41" s="220" t="s">
        <v>147</v>
      </c>
      <c r="Y41" s="220" t="s">
        <v>148</v>
      </c>
      <c r="Z41" s="210"/>
      <c r="AA41" s="210"/>
      <c r="AB41" s="210"/>
      <c r="AC41" s="210"/>
      <c r="AD41" s="210"/>
      <c r="AE41" s="210"/>
      <c r="AF41" s="210"/>
      <c r="AG41" s="210" t="s">
        <v>149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53" t="s">
        <v>189</v>
      </c>
      <c r="D42" s="241"/>
      <c r="E42" s="241"/>
      <c r="F42" s="241"/>
      <c r="G42" s="241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151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55" t="s">
        <v>190</v>
      </c>
      <c r="D43" s="224"/>
      <c r="E43" s="225"/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173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55" t="s">
        <v>191</v>
      </c>
      <c r="D44" s="224"/>
      <c r="E44" s="225">
        <v>15.67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173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">
      <c r="A45" s="227" t="s">
        <v>140</v>
      </c>
      <c r="B45" s="228" t="s">
        <v>98</v>
      </c>
      <c r="C45" s="251" t="s">
        <v>99</v>
      </c>
      <c r="D45" s="229"/>
      <c r="E45" s="230"/>
      <c r="F45" s="231"/>
      <c r="G45" s="231">
        <f>SUMIF(AG46:AG47,"&lt;&gt;NOR",G46:G47)</f>
        <v>0</v>
      </c>
      <c r="H45" s="231"/>
      <c r="I45" s="231">
        <f>SUM(I46:I47)</f>
        <v>0</v>
      </c>
      <c r="J45" s="231"/>
      <c r="K45" s="231">
        <f>SUM(K46:K47)</f>
        <v>200</v>
      </c>
      <c r="L45" s="231"/>
      <c r="M45" s="231">
        <f>SUM(M46:M47)</f>
        <v>0</v>
      </c>
      <c r="N45" s="230"/>
      <c r="O45" s="230">
        <f>SUM(O46:O47)</f>
        <v>0</v>
      </c>
      <c r="P45" s="230"/>
      <c r="Q45" s="230">
        <f>SUM(Q46:Q47)</f>
        <v>0</v>
      </c>
      <c r="R45" s="231"/>
      <c r="S45" s="231"/>
      <c r="T45" s="232"/>
      <c r="U45" s="226"/>
      <c r="V45" s="226">
        <f>SUM(V46:V47)</f>
        <v>0</v>
      </c>
      <c r="W45" s="226"/>
      <c r="X45" s="226"/>
      <c r="Y45" s="226"/>
      <c r="AG45" t="s">
        <v>141</v>
      </c>
    </row>
    <row r="46" spans="1:60" outlineLevel="1" x14ac:dyDescent="0.2">
      <c r="A46" s="234">
        <v>14</v>
      </c>
      <c r="B46" s="235" t="s">
        <v>192</v>
      </c>
      <c r="C46" s="252" t="s">
        <v>193</v>
      </c>
      <c r="D46" s="236" t="s">
        <v>144</v>
      </c>
      <c r="E46" s="237">
        <v>1</v>
      </c>
      <c r="F46" s="238"/>
      <c r="G46" s="239">
        <f>ROUND(E46*F46,2)</f>
        <v>0</v>
      </c>
      <c r="H46" s="238">
        <v>0</v>
      </c>
      <c r="I46" s="239">
        <f>ROUND(E46*H46,2)</f>
        <v>0</v>
      </c>
      <c r="J46" s="238">
        <v>200</v>
      </c>
      <c r="K46" s="239">
        <f>ROUND(E46*J46,2)</f>
        <v>200</v>
      </c>
      <c r="L46" s="239">
        <v>21</v>
      </c>
      <c r="M46" s="239">
        <f>G46*(1+L46/100)</f>
        <v>0</v>
      </c>
      <c r="N46" s="237">
        <v>8.0000000000000007E-5</v>
      </c>
      <c r="O46" s="237">
        <f>ROUND(E46*N46,2)</f>
        <v>0</v>
      </c>
      <c r="P46" s="237">
        <v>0</v>
      </c>
      <c r="Q46" s="237">
        <f>ROUND(E46*P46,2)</f>
        <v>0</v>
      </c>
      <c r="R46" s="239"/>
      <c r="S46" s="239" t="s">
        <v>145</v>
      </c>
      <c r="T46" s="240" t="s">
        <v>146</v>
      </c>
      <c r="U46" s="220">
        <v>0</v>
      </c>
      <c r="V46" s="220">
        <f>ROUND(E46*U46,2)</f>
        <v>0</v>
      </c>
      <c r="W46" s="220"/>
      <c r="X46" s="220" t="s">
        <v>147</v>
      </c>
      <c r="Y46" s="220" t="s">
        <v>148</v>
      </c>
      <c r="Z46" s="210"/>
      <c r="AA46" s="210"/>
      <c r="AB46" s="210"/>
      <c r="AC46" s="210"/>
      <c r="AD46" s="210"/>
      <c r="AE46" s="210"/>
      <c r="AF46" s="210"/>
      <c r="AG46" s="210" t="s">
        <v>149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53" t="s">
        <v>194</v>
      </c>
      <c r="D47" s="241"/>
      <c r="E47" s="241"/>
      <c r="F47" s="241"/>
      <c r="G47" s="241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151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x14ac:dyDescent="0.2">
      <c r="A48" s="227" t="s">
        <v>140</v>
      </c>
      <c r="B48" s="228" t="s">
        <v>100</v>
      </c>
      <c r="C48" s="251" t="s">
        <v>101</v>
      </c>
      <c r="D48" s="229"/>
      <c r="E48" s="230"/>
      <c r="F48" s="231"/>
      <c r="G48" s="231">
        <f>SUMIF(AG49:AG49,"&lt;&gt;NOR",G49:G49)</f>
        <v>0</v>
      </c>
      <c r="H48" s="231"/>
      <c r="I48" s="231">
        <f>SUM(I49:I49)</f>
        <v>0</v>
      </c>
      <c r="J48" s="231"/>
      <c r="K48" s="231">
        <f>SUM(K49:K49)</f>
        <v>8886.31</v>
      </c>
      <c r="L48" s="231"/>
      <c r="M48" s="231">
        <f>SUM(M49:M49)</f>
        <v>0</v>
      </c>
      <c r="N48" s="230"/>
      <c r="O48" s="230">
        <f>SUM(O49:O49)</f>
        <v>0</v>
      </c>
      <c r="P48" s="230"/>
      <c r="Q48" s="230">
        <f>SUM(Q49:Q49)</f>
        <v>0</v>
      </c>
      <c r="R48" s="231"/>
      <c r="S48" s="231"/>
      <c r="T48" s="232"/>
      <c r="U48" s="226"/>
      <c r="V48" s="226">
        <f>SUM(V49:V49)</f>
        <v>0</v>
      </c>
      <c r="W48" s="226"/>
      <c r="X48" s="226"/>
      <c r="Y48" s="226"/>
      <c r="AG48" t="s">
        <v>141</v>
      </c>
    </row>
    <row r="49" spans="1:60" outlineLevel="1" x14ac:dyDescent="0.2">
      <c r="A49" s="242">
        <v>15</v>
      </c>
      <c r="B49" s="243" t="s">
        <v>195</v>
      </c>
      <c r="C49" s="254" t="s">
        <v>196</v>
      </c>
      <c r="D49" s="244" t="s">
        <v>169</v>
      </c>
      <c r="E49" s="245">
        <v>1</v>
      </c>
      <c r="F49" s="246"/>
      <c r="G49" s="247">
        <f>ROUND(E49*F49,2)</f>
        <v>0</v>
      </c>
      <c r="H49" s="246">
        <v>0</v>
      </c>
      <c r="I49" s="247">
        <f>ROUND(E49*H49,2)</f>
        <v>0</v>
      </c>
      <c r="J49" s="246">
        <v>8886.31</v>
      </c>
      <c r="K49" s="247">
        <f>ROUND(E49*J49,2)</f>
        <v>8886.31</v>
      </c>
      <c r="L49" s="247">
        <v>21</v>
      </c>
      <c r="M49" s="247">
        <f>G49*(1+L49/100)</f>
        <v>0</v>
      </c>
      <c r="N49" s="245">
        <v>0</v>
      </c>
      <c r="O49" s="245">
        <f>ROUND(E49*N49,2)</f>
        <v>0</v>
      </c>
      <c r="P49" s="245">
        <v>8.5999999999999998E-4</v>
      </c>
      <c r="Q49" s="245">
        <f>ROUND(E49*P49,2)</f>
        <v>0</v>
      </c>
      <c r="R49" s="247"/>
      <c r="S49" s="247" t="s">
        <v>145</v>
      </c>
      <c r="T49" s="248" t="s">
        <v>146</v>
      </c>
      <c r="U49" s="220">
        <v>0</v>
      </c>
      <c r="V49" s="220">
        <f>ROUND(E49*U49,2)</f>
        <v>0</v>
      </c>
      <c r="W49" s="220"/>
      <c r="X49" s="220" t="s">
        <v>147</v>
      </c>
      <c r="Y49" s="220" t="s">
        <v>148</v>
      </c>
      <c r="Z49" s="210"/>
      <c r="AA49" s="210"/>
      <c r="AB49" s="210"/>
      <c r="AC49" s="210"/>
      <c r="AD49" s="210"/>
      <c r="AE49" s="210"/>
      <c r="AF49" s="210"/>
      <c r="AG49" s="210" t="s">
        <v>149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227" t="s">
        <v>140</v>
      </c>
      <c r="B50" s="228" t="s">
        <v>102</v>
      </c>
      <c r="C50" s="251" t="s">
        <v>103</v>
      </c>
      <c r="D50" s="229"/>
      <c r="E50" s="230"/>
      <c r="F50" s="231"/>
      <c r="G50" s="231">
        <f>SUMIF(AG51:AG72,"&lt;&gt;NOR",G51:G72)</f>
        <v>0</v>
      </c>
      <c r="H50" s="231"/>
      <c r="I50" s="231">
        <f>SUM(I51:I72)</f>
        <v>0</v>
      </c>
      <c r="J50" s="231"/>
      <c r="K50" s="231">
        <f>SUM(K51:K72)</f>
        <v>61879.45</v>
      </c>
      <c r="L50" s="231"/>
      <c r="M50" s="231">
        <f>SUM(M51:M72)</f>
        <v>0</v>
      </c>
      <c r="N50" s="230"/>
      <c r="O50" s="230">
        <f>SUM(O51:O72)</f>
        <v>0.01</v>
      </c>
      <c r="P50" s="230"/>
      <c r="Q50" s="230">
        <f>SUM(Q51:Q72)</f>
        <v>11.14</v>
      </c>
      <c r="R50" s="231"/>
      <c r="S50" s="231"/>
      <c r="T50" s="232"/>
      <c r="U50" s="226"/>
      <c r="V50" s="226">
        <f>SUM(V51:V72)</f>
        <v>1.75</v>
      </c>
      <c r="W50" s="226"/>
      <c r="X50" s="226"/>
      <c r="Y50" s="226"/>
      <c r="AG50" t="s">
        <v>141</v>
      </c>
    </row>
    <row r="51" spans="1:60" outlineLevel="1" x14ac:dyDescent="0.2">
      <c r="A51" s="234">
        <v>16</v>
      </c>
      <c r="B51" s="235" t="s">
        <v>197</v>
      </c>
      <c r="C51" s="252" t="s">
        <v>198</v>
      </c>
      <c r="D51" s="236" t="s">
        <v>176</v>
      </c>
      <c r="E51" s="237">
        <v>16.963750000000001</v>
      </c>
      <c r="F51" s="238"/>
      <c r="G51" s="239">
        <f>ROUND(E51*F51,2)</f>
        <v>0</v>
      </c>
      <c r="H51" s="238">
        <v>0</v>
      </c>
      <c r="I51" s="239">
        <f>ROUND(E51*H51,2)</f>
        <v>0</v>
      </c>
      <c r="J51" s="238">
        <v>213.5</v>
      </c>
      <c r="K51" s="239">
        <f>ROUND(E51*J51,2)</f>
        <v>3621.76</v>
      </c>
      <c r="L51" s="239">
        <v>21</v>
      </c>
      <c r="M51" s="239">
        <f>G51*(1+L51/100)</f>
        <v>0</v>
      </c>
      <c r="N51" s="237">
        <v>6.7000000000000002E-4</v>
      </c>
      <c r="O51" s="237">
        <f>ROUND(E51*N51,2)</f>
        <v>0.01</v>
      </c>
      <c r="P51" s="237">
        <v>0.31900000000000001</v>
      </c>
      <c r="Q51" s="237">
        <f>ROUND(E51*P51,2)</f>
        <v>5.41</v>
      </c>
      <c r="R51" s="239"/>
      <c r="S51" s="239" t="s">
        <v>159</v>
      </c>
      <c r="T51" s="240" t="s">
        <v>146</v>
      </c>
      <c r="U51" s="220">
        <v>0</v>
      </c>
      <c r="V51" s="220">
        <f>ROUND(E51*U51,2)</f>
        <v>0</v>
      </c>
      <c r="W51" s="220"/>
      <c r="X51" s="220" t="s">
        <v>147</v>
      </c>
      <c r="Y51" s="220" t="s">
        <v>148</v>
      </c>
      <c r="Z51" s="210"/>
      <c r="AA51" s="210"/>
      <c r="AB51" s="210"/>
      <c r="AC51" s="210"/>
      <c r="AD51" s="210"/>
      <c r="AE51" s="210"/>
      <c r="AF51" s="210"/>
      <c r="AG51" s="210" t="s">
        <v>149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55" t="s">
        <v>199</v>
      </c>
      <c r="D52" s="224"/>
      <c r="E52" s="225"/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173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55" t="s">
        <v>200</v>
      </c>
      <c r="D53" s="224"/>
      <c r="E53" s="225"/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173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55" t="s">
        <v>201</v>
      </c>
      <c r="D54" s="224"/>
      <c r="E54" s="225">
        <v>16.96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173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34">
        <v>17</v>
      </c>
      <c r="B55" s="235" t="s">
        <v>202</v>
      </c>
      <c r="C55" s="252" t="s">
        <v>203</v>
      </c>
      <c r="D55" s="236" t="s">
        <v>176</v>
      </c>
      <c r="E55" s="237">
        <v>87.558000000000007</v>
      </c>
      <c r="F55" s="238"/>
      <c r="G55" s="239">
        <f>ROUND(E55*F55,2)</f>
        <v>0</v>
      </c>
      <c r="H55" s="238">
        <v>0</v>
      </c>
      <c r="I55" s="239">
        <f>ROUND(E55*H55,2)</f>
        <v>0</v>
      </c>
      <c r="J55" s="238">
        <v>394</v>
      </c>
      <c r="K55" s="239">
        <f>ROUND(E55*J55,2)</f>
        <v>34497.85</v>
      </c>
      <c r="L55" s="239">
        <v>21</v>
      </c>
      <c r="M55" s="239">
        <f>G55*(1+L55/100)</f>
        <v>0</v>
      </c>
      <c r="N55" s="237">
        <v>0</v>
      </c>
      <c r="O55" s="237">
        <f>ROUND(E55*N55,2)</f>
        <v>0</v>
      </c>
      <c r="P55" s="237">
        <v>1.26E-2</v>
      </c>
      <c r="Q55" s="237">
        <f>ROUND(E55*P55,2)</f>
        <v>1.1000000000000001</v>
      </c>
      <c r="R55" s="239"/>
      <c r="S55" s="239" t="s">
        <v>159</v>
      </c>
      <c r="T55" s="240" t="s">
        <v>146</v>
      </c>
      <c r="U55" s="220">
        <v>0</v>
      </c>
      <c r="V55" s="220">
        <f>ROUND(E55*U55,2)</f>
        <v>0</v>
      </c>
      <c r="W55" s="220"/>
      <c r="X55" s="220" t="s">
        <v>147</v>
      </c>
      <c r="Y55" s="220" t="s">
        <v>148</v>
      </c>
      <c r="Z55" s="210"/>
      <c r="AA55" s="210"/>
      <c r="AB55" s="210"/>
      <c r="AC55" s="210"/>
      <c r="AD55" s="210"/>
      <c r="AE55" s="210"/>
      <c r="AF55" s="210"/>
      <c r="AG55" s="210" t="s">
        <v>149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17"/>
      <c r="B56" s="218"/>
      <c r="C56" s="253" t="s">
        <v>204</v>
      </c>
      <c r="D56" s="241"/>
      <c r="E56" s="241"/>
      <c r="F56" s="241"/>
      <c r="G56" s="241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151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55" t="s">
        <v>177</v>
      </c>
      <c r="D57" s="224"/>
      <c r="E57" s="225"/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173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55" t="s">
        <v>178</v>
      </c>
      <c r="D58" s="224"/>
      <c r="E58" s="225"/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173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55" t="s">
        <v>179</v>
      </c>
      <c r="D59" s="224"/>
      <c r="E59" s="225"/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173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55" t="s">
        <v>205</v>
      </c>
      <c r="D60" s="224"/>
      <c r="E60" s="225"/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173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55" t="s">
        <v>206</v>
      </c>
      <c r="D61" s="224"/>
      <c r="E61" s="225"/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173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55" t="s">
        <v>207</v>
      </c>
      <c r="D62" s="224"/>
      <c r="E62" s="225">
        <v>87.56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173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4">
        <v>18</v>
      </c>
      <c r="B63" s="235" t="s">
        <v>208</v>
      </c>
      <c r="C63" s="252" t="s">
        <v>209</v>
      </c>
      <c r="D63" s="236" t="s">
        <v>176</v>
      </c>
      <c r="E63" s="237">
        <v>33.44</v>
      </c>
      <c r="F63" s="238"/>
      <c r="G63" s="239">
        <f>ROUND(E63*F63,2)</f>
        <v>0</v>
      </c>
      <c r="H63" s="238">
        <v>0</v>
      </c>
      <c r="I63" s="239">
        <f>ROUND(E63*H63,2)</f>
        <v>0</v>
      </c>
      <c r="J63" s="238">
        <v>120.5</v>
      </c>
      <c r="K63" s="239">
        <f>ROUND(E63*J63,2)</f>
        <v>4029.52</v>
      </c>
      <c r="L63" s="239">
        <v>21</v>
      </c>
      <c r="M63" s="239">
        <f>G63*(1+L63/100)</f>
        <v>0</v>
      </c>
      <c r="N63" s="237">
        <v>0</v>
      </c>
      <c r="O63" s="237">
        <f>ROUND(E63*N63,2)</f>
        <v>0</v>
      </c>
      <c r="P63" s="237">
        <v>0.02</v>
      </c>
      <c r="Q63" s="237">
        <f>ROUND(E63*P63,2)</f>
        <v>0.67</v>
      </c>
      <c r="R63" s="239"/>
      <c r="S63" s="239" t="s">
        <v>159</v>
      </c>
      <c r="T63" s="240" t="s">
        <v>146</v>
      </c>
      <c r="U63" s="220">
        <v>0</v>
      </c>
      <c r="V63" s="220">
        <f>ROUND(E63*U63,2)</f>
        <v>0</v>
      </c>
      <c r="W63" s="220"/>
      <c r="X63" s="220" t="s">
        <v>147</v>
      </c>
      <c r="Y63" s="220" t="s">
        <v>148</v>
      </c>
      <c r="Z63" s="210"/>
      <c r="AA63" s="210"/>
      <c r="AB63" s="210"/>
      <c r="AC63" s="210"/>
      <c r="AD63" s="210"/>
      <c r="AE63" s="210"/>
      <c r="AF63" s="210"/>
      <c r="AG63" s="210" t="s">
        <v>149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55" t="s">
        <v>177</v>
      </c>
      <c r="D64" s="224"/>
      <c r="E64" s="225"/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173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55" t="s">
        <v>178</v>
      </c>
      <c r="D65" s="224"/>
      <c r="E65" s="225"/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173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55" t="s">
        <v>179</v>
      </c>
      <c r="D66" s="224"/>
      <c r="E66" s="225"/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173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55" t="s">
        <v>180</v>
      </c>
      <c r="D67" s="224"/>
      <c r="E67" s="225">
        <v>33.44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173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4">
        <v>19</v>
      </c>
      <c r="B68" s="235" t="s">
        <v>210</v>
      </c>
      <c r="C68" s="252" t="s">
        <v>211</v>
      </c>
      <c r="D68" s="236" t="s">
        <v>176</v>
      </c>
      <c r="E68" s="237">
        <v>3.1520000000000001</v>
      </c>
      <c r="F68" s="238"/>
      <c r="G68" s="239">
        <f>ROUND(E68*F68,2)</f>
        <v>0</v>
      </c>
      <c r="H68" s="238">
        <v>0</v>
      </c>
      <c r="I68" s="239">
        <f>ROUND(E68*H68,2)</f>
        <v>0</v>
      </c>
      <c r="J68" s="238">
        <v>319</v>
      </c>
      <c r="K68" s="239">
        <f>ROUND(E68*J68,2)</f>
        <v>1005.49</v>
      </c>
      <c r="L68" s="239">
        <v>21</v>
      </c>
      <c r="M68" s="239">
        <f>G68*(1+L68/100)</f>
        <v>0</v>
      </c>
      <c r="N68" s="237">
        <v>1.17E-3</v>
      </c>
      <c r="O68" s="237">
        <f>ROUND(E68*N68,2)</f>
        <v>0</v>
      </c>
      <c r="P68" s="237">
        <v>8.7999999999999995E-2</v>
      </c>
      <c r="Q68" s="237">
        <f>ROUND(E68*P68,2)</f>
        <v>0.28000000000000003</v>
      </c>
      <c r="R68" s="239"/>
      <c r="S68" s="239" t="s">
        <v>145</v>
      </c>
      <c r="T68" s="240" t="s">
        <v>159</v>
      </c>
      <c r="U68" s="220">
        <v>0.55600000000000005</v>
      </c>
      <c r="V68" s="220">
        <f>ROUND(E68*U68,2)</f>
        <v>1.75</v>
      </c>
      <c r="W68" s="220"/>
      <c r="X68" s="220" t="s">
        <v>147</v>
      </c>
      <c r="Y68" s="220" t="s">
        <v>148</v>
      </c>
      <c r="Z68" s="210"/>
      <c r="AA68" s="210"/>
      <c r="AB68" s="210"/>
      <c r="AC68" s="210"/>
      <c r="AD68" s="210"/>
      <c r="AE68" s="210"/>
      <c r="AF68" s="210"/>
      <c r="AG68" s="210" t="s">
        <v>212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17"/>
      <c r="B69" s="218"/>
      <c r="C69" s="255" t="s">
        <v>213</v>
      </c>
      <c r="D69" s="224"/>
      <c r="E69" s="225">
        <v>3.1520000000000001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173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4">
        <v>20</v>
      </c>
      <c r="B70" s="235" t="s">
        <v>214</v>
      </c>
      <c r="C70" s="252" t="s">
        <v>215</v>
      </c>
      <c r="D70" s="236" t="s">
        <v>176</v>
      </c>
      <c r="E70" s="237">
        <v>54.118000000000002</v>
      </c>
      <c r="F70" s="238"/>
      <c r="G70" s="239">
        <f>ROUND(E70*F70,2)</f>
        <v>0</v>
      </c>
      <c r="H70" s="238">
        <v>0</v>
      </c>
      <c r="I70" s="239">
        <f>ROUND(E70*H70,2)</f>
        <v>0</v>
      </c>
      <c r="J70" s="238">
        <v>346</v>
      </c>
      <c r="K70" s="239">
        <f>ROUND(E70*J70,2)</f>
        <v>18724.830000000002</v>
      </c>
      <c r="L70" s="239">
        <v>21</v>
      </c>
      <c r="M70" s="239">
        <f>G70*(1+L70/100)</f>
        <v>0</v>
      </c>
      <c r="N70" s="237">
        <v>0</v>
      </c>
      <c r="O70" s="237">
        <f>ROUND(E70*N70,2)</f>
        <v>0</v>
      </c>
      <c r="P70" s="237">
        <v>6.8000000000000005E-2</v>
      </c>
      <c r="Q70" s="237">
        <f>ROUND(E70*P70,2)</f>
        <v>3.68</v>
      </c>
      <c r="R70" s="239"/>
      <c r="S70" s="239" t="s">
        <v>159</v>
      </c>
      <c r="T70" s="240" t="s">
        <v>146</v>
      </c>
      <c r="U70" s="220">
        <v>0</v>
      </c>
      <c r="V70" s="220">
        <f>ROUND(E70*U70,2)</f>
        <v>0</v>
      </c>
      <c r="W70" s="220"/>
      <c r="X70" s="220" t="s">
        <v>147</v>
      </c>
      <c r="Y70" s="220" t="s">
        <v>148</v>
      </c>
      <c r="Z70" s="210"/>
      <c r="AA70" s="210"/>
      <c r="AB70" s="210"/>
      <c r="AC70" s="210"/>
      <c r="AD70" s="210"/>
      <c r="AE70" s="210"/>
      <c r="AF70" s="210"/>
      <c r="AG70" s="210" t="s">
        <v>149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55" t="s">
        <v>206</v>
      </c>
      <c r="D71" s="224"/>
      <c r="E71" s="225"/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173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55" t="s">
        <v>216</v>
      </c>
      <c r="D72" s="224"/>
      <c r="E72" s="225">
        <v>54.12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173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">
      <c r="A73" s="227" t="s">
        <v>140</v>
      </c>
      <c r="B73" s="228" t="s">
        <v>110</v>
      </c>
      <c r="C73" s="251" t="s">
        <v>111</v>
      </c>
      <c r="D73" s="229"/>
      <c r="E73" s="230"/>
      <c r="F73" s="231"/>
      <c r="G73" s="231">
        <f>SUMIF(AG74:AG84,"&lt;&gt;NOR",G74:G84)</f>
        <v>0</v>
      </c>
      <c r="H73" s="231"/>
      <c r="I73" s="231">
        <f>SUM(I74:I84)</f>
        <v>0</v>
      </c>
      <c r="J73" s="231"/>
      <c r="K73" s="231">
        <f>SUM(K74:K84)</f>
        <v>83254.990000000005</v>
      </c>
      <c r="L73" s="231"/>
      <c r="M73" s="231">
        <f>SUM(M74:M84)</f>
        <v>0</v>
      </c>
      <c r="N73" s="230"/>
      <c r="O73" s="230">
        <f>SUM(O74:O84)</f>
        <v>0</v>
      </c>
      <c r="P73" s="230"/>
      <c r="Q73" s="230">
        <f>SUM(Q74:Q84)</f>
        <v>0</v>
      </c>
      <c r="R73" s="231"/>
      <c r="S73" s="231"/>
      <c r="T73" s="232"/>
      <c r="U73" s="226"/>
      <c r="V73" s="226">
        <f>SUM(V74:V84)</f>
        <v>5.44</v>
      </c>
      <c r="W73" s="226"/>
      <c r="X73" s="226"/>
      <c r="Y73" s="226"/>
      <c r="AG73" t="s">
        <v>141</v>
      </c>
    </row>
    <row r="74" spans="1:60" outlineLevel="1" x14ac:dyDescent="0.2">
      <c r="A74" s="242">
        <v>21</v>
      </c>
      <c r="B74" s="243" t="s">
        <v>217</v>
      </c>
      <c r="C74" s="254" t="s">
        <v>218</v>
      </c>
      <c r="D74" s="244" t="s">
        <v>219</v>
      </c>
      <c r="E74" s="245">
        <v>19.647659999999998</v>
      </c>
      <c r="F74" s="246"/>
      <c r="G74" s="247">
        <f>ROUND(E74*F74,2)</f>
        <v>0</v>
      </c>
      <c r="H74" s="246">
        <v>0</v>
      </c>
      <c r="I74" s="247">
        <f>ROUND(E74*H74,2)</f>
        <v>0</v>
      </c>
      <c r="J74" s="246">
        <v>301</v>
      </c>
      <c r="K74" s="247">
        <f>ROUND(E74*J74,2)</f>
        <v>5913.95</v>
      </c>
      <c r="L74" s="247">
        <v>21</v>
      </c>
      <c r="M74" s="247">
        <f>G74*(1+L74/100)</f>
        <v>0</v>
      </c>
      <c r="N74" s="245">
        <v>0</v>
      </c>
      <c r="O74" s="245">
        <f>ROUND(E74*N74,2)</f>
        <v>0</v>
      </c>
      <c r="P74" s="245">
        <v>0</v>
      </c>
      <c r="Q74" s="245">
        <f>ROUND(E74*P74,2)</f>
        <v>0</v>
      </c>
      <c r="R74" s="247"/>
      <c r="S74" s="247" t="s">
        <v>159</v>
      </c>
      <c r="T74" s="248" t="s">
        <v>146</v>
      </c>
      <c r="U74" s="220">
        <v>0</v>
      </c>
      <c r="V74" s="220">
        <f>ROUND(E74*U74,2)</f>
        <v>0</v>
      </c>
      <c r="W74" s="220"/>
      <c r="X74" s="220" t="s">
        <v>147</v>
      </c>
      <c r="Y74" s="220" t="s">
        <v>148</v>
      </c>
      <c r="Z74" s="210"/>
      <c r="AA74" s="210"/>
      <c r="AB74" s="210"/>
      <c r="AC74" s="210"/>
      <c r="AD74" s="210"/>
      <c r="AE74" s="210"/>
      <c r="AF74" s="210"/>
      <c r="AG74" s="210" t="s">
        <v>149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2">
        <v>22</v>
      </c>
      <c r="B75" s="243" t="s">
        <v>220</v>
      </c>
      <c r="C75" s="254" t="s">
        <v>221</v>
      </c>
      <c r="D75" s="244" t="s">
        <v>219</v>
      </c>
      <c r="E75" s="245">
        <v>19.647659999999998</v>
      </c>
      <c r="F75" s="246"/>
      <c r="G75" s="247">
        <f>ROUND(E75*F75,2)</f>
        <v>0</v>
      </c>
      <c r="H75" s="246">
        <v>0</v>
      </c>
      <c r="I75" s="247">
        <f>ROUND(E75*H75,2)</f>
        <v>0</v>
      </c>
      <c r="J75" s="246">
        <v>432.5</v>
      </c>
      <c r="K75" s="247">
        <f>ROUND(E75*J75,2)</f>
        <v>8497.61</v>
      </c>
      <c r="L75" s="247">
        <v>21</v>
      </c>
      <c r="M75" s="247">
        <f>G75*(1+L75/100)</f>
        <v>0</v>
      </c>
      <c r="N75" s="245">
        <v>0</v>
      </c>
      <c r="O75" s="245">
        <f>ROUND(E75*N75,2)</f>
        <v>0</v>
      </c>
      <c r="P75" s="245">
        <v>0</v>
      </c>
      <c r="Q75" s="245">
        <f>ROUND(E75*P75,2)</f>
        <v>0</v>
      </c>
      <c r="R75" s="247"/>
      <c r="S75" s="247" t="s">
        <v>159</v>
      </c>
      <c r="T75" s="248" t="s">
        <v>146</v>
      </c>
      <c r="U75" s="220">
        <v>0</v>
      </c>
      <c r="V75" s="220">
        <f>ROUND(E75*U75,2)</f>
        <v>0</v>
      </c>
      <c r="W75" s="220"/>
      <c r="X75" s="220" t="s">
        <v>147</v>
      </c>
      <c r="Y75" s="220" t="s">
        <v>148</v>
      </c>
      <c r="Z75" s="210"/>
      <c r="AA75" s="210"/>
      <c r="AB75" s="210"/>
      <c r="AC75" s="210"/>
      <c r="AD75" s="210"/>
      <c r="AE75" s="210"/>
      <c r="AF75" s="210"/>
      <c r="AG75" s="210" t="s">
        <v>149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2">
        <v>23</v>
      </c>
      <c r="B76" s="243" t="s">
        <v>222</v>
      </c>
      <c r="C76" s="254" t="s">
        <v>223</v>
      </c>
      <c r="D76" s="244" t="s">
        <v>219</v>
      </c>
      <c r="E76" s="245">
        <v>275.06716999999998</v>
      </c>
      <c r="F76" s="246"/>
      <c r="G76" s="247">
        <f>ROUND(E76*F76,2)</f>
        <v>0</v>
      </c>
      <c r="H76" s="246">
        <v>0</v>
      </c>
      <c r="I76" s="247">
        <f>ROUND(E76*H76,2)</f>
        <v>0</v>
      </c>
      <c r="J76" s="246">
        <v>27.7</v>
      </c>
      <c r="K76" s="247">
        <f>ROUND(E76*J76,2)</f>
        <v>7619.36</v>
      </c>
      <c r="L76" s="247">
        <v>21</v>
      </c>
      <c r="M76" s="247">
        <f>G76*(1+L76/100)</f>
        <v>0</v>
      </c>
      <c r="N76" s="245">
        <v>0</v>
      </c>
      <c r="O76" s="245">
        <f>ROUND(E76*N76,2)</f>
        <v>0</v>
      </c>
      <c r="P76" s="245">
        <v>0</v>
      </c>
      <c r="Q76" s="245">
        <f>ROUND(E76*P76,2)</f>
        <v>0</v>
      </c>
      <c r="R76" s="247"/>
      <c r="S76" s="247" t="s">
        <v>159</v>
      </c>
      <c r="T76" s="248" t="s">
        <v>146</v>
      </c>
      <c r="U76" s="220">
        <v>0</v>
      </c>
      <c r="V76" s="220">
        <f>ROUND(E76*U76,2)</f>
        <v>0</v>
      </c>
      <c r="W76" s="220"/>
      <c r="X76" s="220" t="s">
        <v>147</v>
      </c>
      <c r="Y76" s="220" t="s">
        <v>148</v>
      </c>
      <c r="Z76" s="210"/>
      <c r="AA76" s="210"/>
      <c r="AB76" s="210"/>
      <c r="AC76" s="210"/>
      <c r="AD76" s="210"/>
      <c r="AE76" s="210"/>
      <c r="AF76" s="210"/>
      <c r="AG76" s="210" t="s">
        <v>149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34">
        <v>24</v>
      </c>
      <c r="B77" s="235" t="s">
        <v>224</v>
      </c>
      <c r="C77" s="252" t="s">
        <v>225</v>
      </c>
      <c r="D77" s="236" t="s">
        <v>219</v>
      </c>
      <c r="E77" s="245">
        <v>19.647659999999998</v>
      </c>
      <c r="F77" s="238"/>
      <c r="G77" s="239">
        <f>ROUND(E77*F77,2)</f>
        <v>0</v>
      </c>
      <c r="H77" s="238">
        <v>0</v>
      </c>
      <c r="I77" s="239">
        <f>ROUND(E77*H77,2)</f>
        <v>0</v>
      </c>
      <c r="J77" s="238">
        <v>222.5</v>
      </c>
      <c r="K77" s="239">
        <f>ROUND(E77*J77,2)</f>
        <v>4371.6000000000004</v>
      </c>
      <c r="L77" s="239">
        <v>21</v>
      </c>
      <c r="M77" s="239">
        <f>G77*(1+L77/100)</f>
        <v>0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9"/>
      <c r="S77" s="239" t="s">
        <v>145</v>
      </c>
      <c r="T77" s="240" t="s">
        <v>159</v>
      </c>
      <c r="U77" s="220">
        <v>0.27700000000000002</v>
      </c>
      <c r="V77" s="220">
        <f>ROUND(E77*U77,2)</f>
        <v>5.44</v>
      </c>
      <c r="W77" s="220"/>
      <c r="X77" s="220" t="s">
        <v>226</v>
      </c>
      <c r="Y77" s="220" t="s">
        <v>148</v>
      </c>
      <c r="Z77" s="210"/>
      <c r="AA77" s="210"/>
      <c r="AB77" s="210"/>
      <c r="AC77" s="210"/>
      <c r="AD77" s="210"/>
      <c r="AE77" s="210"/>
      <c r="AF77" s="210"/>
      <c r="AG77" s="210" t="s">
        <v>227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17"/>
      <c r="B78" s="218"/>
      <c r="C78" s="253" t="s">
        <v>228</v>
      </c>
      <c r="D78" s="241"/>
      <c r="E78" s="241"/>
      <c r="F78" s="241"/>
      <c r="G78" s="241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151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6" t="s">
        <v>229</v>
      </c>
      <c r="D79" s="250"/>
      <c r="E79" s="250"/>
      <c r="F79" s="250"/>
      <c r="G79" s="25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151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ht="22.5" outlineLevel="3" x14ac:dyDescent="0.2">
      <c r="A80" s="217"/>
      <c r="B80" s="218"/>
      <c r="C80" s="256" t="s">
        <v>230</v>
      </c>
      <c r="D80" s="250"/>
      <c r="E80" s="250"/>
      <c r="F80" s="250"/>
      <c r="G80" s="25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151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49" t="str">
        <f>C80</f>
        <v>- při vodorovné dopravě po vodě : vyložení na hromady na suchu nebo na přeložení na dopravní prostředek na suchu do 15 m vodorovně a současně do 4 m svisle,</v>
      </c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6" t="s">
        <v>231</v>
      </c>
      <c r="D81" s="250"/>
      <c r="E81" s="250"/>
      <c r="F81" s="250"/>
      <c r="G81" s="25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151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2">
        <v>25</v>
      </c>
      <c r="B82" s="243" t="s">
        <v>232</v>
      </c>
      <c r="C82" s="254" t="s">
        <v>233</v>
      </c>
      <c r="D82" s="244" t="s">
        <v>219</v>
      </c>
      <c r="E82" s="245">
        <v>19.647659999999998</v>
      </c>
      <c r="F82" s="246"/>
      <c r="G82" s="247">
        <f>ROUND(E82*F82,2)</f>
        <v>0</v>
      </c>
      <c r="H82" s="246">
        <v>0</v>
      </c>
      <c r="I82" s="247">
        <f>ROUND(E82*H82,2)</f>
        <v>0</v>
      </c>
      <c r="J82" s="246">
        <v>13.6</v>
      </c>
      <c r="K82" s="247">
        <f>ROUND(E82*J82,2)</f>
        <v>267.20999999999998</v>
      </c>
      <c r="L82" s="247">
        <v>21</v>
      </c>
      <c r="M82" s="247">
        <f>G82*(1+L82/100)</f>
        <v>0</v>
      </c>
      <c r="N82" s="245">
        <v>0</v>
      </c>
      <c r="O82" s="245">
        <f>ROUND(E82*N82,2)</f>
        <v>0</v>
      </c>
      <c r="P82" s="245">
        <v>0</v>
      </c>
      <c r="Q82" s="245">
        <f>ROUND(E82*P82,2)</f>
        <v>0</v>
      </c>
      <c r="R82" s="247"/>
      <c r="S82" s="247" t="s">
        <v>159</v>
      </c>
      <c r="T82" s="248" t="s">
        <v>146</v>
      </c>
      <c r="U82" s="220">
        <v>0</v>
      </c>
      <c r="V82" s="220">
        <f>ROUND(E82*U82,2)</f>
        <v>0</v>
      </c>
      <c r="W82" s="220"/>
      <c r="X82" s="220" t="s">
        <v>147</v>
      </c>
      <c r="Y82" s="220" t="s">
        <v>148</v>
      </c>
      <c r="Z82" s="210"/>
      <c r="AA82" s="210"/>
      <c r="AB82" s="210"/>
      <c r="AC82" s="210"/>
      <c r="AD82" s="210"/>
      <c r="AE82" s="210"/>
      <c r="AF82" s="210"/>
      <c r="AG82" s="210" t="s">
        <v>149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34">
        <v>26</v>
      </c>
      <c r="B83" s="235" t="s">
        <v>234</v>
      </c>
      <c r="C83" s="252" t="s">
        <v>235</v>
      </c>
      <c r="D83" s="236" t="s">
        <v>219</v>
      </c>
      <c r="E83" s="237">
        <v>19.647659999999998</v>
      </c>
      <c r="F83" s="238"/>
      <c r="G83" s="239">
        <f>ROUND(E83*F83,2)</f>
        <v>0</v>
      </c>
      <c r="H83" s="238">
        <v>0</v>
      </c>
      <c r="I83" s="239">
        <f>ROUND(E83*H83,2)</f>
        <v>0</v>
      </c>
      <c r="J83" s="238">
        <v>2880</v>
      </c>
      <c r="K83" s="239">
        <f>ROUND(E83*J83,2)</f>
        <v>56585.26</v>
      </c>
      <c r="L83" s="239">
        <v>21</v>
      </c>
      <c r="M83" s="239">
        <f>G83*(1+L83/100)</f>
        <v>0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9"/>
      <c r="S83" s="239" t="s">
        <v>159</v>
      </c>
      <c r="T83" s="240" t="s">
        <v>146</v>
      </c>
      <c r="U83" s="220">
        <v>0</v>
      </c>
      <c r="V83" s="220">
        <f>ROUND(E83*U83,2)</f>
        <v>0</v>
      </c>
      <c r="W83" s="220"/>
      <c r="X83" s="220" t="s">
        <v>147</v>
      </c>
      <c r="Y83" s="220" t="s">
        <v>148</v>
      </c>
      <c r="Z83" s="210"/>
      <c r="AA83" s="210"/>
      <c r="AB83" s="210"/>
      <c r="AC83" s="210"/>
      <c r="AD83" s="210"/>
      <c r="AE83" s="210"/>
      <c r="AF83" s="210"/>
      <c r="AG83" s="210" t="s">
        <v>149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53" t="s">
        <v>236</v>
      </c>
      <c r="D84" s="241"/>
      <c r="E84" s="241"/>
      <c r="F84" s="241"/>
      <c r="G84" s="241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151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x14ac:dyDescent="0.2">
      <c r="A85" s="227" t="s">
        <v>140</v>
      </c>
      <c r="B85" s="228" t="s">
        <v>104</v>
      </c>
      <c r="C85" s="251" t="s">
        <v>105</v>
      </c>
      <c r="D85" s="229"/>
      <c r="E85" s="230"/>
      <c r="F85" s="231"/>
      <c r="G85" s="231">
        <f>SUMIF(AG86:AG88,"&lt;&gt;NOR",G86:G88)</f>
        <v>0</v>
      </c>
      <c r="H85" s="231"/>
      <c r="I85" s="231">
        <f>SUM(I86:I88)</f>
        <v>0</v>
      </c>
      <c r="J85" s="231"/>
      <c r="K85" s="231">
        <f>SUM(K86:K88)</f>
        <v>8455.619999999999</v>
      </c>
      <c r="L85" s="231"/>
      <c r="M85" s="231">
        <f>SUM(M86:M88)</f>
        <v>0</v>
      </c>
      <c r="N85" s="230"/>
      <c r="O85" s="230">
        <f>SUM(O86:O88)</f>
        <v>0</v>
      </c>
      <c r="P85" s="230"/>
      <c r="Q85" s="230">
        <f>SUM(Q86:Q88)</f>
        <v>0</v>
      </c>
      <c r="R85" s="231"/>
      <c r="S85" s="231"/>
      <c r="T85" s="232"/>
      <c r="U85" s="226"/>
      <c r="V85" s="226">
        <f>SUM(V86:V88)</f>
        <v>0</v>
      </c>
      <c r="W85" s="226"/>
      <c r="X85" s="226"/>
      <c r="Y85" s="226"/>
      <c r="AG85" t="s">
        <v>141</v>
      </c>
    </row>
    <row r="86" spans="1:60" outlineLevel="1" x14ac:dyDescent="0.2">
      <c r="A86" s="242">
        <v>27</v>
      </c>
      <c r="B86" s="243" t="s">
        <v>237</v>
      </c>
      <c r="C86" s="254" t="s">
        <v>238</v>
      </c>
      <c r="D86" s="244" t="s">
        <v>144</v>
      </c>
      <c r="E86" s="245">
        <v>7</v>
      </c>
      <c r="F86" s="246"/>
      <c r="G86" s="247">
        <f>ROUND(E86*F86,2)</f>
        <v>0</v>
      </c>
      <c r="H86" s="246">
        <v>0</v>
      </c>
      <c r="I86" s="247">
        <f>ROUND(E86*H86,2)</f>
        <v>0</v>
      </c>
      <c r="J86" s="246">
        <v>168.5</v>
      </c>
      <c r="K86" s="247">
        <f>ROUND(E86*J86,2)</f>
        <v>1179.5</v>
      </c>
      <c r="L86" s="247">
        <v>21</v>
      </c>
      <c r="M86" s="247">
        <f>G86*(1+L86/100)</f>
        <v>0</v>
      </c>
      <c r="N86" s="245">
        <v>0</v>
      </c>
      <c r="O86" s="245">
        <f>ROUND(E86*N86,2)</f>
        <v>0</v>
      </c>
      <c r="P86" s="245">
        <v>0</v>
      </c>
      <c r="Q86" s="245">
        <f>ROUND(E86*P86,2)</f>
        <v>0</v>
      </c>
      <c r="R86" s="247"/>
      <c r="S86" s="247" t="s">
        <v>159</v>
      </c>
      <c r="T86" s="248" t="s">
        <v>146</v>
      </c>
      <c r="U86" s="220">
        <v>0</v>
      </c>
      <c r="V86" s="220">
        <f>ROUND(E86*U86,2)</f>
        <v>0</v>
      </c>
      <c r="W86" s="220"/>
      <c r="X86" s="220" t="s">
        <v>147</v>
      </c>
      <c r="Y86" s="220" t="s">
        <v>148</v>
      </c>
      <c r="Z86" s="210"/>
      <c r="AA86" s="210"/>
      <c r="AB86" s="210"/>
      <c r="AC86" s="210"/>
      <c r="AD86" s="210"/>
      <c r="AE86" s="210"/>
      <c r="AF86" s="210"/>
      <c r="AG86" s="210" t="s">
        <v>149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42">
        <v>28</v>
      </c>
      <c r="B87" s="243" t="s">
        <v>239</v>
      </c>
      <c r="C87" s="254" t="s">
        <v>240</v>
      </c>
      <c r="D87" s="244" t="s">
        <v>144</v>
      </c>
      <c r="E87" s="245">
        <v>2</v>
      </c>
      <c r="F87" s="246"/>
      <c r="G87" s="247">
        <f>ROUND(E87*F87,2)</f>
        <v>0</v>
      </c>
      <c r="H87" s="246">
        <v>0</v>
      </c>
      <c r="I87" s="247">
        <f>ROUND(E87*H87,2)</f>
        <v>0</v>
      </c>
      <c r="J87" s="246">
        <v>140.5</v>
      </c>
      <c r="K87" s="247">
        <f>ROUND(E87*J87,2)</f>
        <v>281</v>
      </c>
      <c r="L87" s="247">
        <v>21</v>
      </c>
      <c r="M87" s="247">
        <f>G87*(1+L87/100)</f>
        <v>0</v>
      </c>
      <c r="N87" s="245">
        <v>0</v>
      </c>
      <c r="O87" s="245">
        <f>ROUND(E87*N87,2)</f>
        <v>0</v>
      </c>
      <c r="P87" s="245">
        <v>0</v>
      </c>
      <c r="Q87" s="245">
        <f>ROUND(E87*P87,2)</f>
        <v>0</v>
      </c>
      <c r="R87" s="247"/>
      <c r="S87" s="247" t="s">
        <v>159</v>
      </c>
      <c r="T87" s="248" t="s">
        <v>146</v>
      </c>
      <c r="U87" s="220">
        <v>0</v>
      </c>
      <c r="V87" s="220">
        <f>ROUND(E87*U87,2)</f>
        <v>0</v>
      </c>
      <c r="W87" s="220"/>
      <c r="X87" s="220" t="s">
        <v>147</v>
      </c>
      <c r="Y87" s="220" t="s">
        <v>148</v>
      </c>
      <c r="Z87" s="210"/>
      <c r="AA87" s="210"/>
      <c r="AB87" s="210"/>
      <c r="AC87" s="210"/>
      <c r="AD87" s="210"/>
      <c r="AE87" s="210"/>
      <c r="AF87" s="210"/>
      <c r="AG87" s="210" t="s">
        <v>149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ht="22.5" outlineLevel="1" x14ac:dyDescent="0.2">
      <c r="A88" s="234">
        <v>29</v>
      </c>
      <c r="B88" s="235" t="s">
        <v>241</v>
      </c>
      <c r="C88" s="252" t="s">
        <v>242</v>
      </c>
      <c r="D88" s="236" t="s">
        <v>169</v>
      </c>
      <c r="E88" s="237">
        <v>1</v>
      </c>
      <c r="F88" s="238"/>
      <c r="G88" s="239">
        <f>ROUND(E88*F88,2)</f>
        <v>0</v>
      </c>
      <c r="H88" s="238">
        <v>0</v>
      </c>
      <c r="I88" s="239">
        <f>ROUND(E88*H88,2)</f>
        <v>0</v>
      </c>
      <c r="J88" s="238">
        <v>6995.12</v>
      </c>
      <c r="K88" s="239">
        <f>ROUND(E88*J88,2)</f>
        <v>6995.12</v>
      </c>
      <c r="L88" s="239">
        <v>21</v>
      </c>
      <c r="M88" s="239">
        <f>G88*(1+L88/100)</f>
        <v>0</v>
      </c>
      <c r="N88" s="237">
        <v>0</v>
      </c>
      <c r="O88" s="237">
        <f>ROUND(E88*N88,2)</f>
        <v>0</v>
      </c>
      <c r="P88" s="237">
        <v>0</v>
      </c>
      <c r="Q88" s="237">
        <f>ROUND(E88*P88,2)</f>
        <v>0</v>
      </c>
      <c r="R88" s="239"/>
      <c r="S88" s="239" t="s">
        <v>145</v>
      </c>
      <c r="T88" s="240" t="s">
        <v>146</v>
      </c>
      <c r="U88" s="220">
        <v>0</v>
      </c>
      <c r="V88" s="220">
        <f>ROUND(E88*U88,2)</f>
        <v>0</v>
      </c>
      <c r="W88" s="220"/>
      <c r="X88" s="220" t="s">
        <v>147</v>
      </c>
      <c r="Y88" s="220" t="s">
        <v>148</v>
      </c>
      <c r="Z88" s="210"/>
      <c r="AA88" s="210"/>
      <c r="AB88" s="210"/>
      <c r="AC88" s="210"/>
      <c r="AD88" s="210"/>
      <c r="AE88" s="210"/>
      <c r="AF88" s="210"/>
      <c r="AG88" s="210" t="s">
        <v>149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x14ac:dyDescent="0.2">
      <c r="A89" s="3"/>
      <c r="B89" s="4"/>
      <c r="C89" s="257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E89">
        <v>12</v>
      </c>
      <c r="AF89">
        <v>21</v>
      </c>
      <c r="AG89" t="s">
        <v>126</v>
      </c>
    </row>
    <row r="90" spans="1:60" x14ac:dyDescent="0.2">
      <c r="A90" s="213"/>
      <c r="B90" s="214" t="s">
        <v>29</v>
      </c>
      <c r="C90" s="258"/>
      <c r="D90" s="215"/>
      <c r="E90" s="216"/>
      <c r="F90" s="216"/>
      <c r="G90" s="233">
        <f>G8+G11+G13+G15+G20+G22+G24+G27+G45+G48+G50+G73+G85</f>
        <v>0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E90">
        <f>SUMIF(L7:L88,AE89,G7:G88)</f>
        <v>0</v>
      </c>
      <c r="AF90">
        <f>SUMIF(L7:L88,AF89,G7:G88)</f>
        <v>0</v>
      </c>
      <c r="AG90" t="s">
        <v>243</v>
      </c>
    </row>
    <row r="91" spans="1:60" x14ac:dyDescent="0.2">
      <c r="C91" s="259"/>
      <c r="D91" s="10"/>
      <c r="AG91" t="s">
        <v>244</v>
      </c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0/f8pYZ+JqCq1ZZrPEX07QSCjExH+epABmsgoRm5lFsSynzB9gKMZL/Xe148FFkpgwMIdal5BirlqK5FgNigg==" saltValue="iYIlwJ3j/HUJw1w6Txt2Xg==" spinCount="100000" sheet="1" formatRows="0"/>
  <mergeCells count="14">
    <mergeCell ref="C81:G81"/>
    <mergeCell ref="C84:G84"/>
    <mergeCell ref="C42:G42"/>
    <mergeCell ref="C47:G47"/>
    <mergeCell ref="C56:G56"/>
    <mergeCell ref="C78:G78"/>
    <mergeCell ref="C79:G79"/>
    <mergeCell ref="C80:G80"/>
    <mergeCell ref="A1:G1"/>
    <mergeCell ref="C2:G2"/>
    <mergeCell ref="C3:G3"/>
    <mergeCell ref="C4:G4"/>
    <mergeCell ref="C10:G10"/>
    <mergeCell ref="C19:G19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C3D00-045D-40D5-B38F-D0694177A984}">
  <sheetPr>
    <outlinePr summaryBelow="0"/>
  </sheetPr>
  <dimension ref="A1:BH5000"/>
  <sheetViews>
    <sheetView workbookViewId="0">
      <pane ySplit="7" topLeftCell="A9" activePane="bottomLeft" state="frozen"/>
      <selection pane="bottomLeft" activeCell="F24" sqref="F24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0" hidden="1" customWidth="1"/>
    <col min="20" max="20" width="8.42578125" hidden="1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113</v>
      </c>
      <c r="B1" s="195"/>
      <c r="C1" s="195"/>
      <c r="D1" s="195"/>
      <c r="E1" s="195"/>
      <c r="F1" s="195"/>
      <c r="G1" s="195"/>
      <c r="AG1" t="s">
        <v>114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115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115</v>
      </c>
      <c r="AG3" t="s">
        <v>116</v>
      </c>
    </row>
    <row r="4" spans="1:60" ht="24.95" customHeight="1" x14ac:dyDescent="0.2">
      <c r="A4" s="200" t="s">
        <v>9</v>
      </c>
      <c r="B4" s="201" t="s">
        <v>51</v>
      </c>
      <c r="C4" s="202" t="s">
        <v>52</v>
      </c>
      <c r="D4" s="203"/>
      <c r="E4" s="203"/>
      <c r="F4" s="203"/>
      <c r="G4" s="204"/>
      <c r="AG4" t="s">
        <v>117</v>
      </c>
    </row>
    <row r="5" spans="1:60" x14ac:dyDescent="0.2">
      <c r="D5" s="10"/>
    </row>
    <row r="6" spans="1:60" ht="38.25" x14ac:dyDescent="0.2">
      <c r="A6" s="206" t="s">
        <v>118</v>
      </c>
      <c r="B6" s="208" t="s">
        <v>119</v>
      </c>
      <c r="C6" s="208" t="s">
        <v>120</v>
      </c>
      <c r="D6" s="207" t="s">
        <v>121</v>
      </c>
      <c r="E6" s="206" t="s">
        <v>122</v>
      </c>
      <c r="F6" s="205" t="s">
        <v>123</v>
      </c>
      <c r="G6" s="206" t="s">
        <v>29</v>
      </c>
      <c r="H6" s="209" t="s">
        <v>30</v>
      </c>
      <c r="I6" s="209" t="s">
        <v>124</v>
      </c>
      <c r="J6" s="209" t="s">
        <v>31</v>
      </c>
      <c r="K6" s="209" t="s">
        <v>125</v>
      </c>
      <c r="L6" s="209" t="s">
        <v>126</v>
      </c>
      <c r="M6" s="209" t="s">
        <v>127</v>
      </c>
      <c r="N6" s="209" t="s">
        <v>128</v>
      </c>
      <c r="O6" s="209" t="s">
        <v>129</v>
      </c>
      <c r="P6" s="209" t="s">
        <v>130</v>
      </c>
      <c r="Q6" s="209" t="s">
        <v>131</v>
      </c>
      <c r="R6" s="209" t="s">
        <v>132</v>
      </c>
      <c r="S6" s="209" t="s">
        <v>133</v>
      </c>
      <c r="T6" s="209" t="s">
        <v>134</v>
      </c>
      <c r="U6" s="209" t="s">
        <v>135</v>
      </c>
      <c r="V6" s="209" t="s">
        <v>136</v>
      </c>
      <c r="W6" s="209" t="s">
        <v>137</v>
      </c>
      <c r="X6" s="209" t="s">
        <v>138</v>
      </c>
      <c r="Y6" s="209" t="s">
        <v>139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7" t="s">
        <v>140</v>
      </c>
      <c r="B8" s="228" t="s">
        <v>66</v>
      </c>
      <c r="C8" s="251" t="s">
        <v>67</v>
      </c>
      <c r="D8" s="229"/>
      <c r="E8" s="230"/>
      <c r="F8" s="231"/>
      <c r="G8" s="231">
        <f>SUMIF(AG9:AG22,"&lt;&gt;NOR",G9:G22)</f>
        <v>0</v>
      </c>
      <c r="H8" s="231"/>
      <c r="I8" s="231">
        <f>SUM(I9:I22)</f>
        <v>0</v>
      </c>
      <c r="J8" s="231"/>
      <c r="K8" s="231">
        <f>SUM(K9:K22)</f>
        <v>53556.6</v>
      </c>
      <c r="L8" s="231"/>
      <c r="M8" s="231">
        <f>SUM(M9:M22)</f>
        <v>0</v>
      </c>
      <c r="N8" s="230"/>
      <c r="O8" s="230">
        <f>SUM(O9:O22)</f>
        <v>2.4200000000000004</v>
      </c>
      <c r="P8" s="230"/>
      <c r="Q8" s="230">
        <f>SUM(Q9:Q22)</f>
        <v>0</v>
      </c>
      <c r="R8" s="231"/>
      <c r="S8" s="231"/>
      <c r="T8" s="232"/>
      <c r="U8" s="226"/>
      <c r="V8" s="226">
        <f>SUM(V9:V22)</f>
        <v>0</v>
      </c>
      <c r="W8" s="226"/>
      <c r="X8" s="226"/>
      <c r="Y8" s="226"/>
      <c r="AG8" t="s">
        <v>141</v>
      </c>
    </row>
    <row r="9" spans="1:60" ht="22.5" outlineLevel="1" x14ac:dyDescent="0.2">
      <c r="A9" s="234">
        <v>1</v>
      </c>
      <c r="B9" s="235" t="s">
        <v>245</v>
      </c>
      <c r="C9" s="252" t="s">
        <v>246</v>
      </c>
      <c r="D9" s="236" t="s">
        <v>176</v>
      </c>
      <c r="E9" s="237">
        <v>17.1127</v>
      </c>
      <c r="F9" s="238"/>
      <c r="G9" s="239">
        <f>ROUND(E9*F9,2)</f>
        <v>0</v>
      </c>
      <c r="H9" s="238">
        <v>0</v>
      </c>
      <c r="I9" s="239">
        <f>ROUND(E9*H9,2)</f>
        <v>0</v>
      </c>
      <c r="J9" s="238">
        <v>2920</v>
      </c>
      <c r="K9" s="239">
        <f>ROUND(E9*J9,2)</f>
        <v>49969.08</v>
      </c>
      <c r="L9" s="239">
        <v>21</v>
      </c>
      <c r="M9" s="239">
        <f>G9*(1+L9/100)</f>
        <v>0</v>
      </c>
      <c r="N9" s="237">
        <v>0.12984999999999999</v>
      </c>
      <c r="O9" s="237">
        <f>ROUND(E9*N9,2)</f>
        <v>2.2200000000000002</v>
      </c>
      <c r="P9" s="237">
        <v>0</v>
      </c>
      <c r="Q9" s="237">
        <f>ROUND(E9*P9,2)</f>
        <v>0</v>
      </c>
      <c r="R9" s="239"/>
      <c r="S9" s="239" t="s">
        <v>145</v>
      </c>
      <c r="T9" s="240" t="s">
        <v>146</v>
      </c>
      <c r="U9" s="220">
        <v>0</v>
      </c>
      <c r="V9" s="220">
        <f>ROUND(E9*U9,2)</f>
        <v>0</v>
      </c>
      <c r="W9" s="220"/>
      <c r="X9" s="220" t="s">
        <v>147</v>
      </c>
      <c r="Y9" s="220" t="s">
        <v>148</v>
      </c>
      <c r="Z9" s="210"/>
      <c r="AA9" s="210"/>
      <c r="AB9" s="210"/>
      <c r="AC9" s="210"/>
      <c r="AD9" s="210"/>
      <c r="AE9" s="210"/>
      <c r="AF9" s="210"/>
      <c r="AG9" s="210" t="s">
        <v>149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3" t="s">
        <v>247</v>
      </c>
      <c r="D10" s="241"/>
      <c r="E10" s="241"/>
      <c r="F10" s="241"/>
      <c r="G10" s="241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151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">
      <c r="A11" s="217"/>
      <c r="B11" s="218"/>
      <c r="C11" s="256" t="s">
        <v>248</v>
      </c>
      <c r="D11" s="250"/>
      <c r="E11" s="250"/>
      <c r="F11" s="250"/>
      <c r="G11" s="25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151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56" t="s">
        <v>249</v>
      </c>
      <c r="D12" s="250"/>
      <c r="E12" s="250"/>
      <c r="F12" s="250"/>
      <c r="G12" s="25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151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17"/>
      <c r="B13" s="218"/>
      <c r="C13" s="256" t="s">
        <v>250</v>
      </c>
      <c r="D13" s="250"/>
      <c r="E13" s="250"/>
      <c r="F13" s="250"/>
      <c r="G13" s="25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151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56" t="s">
        <v>368</v>
      </c>
      <c r="D14" s="250"/>
      <c r="E14" s="250"/>
      <c r="F14" s="250"/>
      <c r="G14" s="25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151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56" t="s">
        <v>251</v>
      </c>
      <c r="D15" s="250"/>
      <c r="E15" s="250"/>
      <c r="F15" s="250"/>
      <c r="G15" s="25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151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17"/>
      <c r="B16" s="218"/>
      <c r="C16" s="256" t="s">
        <v>252</v>
      </c>
      <c r="D16" s="250"/>
      <c r="E16" s="250"/>
      <c r="F16" s="250"/>
      <c r="G16" s="25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151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55" t="s">
        <v>253</v>
      </c>
      <c r="D17" s="224"/>
      <c r="E17" s="225"/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173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55" t="s">
        <v>200</v>
      </c>
      <c r="D18" s="224"/>
      <c r="E18" s="225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173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55" t="s">
        <v>254</v>
      </c>
      <c r="D19" s="224"/>
      <c r="E19" s="225">
        <v>17.11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173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4">
        <v>2</v>
      </c>
      <c r="B20" s="235" t="s">
        <v>255</v>
      </c>
      <c r="C20" s="252" t="s">
        <v>256</v>
      </c>
      <c r="D20" s="236" t="s">
        <v>176</v>
      </c>
      <c r="E20" s="237">
        <v>4.4400000000000004</v>
      </c>
      <c r="F20" s="238"/>
      <c r="G20" s="239">
        <f>ROUND(E20*F20,2)</f>
        <v>0</v>
      </c>
      <c r="H20" s="238">
        <v>0</v>
      </c>
      <c r="I20" s="239">
        <f>ROUND(E20*H20,2)</f>
        <v>0</v>
      </c>
      <c r="J20" s="238">
        <v>808</v>
      </c>
      <c r="K20" s="239">
        <f>ROUND(E20*J20,2)</f>
        <v>3587.52</v>
      </c>
      <c r="L20" s="239">
        <v>21</v>
      </c>
      <c r="M20" s="239">
        <f>G20*(1+L20/100)</f>
        <v>0</v>
      </c>
      <c r="N20" s="237">
        <v>4.5679999999999998E-2</v>
      </c>
      <c r="O20" s="237">
        <f>ROUND(E20*N20,2)</f>
        <v>0.2</v>
      </c>
      <c r="P20" s="237">
        <v>0</v>
      </c>
      <c r="Q20" s="237">
        <f>ROUND(E20*P20,2)</f>
        <v>0</v>
      </c>
      <c r="R20" s="239"/>
      <c r="S20" s="239" t="s">
        <v>159</v>
      </c>
      <c r="T20" s="240" t="s">
        <v>146</v>
      </c>
      <c r="U20" s="220">
        <v>0</v>
      </c>
      <c r="V20" s="220">
        <f>ROUND(E20*U20,2)</f>
        <v>0</v>
      </c>
      <c r="W20" s="220"/>
      <c r="X20" s="220" t="s">
        <v>147</v>
      </c>
      <c r="Y20" s="220" t="s">
        <v>148</v>
      </c>
      <c r="Z20" s="210"/>
      <c r="AA20" s="210"/>
      <c r="AB20" s="210"/>
      <c r="AC20" s="210"/>
      <c r="AD20" s="210"/>
      <c r="AE20" s="210"/>
      <c r="AF20" s="210"/>
      <c r="AG20" s="210" t="s">
        <v>149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55" t="s">
        <v>257</v>
      </c>
      <c r="D21" s="224"/>
      <c r="E21" s="225"/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173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55" t="s">
        <v>258</v>
      </c>
      <c r="D22" s="224"/>
      <c r="E22" s="225">
        <v>4.4400000000000004</v>
      </c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173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">
      <c r="A23" s="227" t="s">
        <v>140</v>
      </c>
      <c r="B23" s="228" t="s">
        <v>68</v>
      </c>
      <c r="C23" s="251" t="s">
        <v>69</v>
      </c>
      <c r="D23" s="229"/>
      <c r="E23" s="230"/>
      <c r="F23" s="231"/>
      <c r="G23" s="231">
        <f>SUMIF(AG24:AG38,"&lt;&gt;NOR",G24:G38)</f>
        <v>0</v>
      </c>
      <c r="H23" s="231"/>
      <c r="I23" s="231">
        <f>SUM(I24:I38)</f>
        <v>2012</v>
      </c>
      <c r="J23" s="231"/>
      <c r="K23" s="231">
        <f>SUM(K24:K38)</f>
        <v>185467</v>
      </c>
      <c r="L23" s="231"/>
      <c r="M23" s="231">
        <f>SUM(M24:M38)</f>
        <v>0</v>
      </c>
      <c r="N23" s="230"/>
      <c r="O23" s="230">
        <f>SUM(O24:O38)</f>
        <v>0.06</v>
      </c>
      <c r="P23" s="230"/>
      <c r="Q23" s="230">
        <f>SUM(Q24:Q38)</f>
        <v>0</v>
      </c>
      <c r="R23" s="231"/>
      <c r="S23" s="231"/>
      <c r="T23" s="232"/>
      <c r="U23" s="226"/>
      <c r="V23" s="226">
        <f>SUM(V24:V38)</f>
        <v>0</v>
      </c>
      <c r="W23" s="226"/>
      <c r="X23" s="226"/>
      <c r="Y23" s="226"/>
      <c r="AG23" t="s">
        <v>141</v>
      </c>
    </row>
    <row r="24" spans="1:60" outlineLevel="1" x14ac:dyDescent="0.2">
      <c r="A24" s="234">
        <v>3</v>
      </c>
      <c r="B24" s="235" t="s">
        <v>259</v>
      </c>
      <c r="C24" s="252" t="s">
        <v>260</v>
      </c>
      <c r="D24" s="236" t="s">
        <v>169</v>
      </c>
      <c r="E24" s="237">
        <v>1</v>
      </c>
      <c r="F24" s="238"/>
      <c r="G24" s="239">
        <f>ROUND(E24*F24,2)</f>
        <v>0</v>
      </c>
      <c r="H24" s="238">
        <v>0</v>
      </c>
      <c r="I24" s="239">
        <f>ROUND(E24*H24,2)</f>
        <v>0</v>
      </c>
      <c r="J24" s="238">
        <v>142110</v>
      </c>
      <c r="K24" s="239">
        <f>ROUND(E24*J24,2)</f>
        <v>142110</v>
      </c>
      <c r="L24" s="239">
        <v>21</v>
      </c>
      <c r="M24" s="239">
        <f>G24*(1+L24/100)</f>
        <v>0</v>
      </c>
      <c r="N24" s="237">
        <v>2.7890000000000002E-2</v>
      </c>
      <c r="O24" s="237">
        <f>ROUND(E24*N24,2)</f>
        <v>0.03</v>
      </c>
      <c r="P24" s="237">
        <v>0</v>
      </c>
      <c r="Q24" s="237">
        <f>ROUND(E24*P24,2)</f>
        <v>0</v>
      </c>
      <c r="R24" s="239"/>
      <c r="S24" s="239" t="s">
        <v>145</v>
      </c>
      <c r="T24" s="240" t="s">
        <v>146</v>
      </c>
      <c r="U24" s="220">
        <v>0</v>
      </c>
      <c r="V24" s="220">
        <f>ROUND(E24*U24,2)</f>
        <v>0</v>
      </c>
      <c r="W24" s="220"/>
      <c r="X24" s="220" t="s">
        <v>147</v>
      </c>
      <c r="Y24" s="220" t="s">
        <v>148</v>
      </c>
      <c r="Z24" s="210"/>
      <c r="AA24" s="210"/>
      <c r="AB24" s="210"/>
      <c r="AC24" s="210"/>
      <c r="AD24" s="210"/>
      <c r="AE24" s="210"/>
      <c r="AF24" s="210"/>
      <c r="AG24" s="210" t="s">
        <v>149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3" t="s">
        <v>261</v>
      </c>
      <c r="D25" s="241"/>
      <c r="E25" s="241"/>
      <c r="F25" s="241"/>
      <c r="G25" s="241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151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60" t="s">
        <v>205</v>
      </c>
      <c r="D26" s="221"/>
      <c r="E26" s="222"/>
      <c r="F26" s="223"/>
      <c r="G26" s="223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151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56" t="s">
        <v>262</v>
      </c>
      <c r="D27" s="250"/>
      <c r="E27" s="250"/>
      <c r="F27" s="250"/>
      <c r="G27" s="25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151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17"/>
      <c r="B28" s="218"/>
      <c r="C28" s="256" t="s">
        <v>263</v>
      </c>
      <c r="D28" s="250"/>
      <c r="E28" s="250"/>
      <c r="F28" s="250"/>
      <c r="G28" s="25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151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56" t="s">
        <v>264</v>
      </c>
      <c r="D29" s="250"/>
      <c r="E29" s="250"/>
      <c r="F29" s="250"/>
      <c r="G29" s="25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151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4">
        <v>4</v>
      </c>
      <c r="B30" s="235" t="s">
        <v>265</v>
      </c>
      <c r="C30" s="252" t="s">
        <v>266</v>
      </c>
      <c r="D30" s="236" t="s">
        <v>169</v>
      </c>
      <c r="E30" s="237">
        <v>1</v>
      </c>
      <c r="F30" s="238"/>
      <c r="G30" s="239">
        <f>ROUND(E30*F30,2)</f>
        <v>0</v>
      </c>
      <c r="H30" s="238">
        <v>0</v>
      </c>
      <c r="I30" s="239">
        <f>ROUND(E30*H30,2)</f>
        <v>0</v>
      </c>
      <c r="J30" s="238">
        <v>42141</v>
      </c>
      <c r="K30" s="239">
        <f>ROUND(E30*J30,2)</f>
        <v>42141</v>
      </c>
      <c r="L30" s="239">
        <v>21</v>
      </c>
      <c r="M30" s="239">
        <f>G30*(1+L30/100)</f>
        <v>0</v>
      </c>
      <c r="N30" s="237">
        <v>2.7890000000000002E-2</v>
      </c>
      <c r="O30" s="237">
        <f>ROUND(E30*N30,2)</f>
        <v>0.03</v>
      </c>
      <c r="P30" s="237">
        <v>0</v>
      </c>
      <c r="Q30" s="237">
        <f>ROUND(E30*P30,2)</f>
        <v>0</v>
      </c>
      <c r="R30" s="239"/>
      <c r="S30" s="239" t="s">
        <v>145</v>
      </c>
      <c r="T30" s="240" t="s">
        <v>146</v>
      </c>
      <c r="U30" s="220">
        <v>0</v>
      </c>
      <c r="V30" s="220">
        <f>ROUND(E30*U30,2)</f>
        <v>0</v>
      </c>
      <c r="W30" s="220"/>
      <c r="X30" s="220" t="s">
        <v>147</v>
      </c>
      <c r="Y30" s="220" t="s">
        <v>148</v>
      </c>
      <c r="Z30" s="210"/>
      <c r="AA30" s="210"/>
      <c r="AB30" s="210"/>
      <c r="AC30" s="210"/>
      <c r="AD30" s="210"/>
      <c r="AE30" s="210"/>
      <c r="AF30" s="210"/>
      <c r="AG30" s="210" t="s">
        <v>149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53" t="s">
        <v>261</v>
      </c>
      <c r="D31" s="241"/>
      <c r="E31" s="241"/>
      <c r="F31" s="241"/>
      <c r="G31" s="241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151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60" t="s">
        <v>205</v>
      </c>
      <c r="D32" s="221"/>
      <c r="E32" s="222"/>
      <c r="F32" s="223"/>
      <c r="G32" s="223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151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56" t="s">
        <v>262</v>
      </c>
      <c r="D33" s="250"/>
      <c r="E33" s="250"/>
      <c r="F33" s="250"/>
      <c r="G33" s="25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151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56" t="s">
        <v>263</v>
      </c>
      <c r="D34" s="250"/>
      <c r="E34" s="250"/>
      <c r="F34" s="250"/>
      <c r="G34" s="25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151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56" t="s">
        <v>264</v>
      </c>
      <c r="D35" s="250"/>
      <c r="E35" s="250"/>
      <c r="F35" s="250"/>
      <c r="G35" s="25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151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4">
        <v>5</v>
      </c>
      <c r="B36" s="235" t="s">
        <v>142</v>
      </c>
      <c r="C36" s="252" t="s">
        <v>267</v>
      </c>
      <c r="D36" s="236" t="s">
        <v>144</v>
      </c>
      <c r="E36" s="237">
        <v>2</v>
      </c>
      <c r="F36" s="238"/>
      <c r="G36" s="239">
        <f>ROUND(E36*F36,2)</f>
        <v>0</v>
      </c>
      <c r="H36" s="238">
        <v>0</v>
      </c>
      <c r="I36" s="239">
        <f>ROUND(E36*H36,2)</f>
        <v>0</v>
      </c>
      <c r="J36" s="238">
        <v>608</v>
      </c>
      <c r="K36" s="239">
        <f>ROUND(E36*J36,2)</f>
        <v>1216</v>
      </c>
      <c r="L36" s="239">
        <v>21</v>
      </c>
      <c r="M36" s="239">
        <f>G36*(1+L36/100)</f>
        <v>0</v>
      </c>
      <c r="N36" s="237">
        <v>1.6000000000000001E-4</v>
      </c>
      <c r="O36" s="237">
        <f>ROUND(E36*N36,2)</f>
        <v>0</v>
      </c>
      <c r="P36" s="237">
        <v>0</v>
      </c>
      <c r="Q36" s="237">
        <f>ROUND(E36*P36,2)</f>
        <v>0</v>
      </c>
      <c r="R36" s="239"/>
      <c r="S36" s="239" t="s">
        <v>145</v>
      </c>
      <c r="T36" s="240" t="s">
        <v>146</v>
      </c>
      <c r="U36" s="220">
        <v>0</v>
      </c>
      <c r="V36" s="220">
        <f>ROUND(E36*U36,2)</f>
        <v>0</v>
      </c>
      <c r="W36" s="220"/>
      <c r="X36" s="220" t="s">
        <v>147</v>
      </c>
      <c r="Y36" s="220" t="s">
        <v>148</v>
      </c>
      <c r="Z36" s="210"/>
      <c r="AA36" s="210"/>
      <c r="AB36" s="210"/>
      <c r="AC36" s="210"/>
      <c r="AD36" s="210"/>
      <c r="AE36" s="210"/>
      <c r="AF36" s="210"/>
      <c r="AG36" s="210" t="s">
        <v>149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53" t="s">
        <v>150</v>
      </c>
      <c r="D37" s="241"/>
      <c r="E37" s="241"/>
      <c r="F37" s="241"/>
      <c r="G37" s="241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151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2">
        <v>6</v>
      </c>
      <c r="B38" s="243" t="s">
        <v>268</v>
      </c>
      <c r="C38" s="254" t="s">
        <v>269</v>
      </c>
      <c r="D38" s="244" t="s">
        <v>144</v>
      </c>
      <c r="E38" s="245">
        <v>2</v>
      </c>
      <c r="F38" s="246"/>
      <c r="G38" s="247">
        <f>ROUND(E38*F38,2)</f>
        <v>0</v>
      </c>
      <c r="H38" s="246">
        <v>1006</v>
      </c>
      <c r="I38" s="247">
        <f>ROUND(E38*H38,2)</f>
        <v>2012</v>
      </c>
      <c r="J38" s="246">
        <v>0</v>
      </c>
      <c r="K38" s="247">
        <f>ROUND(E38*J38,2)</f>
        <v>0</v>
      </c>
      <c r="L38" s="247">
        <v>21</v>
      </c>
      <c r="M38" s="247">
        <f>G38*(1+L38/100)</f>
        <v>0</v>
      </c>
      <c r="N38" s="245">
        <v>1.4E-3</v>
      </c>
      <c r="O38" s="245">
        <f>ROUND(E38*N38,2)</f>
        <v>0</v>
      </c>
      <c r="P38" s="245">
        <v>0</v>
      </c>
      <c r="Q38" s="245">
        <f>ROUND(E38*P38,2)</f>
        <v>0</v>
      </c>
      <c r="R38" s="247"/>
      <c r="S38" s="247" t="s">
        <v>145</v>
      </c>
      <c r="T38" s="248" t="s">
        <v>146</v>
      </c>
      <c r="U38" s="220">
        <v>0</v>
      </c>
      <c r="V38" s="220">
        <f>ROUND(E38*U38,2)</f>
        <v>0</v>
      </c>
      <c r="W38" s="220"/>
      <c r="X38" s="220" t="s">
        <v>270</v>
      </c>
      <c r="Y38" s="220" t="s">
        <v>148</v>
      </c>
      <c r="Z38" s="210"/>
      <c r="AA38" s="210"/>
      <c r="AB38" s="210"/>
      <c r="AC38" s="210"/>
      <c r="AD38" s="210"/>
      <c r="AE38" s="210"/>
      <c r="AF38" s="210"/>
      <c r="AG38" s="210" t="s">
        <v>271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">
      <c r="A39" s="227" t="s">
        <v>140</v>
      </c>
      <c r="B39" s="228" t="s">
        <v>70</v>
      </c>
      <c r="C39" s="251" t="s">
        <v>71</v>
      </c>
      <c r="D39" s="229"/>
      <c r="E39" s="230"/>
      <c r="F39" s="231"/>
      <c r="G39" s="231">
        <f>SUMIF(AG40:AG42,"&lt;&gt;NOR",G40:G42)</f>
        <v>0</v>
      </c>
      <c r="H39" s="231"/>
      <c r="I39" s="231">
        <f>SUM(I40:I42)</f>
        <v>0</v>
      </c>
      <c r="J39" s="231"/>
      <c r="K39" s="231">
        <f>SUM(K40:K42)</f>
        <v>6605.8</v>
      </c>
      <c r="L39" s="231"/>
      <c r="M39" s="231">
        <f>SUM(M40:M42)</f>
        <v>0</v>
      </c>
      <c r="N39" s="230"/>
      <c r="O39" s="230">
        <f>SUM(O40:O42)</f>
        <v>0.01</v>
      </c>
      <c r="P39" s="230"/>
      <c r="Q39" s="230">
        <f>SUM(Q40:Q42)</f>
        <v>0</v>
      </c>
      <c r="R39" s="231"/>
      <c r="S39" s="231"/>
      <c r="T39" s="232"/>
      <c r="U39" s="226"/>
      <c r="V39" s="226">
        <f>SUM(V40:V42)</f>
        <v>0</v>
      </c>
      <c r="W39" s="226"/>
      <c r="X39" s="226"/>
      <c r="Y39" s="226"/>
      <c r="AG39" t="s">
        <v>141</v>
      </c>
    </row>
    <row r="40" spans="1:60" outlineLevel="1" x14ac:dyDescent="0.2">
      <c r="A40" s="234">
        <v>7</v>
      </c>
      <c r="B40" s="235" t="s">
        <v>272</v>
      </c>
      <c r="C40" s="252" t="s">
        <v>273</v>
      </c>
      <c r="D40" s="236" t="s">
        <v>176</v>
      </c>
      <c r="E40" s="237">
        <v>71.260000000000005</v>
      </c>
      <c r="F40" s="238"/>
      <c r="G40" s="239">
        <f>ROUND(E40*F40,2)</f>
        <v>0</v>
      </c>
      <c r="H40" s="238">
        <v>0</v>
      </c>
      <c r="I40" s="239">
        <f>ROUND(E40*H40,2)</f>
        <v>0</v>
      </c>
      <c r="J40" s="238">
        <v>92.7</v>
      </c>
      <c r="K40" s="239">
        <f>ROUND(E40*J40,2)</f>
        <v>6605.8</v>
      </c>
      <c r="L40" s="239">
        <v>21</v>
      </c>
      <c r="M40" s="239">
        <f>G40*(1+L40/100)</f>
        <v>0</v>
      </c>
      <c r="N40" s="237">
        <v>1.2999999999999999E-4</v>
      </c>
      <c r="O40" s="237">
        <f>ROUND(E40*N40,2)</f>
        <v>0.01</v>
      </c>
      <c r="P40" s="237">
        <v>0</v>
      </c>
      <c r="Q40" s="237">
        <f>ROUND(E40*P40,2)</f>
        <v>0</v>
      </c>
      <c r="R40" s="239"/>
      <c r="S40" s="239" t="s">
        <v>159</v>
      </c>
      <c r="T40" s="240" t="s">
        <v>146</v>
      </c>
      <c r="U40" s="220">
        <v>0</v>
      </c>
      <c r="V40" s="220">
        <f>ROUND(E40*U40,2)</f>
        <v>0</v>
      </c>
      <c r="W40" s="220"/>
      <c r="X40" s="220" t="s">
        <v>147</v>
      </c>
      <c r="Y40" s="220" t="s">
        <v>148</v>
      </c>
      <c r="Z40" s="210"/>
      <c r="AA40" s="210"/>
      <c r="AB40" s="210"/>
      <c r="AC40" s="210"/>
      <c r="AD40" s="210"/>
      <c r="AE40" s="210"/>
      <c r="AF40" s="210"/>
      <c r="AG40" s="210" t="s">
        <v>149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55" t="s">
        <v>274</v>
      </c>
      <c r="D41" s="224"/>
      <c r="E41" s="225"/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173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55" t="s">
        <v>275</v>
      </c>
      <c r="D42" s="224"/>
      <c r="E42" s="225">
        <v>71.260000000000005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173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2">
      <c r="A43" s="227" t="s">
        <v>140</v>
      </c>
      <c r="B43" s="228" t="s">
        <v>72</v>
      </c>
      <c r="C43" s="251" t="s">
        <v>73</v>
      </c>
      <c r="D43" s="229"/>
      <c r="E43" s="230"/>
      <c r="F43" s="231"/>
      <c r="G43" s="231">
        <f>SUMIF(AG44:AG49,"&lt;&gt;NOR",G44:G49)</f>
        <v>0</v>
      </c>
      <c r="H43" s="231"/>
      <c r="I43" s="231">
        <f>SUM(I44:I49)</f>
        <v>8027.75</v>
      </c>
      <c r="J43" s="231"/>
      <c r="K43" s="231">
        <f>SUM(K44:K49)</f>
        <v>87734.22</v>
      </c>
      <c r="L43" s="231"/>
      <c r="M43" s="231">
        <f>SUM(M44:M49)</f>
        <v>0</v>
      </c>
      <c r="N43" s="230"/>
      <c r="O43" s="230">
        <f>SUM(O44:O49)</f>
        <v>4.45</v>
      </c>
      <c r="P43" s="230"/>
      <c r="Q43" s="230">
        <f>SUM(Q44:Q49)</f>
        <v>4.1399999999999997</v>
      </c>
      <c r="R43" s="231"/>
      <c r="S43" s="231"/>
      <c r="T43" s="232"/>
      <c r="U43" s="226"/>
      <c r="V43" s="226">
        <f>SUM(V44:V49)</f>
        <v>149.69</v>
      </c>
      <c r="W43" s="226"/>
      <c r="X43" s="226"/>
      <c r="Y43" s="226"/>
      <c r="AG43" t="s">
        <v>141</v>
      </c>
    </row>
    <row r="44" spans="1:60" outlineLevel="1" x14ac:dyDescent="0.2">
      <c r="A44" s="234">
        <v>8</v>
      </c>
      <c r="B44" s="235" t="s">
        <v>276</v>
      </c>
      <c r="C44" s="252" t="s">
        <v>277</v>
      </c>
      <c r="D44" s="236" t="s">
        <v>176</v>
      </c>
      <c r="E44" s="237">
        <v>33.44</v>
      </c>
      <c r="F44" s="238"/>
      <c r="G44" s="239">
        <f>ROUND(E44*F44,2)</f>
        <v>0</v>
      </c>
      <c r="H44" s="238">
        <v>27.06</v>
      </c>
      <c r="I44" s="239">
        <f>ROUND(E44*H44,2)</f>
        <v>904.89</v>
      </c>
      <c r="J44" s="238">
        <v>211.25</v>
      </c>
      <c r="K44" s="239">
        <f>ROUND(E44*J44,2)</f>
        <v>7064.2</v>
      </c>
      <c r="L44" s="239">
        <v>21</v>
      </c>
      <c r="M44" s="239">
        <f>G44*(1+L44/100)</f>
        <v>0</v>
      </c>
      <c r="N44" s="237">
        <v>6.4799999999999996E-3</v>
      </c>
      <c r="O44" s="237">
        <f>ROUND(E44*N44,2)</f>
        <v>0.22</v>
      </c>
      <c r="P44" s="237">
        <v>4.0000000000000001E-3</v>
      </c>
      <c r="Q44" s="237">
        <f>ROUND(E44*P44,2)</f>
        <v>0.13</v>
      </c>
      <c r="R44" s="239"/>
      <c r="S44" s="239" t="s">
        <v>145</v>
      </c>
      <c r="T44" s="240" t="s">
        <v>278</v>
      </c>
      <c r="U44" s="220">
        <v>0.35138000000000003</v>
      </c>
      <c r="V44" s="220">
        <f>ROUND(E44*U44,2)</f>
        <v>11.75</v>
      </c>
      <c r="W44" s="220"/>
      <c r="X44" s="220" t="s">
        <v>279</v>
      </c>
      <c r="Y44" s="220" t="s">
        <v>148</v>
      </c>
      <c r="Z44" s="210"/>
      <c r="AA44" s="210"/>
      <c r="AB44" s="210"/>
      <c r="AC44" s="210"/>
      <c r="AD44" s="210"/>
      <c r="AE44" s="210"/>
      <c r="AF44" s="210"/>
      <c r="AG44" s="210" t="s">
        <v>280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55" t="s">
        <v>281</v>
      </c>
      <c r="D45" s="224"/>
      <c r="E45" s="225">
        <v>33.44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173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4">
        <v>9</v>
      </c>
      <c r="B46" s="235" t="s">
        <v>282</v>
      </c>
      <c r="C46" s="252" t="s">
        <v>283</v>
      </c>
      <c r="D46" s="236" t="s">
        <v>176</v>
      </c>
      <c r="E46" s="237">
        <v>84.21</v>
      </c>
      <c r="F46" s="238"/>
      <c r="G46" s="239">
        <f>ROUND(E46*F46,2)</f>
        <v>0</v>
      </c>
      <c r="H46" s="238">
        <v>76.08</v>
      </c>
      <c r="I46" s="239">
        <f>ROUND(E46*H46,2)</f>
        <v>6406.7</v>
      </c>
      <c r="J46" s="238">
        <v>863.11</v>
      </c>
      <c r="K46" s="239">
        <f>ROUND(E46*J46,2)</f>
        <v>72682.490000000005</v>
      </c>
      <c r="L46" s="239">
        <v>21</v>
      </c>
      <c r="M46" s="239">
        <f>G46*(1+L46/100)</f>
        <v>0</v>
      </c>
      <c r="N46" s="237">
        <v>4.7879999999999999E-2</v>
      </c>
      <c r="O46" s="237">
        <f>ROUND(E46*N46,2)</f>
        <v>4.03</v>
      </c>
      <c r="P46" s="237">
        <v>4.5999999999999999E-2</v>
      </c>
      <c r="Q46" s="237">
        <f>ROUND(E46*P46,2)</f>
        <v>3.87</v>
      </c>
      <c r="R46" s="239"/>
      <c r="S46" s="239" t="s">
        <v>145</v>
      </c>
      <c r="T46" s="240" t="s">
        <v>278</v>
      </c>
      <c r="U46" s="220">
        <v>1.4858899999999999</v>
      </c>
      <c r="V46" s="220">
        <f>ROUND(E46*U46,2)</f>
        <v>125.13</v>
      </c>
      <c r="W46" s="220"/>
      <c r="X46" s="220" t="s">
        <v>279</v>
      </c>
      <c r="Y46" s="220" t="s">
        <v>148</v>
      </c>
      <c r="Z46" s="210"/>
      <c r="AA46" s="210"/>
      <c r="AB46" s="210"/>
      <c r="AC46" s="210"/>
      <c r="AD46" s="210"/>
      <c r="AE46" s="210"/>
      <c r="AF46" s="210"/>
      <c r="AG46" s="210" t="s">
        <v>280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55" t="s">
        <v>284</v>
      </c>
      <c r="D47" s="224"/>
      <c r="E47" s="225">
        <v>84.21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173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4">
        <v>10</v>
      </c>
      <c r="B48" s="235" t="s">
        <v>285</v>
      </c>
      <c r="C48" s="252" t="s">
        <v>286</v>
      </c>
      <c r="D48" s="236" t="s">
        <v>176</v>
      </c>
      <c r="E48" s="237">
        <v>35.630000000000003</v>
      </c>
      <c r="F48" s="238"/>
      <c r="G48" s="239">
        <f>ROUND(E48*F48,2)</f>
        <v>0</v>
      </c>
      <c r="H48" s="238">
        <v>20.100000000000001</v>
      </c>
      <c r="I48" s="239">
        <f>ROUND(E48*H48,2)</f>
        <v>716.16</v>
      </c>
      <c r="J48" s="238">
        <v>224.18</v>
      </c>
      <c r="K48" s="239">
        <f>ROUND(E48*J48,2)</f>
        <v>7987.53</v>
      </c>
      <c r="L48" s="239">
        <v>21</v>
      </c>
      <c r="M48" s="239">
        <f>G48*(1+L48/100)</f>
        <v>0</v>
      </c>
      <c r="N48" s="237">
        <v>5.6499999999999996E-3</v>
      </c>
      <c r="O48" s="237">
        <f>ROUND(E48*N48,2)</f>
        <v>0.2</v>
      </c>
      <c r="P48" s="237">
        <v>4.0000000000000001E-3</v>
      </c>
      <c r="Q48" s="237">
        <f>ROUND(E48*P48,2)</f>
        <v>0.14000000000000001</v>
      </c>
      <c r="R48" s="239"/>
      <c r="S48" s="239" t="s">
        <v>145</v>
      </c>
      <c r="T48" s="240" t="s">
        <v>278</v>
      </c>
      <c r="U48" s="220">
        <v>0.35951</v>
      </c>
      <c r="V48" s="220">
        <f>ROUND(E48*U48,2)</f>
        <v>12.81</v>
      </c>
      <c r="W48" s="220"/>
      <c r="X48" s="220" t="s">
        <v>279</v>
      </c>
      <c r="Y48" s="220" t="s">
        <v>148</v>
      </c>
      <c r="Z48" s="210"/>
      <c r="AA48" s="210"/>
      <c r="AB48" s="210"/>
      <c r="AC48" s="210"/>
      <c r="AD48" s="210"/>
      <c r="AE48" s="210"/>
      <c r="AF48" s="210"/>
      <c r="AG48" s="210" t="s">
        <v>280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55" t="s">
        <v>287</v>
      </c>
      <c r="D49" s="224"/>
      <c r="E49" s="225">
        <v>35.630000000000003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173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227" t="s">
        <v>140</v>
      </c>
      <c r="B50" s="228" t="s">
        <v>74</v>
      </c>
      <c r="C50" s="251" t="s">
        <v>75</v>
      </c>
      <c r="D50" s="229"/>
      <c r="E50" s="230"/>
      <c r="F50" s="231"/>
      <c r="G50" s="231">
        <f>SUMIF(AG51:AG52,"&lt;&gt;NOR",G51:G52)</f>
        <v>0</v>
      </c>
      <c r="H50" s="231"/>
      <c r="I50" s="231">
        <f>SUM(I51:I52)</f>
        <v>0</v>
      </c>
      <c r="J50" s="231"/>
      <c r="K50" s="231">
        <f>SUM(K51:K52)</f>
        <v>9647.44</v>
      </c>
      <c r="L50" s="231"/>
      <c r="M50" s="231">
        <f>SUM(M51:M52)</f>
        <v>0</v>
      </c>
      <c r="N50" s="230"/>
      <c r="O50" s="230">
        <f>SUM(O51:O52)</f>
        <v>0.12</v>
      </c>
      <c r="P50" s="230"/>
      <c r="Q50" s="230">
        <f>SUM(Q51:Q52)</f>
        <v>0</v>
      </c>
      <c r="R50" s="231"/>
      <c r="S50" s="231"/>
      <c r="T50" s="232"/>
      <c r="U50" s="226"/>
      <c r="V50" s="226">
        <f>SUM(V51:V52)</f>
        <v>0</v>
      </c>
      <c r="W50" s="226"/>
      <c r="X50" s="226"/>
      <c r="Y50" s="226"/>
      <c r="AG50" t="s">
        <v>141</v>
      </c>
    </row>
    <row r="51" spans="1:60" outlineLevel="1" x14ac:dyDescent="0.2">
      <c r="A51" s="234">
        <v>11</v>
      </c>
      <c r="B51" s="235" t="s">
        <v>288</v>
      </c>
      <c r="C51" s="252" t="s">
        <v>289</v>
      </c>
      <c r="D51" s="236" t="s">
        <v>176</v>
      </c>
      <c r="E51" s="237">
        <v>33.44</v>
      </c>
      <c r="F51" s="238"/>
      <c r="G51" s="239">
        <f>ROUND(E51*F51,2)</f>
        <v>0</v>
      </c>
      <c r="H51" s="238">
        <v>0</v>
      </c>
      <c r="I51" s="239">
        <f>ROUND(E51*H51,2)</f>
        <v>0</v>
      </c>
      <c r="J51" s="238">
        <v>288.5</v>
      </c>
      <c r="K51" s="239">
        <f>ROUND(E51*J51,2)</f>
        <v>9647.44</v>
      </c>
      <c r="L51" s="239">
        <v>21</v>
      </c>
      <c r="M51" s="239">
        <f>G51*(1+L51/100)</f>
        <v>0</v>
      </c>
      <c r="N51" s="237">
        <v>3.5699999999999998E-3</v>
      </c>
      <c r="O51" s="237">
        <f>ROUND(E51*N51,2)</f>
        <v>0.12</v>
      </c>
      <c r="P51" s="237">
        <v>0</v>
      </c>
      <c r="Q51" s="237">
        <f>ROUND(E51*P51,2)</f>
        <v>0</v>
      </c>
      <c r="R51" s="239"/>
      <c r="S51" s="239" t="s">
        <v>159</v>
      </c>
      <c r="T51" s="240" t="s">
        <v>146</v>
      </c>
      <c r="U51" s="220">
        <v>0</v>
      </c>
      <c r="V51" s="220">
        <f>ROUND(E51*U51,2)</f>
        <v>0</v>
      </c>
      <c r="W51" s="220"/>
      <c r="X51" s="220" t="s">
        <v>147</v>
      </c>
      <c r="Y51" s="220" t="s">
        <v>148</v>
      </c>
      <c r="Z51" s="210"/>
      <c r="AA51" s="210"/>
      <c r="AB51" s="210"/>
      <c r="AC51" s="210"/>
      <c r="AD51" s="210"/>
      <c r="AE51" s="210"/>
      <c r="AF51" s="210"/>
      <c r="AG51" s="210" t="s">
        <v>149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2" x14ac:dyDescent="0.2">
      <c r="A52" s="217"/>
      <c r="B52" s="218"/>
      <c r="C52" s="253" t="s">
        <v>290</v>
      </c>
      <c r="D52" s="241"/>
      <c r="E52" s="241"/>
      <c r="F52" s="241"/>
      <c r="G52" s="241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151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49" t="str">
        <f>C52</f>
        <v>Speciální cementová samonivelační podlahová stěrka pro tloušťky 1-15 mm. Pouze pro vnitřní použití, vhodná pro podlahová vytápění, pro jemné vyrovnání nerovných podlah.</v>
      </c>
      <c r="BB52" s="210"/>
      <c r="BC52" s="210"/>
      <c r="BD52" s="210"/>
      <c r="BE52" s="210"/>
      <c r="BF52" s="210"/>
      <c r="BG52" s="210"/>
      <c r="BH52" s="210"/>
    </row>
    <row r="53" spans="1:60" x14ac:dyDescent="0.2">
      <c r="A53" s="227" t="s">
        <v>140</v>
      </c>
      <c r="B53" s="228" t="s">
        <v>76</v>
      </c>
      <c r="C53" s="251" t="s">
        <v>77</v>
      </c>
      <c r="D53" s="229"/>
      <c r="E53" s="230"/>
      <c r="F53" s="231"/>
      <c r="G53" s="231">
        <f>SUMIF(AG54:AG54,"&lt;&gt;NOR",G54:G54)</f>
        <v>0</v>
      </c>
      <c r="H53" s="231"/>
      <c r="I53" s="231">
        <f>SUM(I54:I54)</f>
        <v>0</v>
      </c>
      <c r="J53" s="231"/>
      <c r="K53" s="231">
        <f>SUM(K54:K54)</f>
        <v>17596</v>
      </c>
      <c r="L53" s="231"/>
      <c r="M53" s="231">
        <f>SUM(M54:M54)</f>
        <v>0</v>
      </c>
      <c r="N53" s="230"/>
      <c r="O53" s="230">
        <f>SUM(O54:O54)</f>
        <v>0.28999999999999998</v>
      </c>
      <c r="P53" s="230"/>
      <c r="Q53" s="230">
        <f>SUM(Q54:Q54)</f>
        <v>0</v>
      </c>
      <c r="R53" s="231"/>
      <c r="S53" s="231"/>
      <c r="T53" s="232"/>
      <c r="U53" s="226"/>
      <c r="V53" s="226">
        <f>SUM(V54:V54)</f>
        <v>0</v>
      </c>
      <c r="W53" s="226"/>
      <c r="X53" s="226"/>
      <c r="Y53" s="226"/>
      <c r="AG53" t="s">
        <v>141</v>
      </c>
    </row>
    <row r="54" spans="1:60" outlineLevel="1" x14ac:dyDescent="0.2">
      <c r="A54" s="242">
        <v>12</v>
      </c>
      <c r="B54" s="243" t="s">
        <v>291</v>
      </c>
      <c r="C54" s="254" t="s">
        <v>292</v>
      </c>
      <c r="D54" s="244" t="s">
        <v>144</v>
      </c>
      <c r="E54" s="245">
        <v>2</v>
      </c>
      <c r="F54" s="246"/>
      <c r="G54" s="247">
        <f>ROUND(E54*F54,2)</f>
        <v>0</v>
      </c>
      <c r="H54" s="246">
        <v>0</v>
      </c>
      <c r="I54" s="247">
        <f>ROUND(E54*H54,2)</f>
        <v>0</v>
      </c>
      <c r="J54" s="246">
        <v>8798</v>
      </c>
      <c r="K54" s="247">
        <f>ROUND(E54*J54,2)</f>
        <v>17596</v>
      </c>
      <c r="L54" s="247">
        <v>21</v>
      </c>
      <c r="M54" s="247">
        <f>G54*(1+L54/100)</f>
        <v>0</v>
      </c>
      <c r="N54" s="245">
        <v>0.14496999999999999</v>
      </c>
      <c r="O54" s="245">
        <f>ROUND(E54*N54,2)</f>
        <v>0.28999999999999998</v>
      </c>
      <c r="P54" s="245">
        <v>0</v>
      </c>
      <c r="Q54" s="245">
        <f>ROUND(E54*P54,2)</f>
        <v>0</v>
      </c>
      <c r="R54" s="247"/>
      <c r="S54" s="247" t="s">
        <v>145</v>
      </c>
      <c r="T54" s="248" t="s">
        <v>146</v>
      </c>
      <c r="U54" s="220">
        <v>0</v>
      </c>
      <c r="V54" s="220">
        <f>ROUND(E54*U54,2)</f>
        <v>0</v>
      </c>
      <c r="W54" s="220"/>
      <c r="X54" s="220" t="s">
        <v>147</v>
      </c>
      <c r="Y54" s="220" t="s">
        <v>148</v>
      </c>
      <c r="Z54" s="210"/>
      <c r="AA54" s="210"/>
      <c r="AB54" s="210"/>
      <c r="AC54" s="210"/>
      <c r="AD54" s="210"/>
      <c r="AE54" s="210"/>
      <c r="AF54" s="210"/>
      <c r="AG54" s="210" t="s">
        <v>149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">
      <c r="A55" s="227" t="s">
        <v>140</v>
      </c>
      <c r="B55" s="228" t="s">
        <v>82</v>
      </c>
      <c r="C55" s="251" t="s">
        <v>83</v>
      </c>
      <c r="D55" s="229"/>
      <c r="E55" s="230"/>
      <c r="F55" s="231"/>
      <c r="G55" s="231">
        <f>SUMIF(AG56:AG64,"&lt;&gt;NOR",G56:G64)</f>
        <v>0</v>
      </c>
      <c r="H55" s="231"/>
      <c r="I55" s="231">
        <f>SUM(I56:I64)</f>
        <v>0</v>
      </c>
      <c r="J55" s="231"/>
      <c r="K55" s="231">
        <f>SUM(K56:K64)</f>
        <v>143703.99</v>
      </c>
      <c r="L55" s="231"/>
      <c r="M55" s="231">
        <f>SUM(M56:M64)</f>
        <v>0</v>
      </c>
      <c r="N55" s="230"/>
      <c r="O55" s="230">
        <f>SUM(O56:O64)</f>
        <v>0.30000000000000004</v>
      </c>
      <c r="P55" s="230"/>
      <c r="Q55" s="230">
        <f>SUM(Q56:Q64)</f>
        <v>0.04</v>
      </c>
      <c r="R55" s="231"/>
      <c r="S55" s="231"/>
      <c r="T55" s="232"/>
      <c r="U55" s="226"/>
      <c r="V55" s="226">
        <f>SUM(V56:V64)</f>
        <v>0</v>
      </c>
      <c r="W55" s="226"/>
      <c r="X55" s="226"/>
      <c r="Y55" s="226"/>
      <c r="AG55" t="s">
        <v>141</v>
      </c>
    </row>
    <row r="56" spans="1:60" outlineLevel="1" x14ac:dyDescent="0.2">
      <c r="A56" s="234">
        <v>13</v>
      </c>
      <c r="B56" s="235" t="s">
        <v>293</v>
      </c>
      <c r="C56" s="252" t="s">
        <v>294</v>
      </c>
      <c r="D56" s="236" t="s">
        <v>144</v>
      </c>
      <c r="E56" s="237">
        <v>5</v>
      </c>
      <c r="F56" s="238"/>
      <c r="G56" s="239">
        <f>ROUND(E56*F56,2)</f>
        <v>0</v>
      </c>
      <c r="H56" s="238">
        <v>0</v>
      </c>
      <c r="I56" s="239">
        <f>ROUND(E56*H56,2)</f>
        <v>0</v>
      </c>
      <c r="J56" s="238">
        <v>6635</v>
      </c>
      <c r="K56" s="239">
        <f>ROUND(E56*J56,2)</f>
        <v>33175</v>
      </c>
      <c r="L56" s="239">
        <v>21</v>
      </c>
      <c r="M56" s="239">
        <f>G56*(1+L56/100)</f>
        <v>0</v>
      </c>
      <c r="N56" s="237">
        <v>1.917E-2</v>
      </c>
      <c r="O56" s="237">
        <f>ROUND(E56*N56,2)</f>
        <v>0.1</v>
      </c>
      <c r="P56" s="237">
        <v>0</v>
      </c>
      <c r="Q56" s="237">
        <f>ROUND(E56*P56,2)</f>
        <v>0</v>
      </c>
      <c r="R56" s="239"/>
      <c r="S56" s="239" t="s">
        <v>159</v>
      </c>
      <c r="T56" s="240" t="s">
        <v>146</v>
      </c>
      <c r="U56" s="220">
        <v>0</v>
      </c>
      <c r="V56" s="220">
        <f>ROUND(E56*U56,2)</f>
        <v>0</v>
      </c>
      <c r="W56" s="220"/>
      <c r="X56" s="220" t="s">
        <v>147</v>
      </c>
      <c r="Y56" s="220" t="s">
        <v>148</v>
      </c>
      <c r="Z56" s="210"/>
      <c r="AA56" s="210"/>
      <c r="AB56" s="210"/>
      <c r="AC56" s="210"/>
      <c r="AD56" s="210"/>
      <c r="AE56" s="210"/>
      <c r="AF56" s="210"/>
      <c r="AG56" s="210" t="s">
        <v>149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2" x14ac:dyDescent="0.2">
      <c r="A57" s="217"/>
      <c r="B57" s="218"/>
      <c r="C57" s="253" t="s">
        <v>295</v>
      </c>
      <c r="D57" s="241"/>
      <c r="E57" s="241"/>
      <c r="F57" s="241"/>
      <c r="G57" s="241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151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49" t="str">
        <f>C57</f>
        <v>0,5 m kanalizačního připojovacího potrubí, vyvedení a upevnění kanalizační a vodovodní výpustky, osazení umyvadla, sifonu a vodovodní baterie. S dodávkou materiálu.</v>
      </c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4">
        <v>14</v>
      </c>
      <c r="B58" s="235" t="s">
        <v>296</v>
      </c>
      <c r="C58" s="252" t="s">
        <v>297</v>
      </c>
      <c r="D58" s="236" t="s">
        <v>144</v>
      </c>
      <c r="E58" s="237">
        <v>4</v>
      </c>
      <c r="F58" s="238"/>
      <c r="G58" s="239">
        <f>ROUND(E58*F58,2)</f>
        <v>0</v>
      </c>
      <c r="H58" s="238">
        <v>0</v>
      </c>
      <c r="I58" s="239">
        <f>ROUND(E58*H58,2)</f>
        <v>0</v>
      </c>
      <c r="J58" s="238">
        <v>17450</v>
      </c>
      <c r="K58" s="239">
        <f>ROUND(E58*J58,2)</f>
        <v>69800</v>
      </c>
      <c r="L58" s="239">
        <v>21</v>
      </c>
      <c r="M58" s="239">
        <f>G58*(1+L58/100)</f>
        <v>0</v>
      </c>
      <c r="N58" s="237">
        <v>2.5989999999999999E-2</v>
      </c>
      <c r="O58" s="237">
        <f>ROUND(E58*N58,2)</f>
        <v>0.1</v>
      </c>
      <c r="P58" s="237">
        <v>0</v>
      </c>
      <c r="Q58" s="237">
        <f>ROUND(E58*P58,2)</f>
        <v>0</v>
      </c>
      <c r="R58" s="239"/>
      <c r="S58" s="239" t="s">
        <v>159</v>
      </c>
      <c r="T58" s="240" t="s">
        <v>146</v>
      </c>
      <c r="U58" s="220">
        <v>0</v>
      </c>
      <c r="V58" s="220">
        <f>ROUND(E58*U58,2)</f>
        <v>0</v>
      </c>
      <c r="W58" s="220"/>
      <c r="X58" s="220" t="s">
        <v>147</v>
      </c>
      <c r="Y58" s="220" t="s">
        <v>148</v>
      </c>
      <c r="Z58" s="210"/>
      <c r="AA58" s="210"/>
      <c r="AB58" s="210"/>
      <c r="AC58" s="210"/>
      <c r="AD58" s="210"/>
      <c r="AE58" s="210"/>
      <c r="AF58" s="210"/>
      <c r="AG58" s="210" t="s">
        <v>149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17"/>
      <c r="B59" s="218"/>
      <c r="C59" s="253" t="s">
        <v>298</v>
      </c>
      <c r="D59" s="241"/>
      <c r="E59" s="241"/>
      <c r="F59" s="241"/>
      <c r="G59" s="241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151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49" t="str">
        <f>C59</f>
        <v>Položka obsahuje dodávku a montáž modulu pro WC, dodávku a montáž závěsné mísy, sedátka a tlačítka splachování.</v>
      </c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2">
        <v>15</v>
      </c>
      <c r="B60" s="243" t="s">
        <v>299</v>
      </c>
      <c r="C60" s="254" t="s">
        <v>300</v>
      </c>
      <c r="D60" s="244" t="s">
        <v>156</v>
      </c>
      <c r="E60" s="245">
        <v>1</v>
      </c>
      <c r="F60" s="246"/>
      <c r="G60" s="247">
        <f>ROUND(E60*F60,2)</f>
        <v>0</v>
      </c>
      <c r="H60" s="246">
        <v>0</v>
      </c>
      <c r="I60" s="247">
        <f>ROUND(E60*H60,2)</f>
        <v>0</v>
      </c>
      <c r="J60" s="246">
        <v>358</v>
      </c>
      <c r="K60" s="247">
        <f>ROUND(E60*J60,2)</f>
        <v>358</v>
      </c>
      <c r="L60" s="247">
        <v>21</v>
      </c>
      <c r="M60" s="247">
        <f>G60*(1+L60/100)</f>
        <v>0</v>
      </c>
      <c r="N60" s="245">
        <v>0</v>
      </c>
      <c r="O60" s="245">
        <f>ROUND(E60*N60,2)</f>
        <v>0</v>
      </c>
      <c r="P60" s="245">
        <v>1.9460000000000002E-2</v>
      </c>
      <c r="Q60" s="245">
        <f>ROUND(E60*P60,2)</f>
        <v>0.02</v>
      </c>
      <c r="R60" s="247"/>
      <c r="S60" s="247" t="s">
        <v>145</v>
      </c>
      <c r="T60" s="248" t="s">
        <v>146</v>
      </c>
      <c r="U60" s="220">
        <v>0</v>
      </c>
      <c r="V60" s="220">
        <f>ROUND(E60*U60,2)</f>
        <v>0</v>
      </c>
      <c r="W60" s="220"/>
      <c r="X60" s="220" t="s">
        <v>147</v>
      </c>
      <c r="Y60" s="220" t="s">
        <v>148</v>
      </c>
      <c r="Z60" s="210"/>
      <c r="AA60" s="210"/>
      <c r="AB60" s="210"/>
      <c r="AC60" s="210"/>
      <c r="AD60" s="210"/>
      <c r="AE60" s="210"/>
      <c r="AF60" s="210"/>
      <c r="AG60" s="210" t="s">
        <v>149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42">
        <v>16</v>
      </c>
      <c r="B61" s="243" t="s">
        <v>301</v>
      </c>
      <c r="C61" s="254" t="s">
        <v>302</v>
      </c>
      <c r="D61" s="244" t="s">
        <v>156</v>
      </c>
      <c r="E61" s="245">
        <v>1</v>
      </c>
      <c r="F61" s="246"/>
      <c r="G61" s="247">
        <f>ROUND(E61*F61,2)</f>
        <v>0</v>
      </c>
      <c r="H61" s="246">
        <v>0</v>
      </c>
      <c r="I61" s="247">
        <f>ROUND(E61*H61,2)</f>
        <v>0</v>
      </c>
      <c r="J61" s="246">
        <v>265</v>
      </c>
      <c r="K61" s="247">
        <f>ROUND(E61*J61,2)</f>
        <v>265</v>
      </c>
      <c r="L61" s="247">
        <v>21</v>
      </c>
      <c r="M61" s="247">
        <f>G61*(1+L61/100)</f>
        <v>0</v>
      </c>
      <c r="N61" s="245">
        <v>0</v>
      </c>
      <c r="O61" s="245">
        <f>ROUND(E61*N61,2)</f>
        <v>0</v>
      </c>
      <c r="P61" s="245">
        <v>1.9460000000000002E-2</v>
      </c>
      <c r="Q61" s="245">
        <f>ROUND(E61*P61,2)</f>
        <v>0.02</v>
      </c>
      <c r="R61" s="247"/>
      <c r="S61" s="247" t="s">
        <v>145</v>
      </c>
      <c r="T61" s="248" t="s">
        <v>146</v>
      </c>
      <c r="U61" s="220">
        <v>0</v>
      </c>
      <c r="V61" s="220">
        <f>ROUND(E61*U61,2)</f>
        <v>0</v>
      </c>
      <c r="W61" s="220"/>
      <c r="X61" s="220" t="s">
        <v>147</v>
      </c>
      <c r="Y61" s="220" t="s">
        <v>148</v>
      </c>
      <c r="Z61" s="210"/>
      <c r="AA61" s="210"/>
      <c r="AB61" s="210"/>
      <c r="AC61" s="210"/>
      <c r="AD61" s="210"/>
      <c r="AE61" s="210"/>
      <c r="AF61" s="210"/>
      <c r="AG61" s="210" t="s">
        <v>149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4">
        <v>17</v>
      </c>
      <c r="B62" s="235" t="s">
        <v>303</v>
      </c>
      <c r="C62" s="252" t="s">
        <v>304</v>
      </c>
      <c r="D62" s="236" t="s">
        <v>156</v>
      </c>
      <c r="E62" s="237">
        <v>1</v>
      </c>
      <c r="F62" s="238"/>
      <c r="G62" s="239">
        <f>ROUND(E62*F62,2)</f>
        <v>0</v>
      </c>
      <c r="H62" s="238">
        <v>0</v>
      </c>
      <c r="I62" s="239">
        <f>ROUND(E62*H62,2)</f>
        <v>0</v>
      </c>
      <c r="J62" s="238">
        <v>40000</v>
      </c>
      <c r="K62" s="239">
        <f>ROUND(E62*J62,2)</f>
        <v>40000</v>
      </c>
      <c r="L62" s="239">
        <v>21</v>
      </c>
      <c r="M62" s="239">
        <f>G62*(1+L62/100)</f>
        <v>0</v>
      </c>
      <c r="N62" s="237">
        <v>0.10484</v>
      </c>
      <c r="O62" s="237">
        <f>ROUND(E62*N62,2)</f>
        <v>0.1</v>
      </c>
      <c r="P62" s="237">
        <v>0</v>
      </c>
      <c r="Q62" s="237">
        <f>ROUND(E62*P62,2)</f>
        <v>0</v>
      </c>
      <c r="R62" s="239"/>
      <c r="S62" s="239" t="s">
        <v>145</v>
      </c>
      <c r="T62" s="240" t="s">
        <v>146</v>
      </c>
      <c r="U62" s="220">
        <v>0</v>
      </c>
      <c r="V62" s="220">
        <f>ROUND(E62*U62,2)</f>
        <v>0</v>
      </c>
      <c r="W62" s="220"/>
      <c r="X62" s="220" t="s">
        <v>147</v>
      </c>
      <c r="Y62" s="220" t="s">
        <v>148</v>
      </c>
      <c r="Z62" s="210"/>
      <c r="AA62" s="210"/>
      <c r="AB62" s="210"/>
      <c r="AC62" s="210"/>
      <c r="AD62" s="210"/>
      <c r="AE62" s="210"/>
      <c r="AF62" s="210"/>
      <c r="AG62" s="210" t="s">
        <v>149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53" t="s">
        <v>305</v>
      </c>
      <c r="D63" s="241"/>
      <c r="E63" s="241"/>
      <c r="F63" s="241"/>
      <c r="G63" s="241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151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42">
        <v>18</v>
      </c>
      <c r="B64" s="243" t="s">
        <v>306</v>
      </c>
      <c r="C64" s="254" t="s">
        <v>307</v>
      </c>
      <c r="D64" s="244" t="s">
        <v>219</v>
      </c>
      <c r="E64" s="245">
        <v>0.10484</v>
      </c>
      <c r="F64" s="246"/>
      <c r="G64" s="247">
        <f>ROUND(E64*F64,2)</f>
        <v>0</v>
      </c>
      <c r="H64" s="246">
        <v>0</v>
      </c>
      <c r="I64" s="247">
        <f>ROUND(E64*H64,2)</f>
        <v>0</v>
      </c>
      <c r="J64" s="246">
        <v>1011</v>
      </c>
      <c r="K64" s="247">
        <f>ROUND(E64*J64,2)</f>
        <v>105.99</v>
      </c>
      <c r="L64" s="247">
        <v>21</v>
      </c>
      <c r="M64" s="247">
        <f>G64*(1+L64/100)</f>
        <v>0</v>
      </c>
      <c r="N64" s="245">
        <v>0</v>
      </c>
      <c r="O64" s="245">
        <f>ROUND(E64*N64,2)</f>
        <v>0</v>
      </c>
      <c r="P64" s="245">
        <v>0</v>
      </c>
      <c r="Q64" s="245">
        <f>ROUND(E64*P64,2)</f>
        <v>0</v>
      </c>
      <c r="R64" s="247"/>
      <c r="S64" s="247" t="s">
        <v>159</v>
      </c>
      <c r="T64" s="248" t="s">
        <v>146</v>
      </c>
      <c r="U64" s="220">
        <v>0</v>
      </c>
      <c r="V64" s="220">
        <f>ROUND(E64*U64,2)</f>
        <v>0</v>
      </c>
      <c r="W64" s="220"/>
      <c r="X64" s="220" t="s">
        <v>147</v>
      </c>
      <c r="Y64" s="220" t="s">
        <v>148</v>
      </c>
      <c r="Z64" s="210"/>
      <c r="AA64" s="210"/>
      <c r="AB64" s="210"/>
      <c r="AC64" s="210"/>
      <c r="AD64" s="210"/>
      <c r="AE64" s="210"/>
      <c r="AF64" s="210"/>
      <c r="AG64" s="210" t="s">
        <v>149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x14ac:dyDescent="0.2">
      <c r="A65" s="227" t="s">
        <v>140</v>
      </c>
      <c r="B65" s="228" t="s">
        <v>84</v>
      </c>
      <c r="C65" s="251" t="s">
        <v>85</v>
      </c>
      <c r="D65" s="229"/>
      <c r="E65" s="230"/>
      <c r="F65" s="231"/>
      <c r="G65" s="231">
        <f>SUMIF(AG66:AG69,"&lt;&gt;NOR",G66:G69)</f>
        <v>0</v>
      </c>
      <c r="H65" s="231"/>
      <c r="I65" s="231">
        <f>SUM(I66:I69)</f>
        <v>0</v>
      </c>
      <c r="J65" s="231"/>
      <c r="K65" s="231">
        <f>SUM(K66:K69)</f>
        <v>1941</v>
      </c>
      <c r="L65" s="231"/>
      <c r="M65" s="231">
        <f>SUM(M66:M69)</f>
        <v>0</v>
      </c>
      <c r="N65" s="230"/>
      <c r="O65" s="230">
        <f>SUM(O66:O69)</f>
        <v>0</v>
      </c>
      <c r="P65" s="230"/>
      <c r="Q65" s="230">
        <f>SUM(Q66:Q69)</f>
        <v>0</v>
      </c>
      <c r="R65" s="231"/>
      <c r="S65" s="231"/>
      <c r="T65" s="232"/>
      <c r="U65" s="226"/>
      <c r="V65" s="226">
        <f>SUM(V66:V69)</f>
        <v>0</v>
      </c>
      <c r="W65" s="226"/>
      <c r="X65" s="226"/>
      <c r="Y65" s="226"/>
      <c r="AG65" t="s">
        <v>141</v>
      </c>
    </row>
    <row r="66" spans="1:60" outlineLevel="1" x14ac:dyDescent="0.2">
      <c r="A66" s="234">
        <v>19</v>
      </c>
      <c r="B66" s="235" t="s">
        <v>308</v>
      </c>
      <c r="C66" s="252" t="s">
        <v>309</v>
      </c>
      <c r="D66" s="236" t="s">
        <v>144</v>
      </c>
      <c r="E66" s="237">
        <v>6</v>
      </c>
      <c r="F66" s="238"/>
      <c r="G66" s="239">
        <f>ROUND(E66*F66,2)</f>
        <v>0</v>
      </c>
      <c r="H66" s="238">
        <v>0</v>
      </c>
      <c r="I66" s="239">
        <f>ROUND(E66*H66,2)</f>
        <v>0</v>
      </c>
      <c r="J66" s="238">
        <v>323.5</v>
      </c>
      <c r="K66" s="239">
        <f>ROUND(E66*J66,2)</f>
        <v>1941</v>
      </c>
      <c r="L66" s="239">
        <v>21</v>
      </c>
      <c r="M66" s="239">
        <f>G66*(1+L66/100)</f>
        <v>0</v>
      </c>
      <c r="N66" s="237">
        <v>0</v>
      </c>
      <c r="O66" s="237">
        <f>ROUND(E66*N66,2)</f>
        <v>0</v>
      </c>
      <c r="P66" s="237">
        <v>0</v>
      </c>
      <c r="Q66" s="237">
        <f>ROUND(E66*P66,2)</f>
        <v>0</v>
      </c>
      <c r="R66" s="239"/>
      <c r="S66" s="239" t="s">
        <v>159</v>
      </c>
      <c r="T66" s="240" t="s">
        <v>146</v>
      </c>
      <c r="U66" s="220">
        <v>0</v>
      </c>
      <c r="V66" s="220">
        <f>ROUND(E66*U66,2)</f>
        <v>0</v>
      </c>
      <c r="W66" s="220"/>
      <c r="X66" s="220" t="s">
        <v>147</v>
      </c>
      <c r="Y66" s="220" t="s">
        <v>148</v>
      </c>
      <c r="Z66" s="210"/>
      <c r="AA66" s="210"/>
      <c r="AB66" s="210"/>
      <c r="AC66" s="210"/>
      <c r="AD66" s="210"/>
      <c r="AE66" s="210"/>
      <c r="AF66" s="210"/>
      <c r="AG66" s="210" t="s">
        <v>149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53" t="s">
        <v>310</v>
      </c>
      <c r="D67" s="241"/>
      <c r="E67" s="241"/>
      <c r="F67" s="241"/>
      <c r="G67" s="241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151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17"/>
      <c r="B68" s="218"/>
      <c r="C68" s="255" t="s">
        <v>311</v>
      </c>
      <c r="D68" s="224"/>
      <c r="E68" s="225"/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173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55" t="s">
        <v>70</v>
      </c>
      <c r="D69" s="224"/>
      <c r="E69" s="225">
        <v>6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173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x14ac:dyDescent="0.2">
      <c r="A70" s="227" t="s">
        <v>140</v>
      </c>
      <c r="B70" s="228" t="s">
        <v>90</v>
      </c>
      <c r="C70" s="251" t="s">
        <v>91</v>
      </c>
      <c r="D70" s="229"/>
      <c r="E70" s="230"/>
      <c r="F70" s="231"/>
      <c r="G70" s="231">
        <f>SUMIF(AG71:AG83,"&lt;&gt;NOR",G71:G83)</f>
        <v>0</v>
      </c>
      <c r="H70" s="231"/>
      <c r="I70" s="231">
        <f>SUM(I71:I83)</f>
        <v>31156.05</v>
      </c>
      <c r="J70" s="231"/>
      <c r="K70" s="231">
        <f>SUM(K71:K83)</f>
        <v>39500.079999999994</v>
      </c>
      <c r="L70" s="231"/>
      <c r="M70" s="231">
        <f>SUM(M71:M83)</f>
        <v>0</v>
      </c>
      <c r="N70" s="230"/>
      <c r="O70" s="230">
        <f>SUM(O71:O83)</f>
        <v>1.1400000000000001</v>
      </c>
      <c r="P70" s="230"/>
      <c r="Q70" s="230">
        <f>SUM(Q71:Q83)</f>
        <v>0</v>
      </c>
      <c r="R70" s="231"/>
      <c r="S70" s="231"/>
      <c r="T70" s="232"/>
      <c r="U70" s="226"/>
      <c r="V70" s="226">
        <f>SUM(V71:V83)</f>
        <v>0</v>
      </c>
      <c r="W70" s="226"/>
      <c r="X70" s="226"/>
      <c r="Y70" s="226"/>
      <c r="AG70" t="s">
        <v>141</v>
      </c>
    </row>
    <row r="71" spans="1:60" outlineLevel="1" x14ac:dyDescent="0.2">
      <c r="A71" s="234">
        <v>20</v>
      </c>
      <c r="B71" s="235" t="s">
        <v>312</v>
      </c>
      <c r="C71" s="252" t="s">
        <v>313</v>
      </c>
      <c r="D71" s="236" t="s">
        <v>176</v>
      </c>
      <c r="E71" s="237">
        <v>36.783999999999999</v>
      </c>
      <c r="F71" s="238"/>
      <c r="G71" s="239">
        <f>ROUND(E71*F71,2)</f>
        <v>0</v>
      </c>
      <c r="H71" s="238">
        <v>847</v>
      </c>
      <c r="I71" s="239">
        <f>ROUND(E71*H71,2)</f>
        <v>31156.05</v>
      </c>
      <c r="J71" s="238">
        <v>0</v>
      </c>
      <c r="K71" s="239">
        <f>ROUND(E71*J71,2)</f>
        <v>0</v>
      </c>
      <c r="L71" s="239">
        <v>21</v>
      </c>
      <c r="M71" s="239">
        <f>G71*(1+L71/100)</f>
        <v>0</v>
      </c>
      <c r="N71" s="237">
        <v>2.3800000000000002E-2</v>
      </c>
      <c r="O71" s="237">
        <f>ROUND(E71*N71,2)</f>
        <v>0.88</v>
      </c>
      <c r="P71" s="237">
        <v>0</v>
      </c>
      <c r="Q71" s="237">
        <f>ROUND(E71*P71,2)</f>
        <v>0</v>
      </c>
      <c r="R71" s="239"/>
      <c r="S71" s="239" t="s">
        <v>145</v>
      </c>
      <c r="T71" s="240" t="s">
        <v>146</v>
      </c>
      <c r="U71" s="220">
        <v>0</v>
      </c>
      <c r="V71" s="220">
        <f>ROUND(E71*U71,2)</f>
        <v>0</v>
      </c>
      <c r="W71" s="220"/>
      <c r="X71" s="220" t="s">
        <v>270</v>
      </c>
      <c r="Y71" s="220" t="s">
        <v>148</v>
      </c>
      <c r="Z71" s="210"/>
      <c r="AA71" s="210"/>
      <c r="AB71" s="210"/>
      <c r="AC71" s="210"/>
      <c r="AD71" s="210"/>
      <c r="AE71" s="210"/>
      <c r="AF71" s="210"/>
      <c r="AG71" s="210" t="s">
        <v>271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17"/>
      <c r="B72" s="218"/>
      <c r="C72" s="255" t="s">
        <v>314</v>
      </c>
      <c r="D72" s="224"/>
      <c r="E72" s="225"/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173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55" t="s">
        <v>315</v>
      </c>
      <c r="D73" s="224"/>
      <c r="E73" s="225">
        <v>36.78</v>
      </c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173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4">
        <v>21</v>
      </c>
      <c r="B74" s="235" t="s">
        <v>316</v>
      </c>
      <c r="C74" s="252" t="s">
        <v>317</v>
      </c>
      <c r="D74" s="236" t="s">
        <v>176</v>
      </c>
      <c r="E74" s="237">
        <v>66.88</v>
      </c>
      <c r="F74" s="238"/>
      <c r="G74" s="239">
        <f>ROUND(E74*F74,2)</f>
        <v>0</v>
      </c>
      <c r="H74" s="238">
        <v>0</v>
      </c>
      <c r="I74" s="239">
        <f>ROUND(E74*H74,2)</f>
        <v>0</v>
      </c>
      <c r="J74" s="238">
        <v>57.5</v>
      </c>
      <c r="K74" s="239">
        <f>ROUND(E74*J74,2)</f>
        <v>3845.6</v>
      </c>
      <c r="L74" s="239">
        <v>21</v>
      </c>
      <c r="M74" s="239">
        <f>G74*(1+L74/100)</f>
        <v>0</v>
      </c>
      <c r="N74" s="237">
        <v>2.1000000000000001E-4</v>
      </c>
      <c r="O74" s="237">
        <f>ROUND(E74*N74,2)</f>
        <v>0.01</v>
      </c>
      <c r="P74" s="237">
        <v>0</v>
      </c>
      <c r="Q74" s="237">
        <f>ROUND(E74*P74,2)</f>
        <v>0</v>
      </c>
      <c r="R74" s="239"/>
      <c r="S74" s="239" t="s">
        <v>159</v>
      </c>
      <c r="T74" s="240" t="s">
        <v>146</v>
      </c>
      <c r="U74" s="220">
        <v>0</v>
      </c>
      <c r="V74" s="220">
        <f>ROUND(E74*U74,2)</f>
        <v>0</v>
      </c>
      <c r="W74" s="220"/>
      <c r="X74" s="220" t="s">
        <v>147</v>
      </c>
      <c r="Y74" s="220" t="s">
        <v>148</v>
      </c>
      <c r="Z74" s="210"/>
      <c r="AA74" s="210"/>
      <c r="AB74" s="210"/>
      <c r="AC74" s="210"/>
      <c r="AD74" s="210"/>
      <c r="AE74" s="210"/>
      <c r="AF74" s="210"/>
      <c r="AG74" s="210" t="s">
        <v>149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55" t="s">
        <v>318</v>
      </c>
      <c r="D75" s="224"/>
      <c r="E75" s="225"/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173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55" t="s">
        <v>318</v>
      </c>
      <c r="D76" s="224"/>
      <c r="E76" s="225"/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173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55" t="s">
        <v>319</v>
      </c>
      <c r="D77" s="224"/>
      <c r="E77" s="225">
        <v>66.88</v>
      </c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173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2">
        <v>22</v>
      </c>
      <c r="B78" s="243" t="s">
        <v>320</v>
      </c>
      <c r="C78" s="254" t="s">
        <v>321</v>
      </c>
      <c r="D78" s="244" t="s">
        <v>176</v>
      </c>
      <c r="E78" s="245">
        <v>33.44</v>
      </c>
      <c r="F78" s="246"/>
      <c r="G78" s="247">
        <f>ROUND(E78*F78,2)</f>
        <v>0</v>
      </c>
      <c r="H78" s="246">
        <v>0</v>
      </c>
      <c r="I78" s="247">
        <f>ROUND(E78*H78,2)</f>
        <v>0</v>
      </c>
      <c r="J78" s="246">
        <v>986</v>
      </c>
      <c r="K78" s="247">
        <f>ROUND(E78*J78,2)</f>
        <v>32971.839999999997</v>
      </c>
      <c r="L78" s="247">
        <v>21</v>
      </c>
      <c r="M78" s="247">
        <f>G78*(1+L78/100)</f>
        <v>0</v>
      </c>
      <c r="N78" s="245">
        <v>5.3600000000000002E-3</v>
      </c>
      <c r="O78" s="245">
        <f>ROUND(E78*N78,2)</f>
        <v>0.18</v>
      </c>
      <c r="P78" s="245">
        <v>0</v>
      </c>
      <c r="Q78" s="245">
        <f>ROUND(E78*P78,2)</f>
        <v>0</v>
      </c>
      <c r="R78" s="247"/>
      <c r="S78" s="247" t="s">
        <v>145</v>
      </c>
      <c r="T78" s="248" t="s">
        <v>146</v>
      </c>
      <c r="U78" s="220">
        <v>0</v>
      </c>
      <c r="V78" s="220">
        <f>ROUND(E78*U78,2)</f>
        <v>0</v>
      </c>
      <c r="W78" s="220"/>
      <c r="X78" s="220" t="s">
        <v>147</v>
      </c>
      <c r="Y78" s="220" t="s">
        <v>148</v>
      </c>
      <c r="Z78" s="210"/>
      <c r="AA78" s="210"/>
      <c r="AB78" s="210"/>
      <c r="AC78" s="210"/>
      <c r="AD78" s="210"/>
      <c r="AE78" s="210"/>
      <c r="AF78" s="210"/>
      <c r="AG78" s="210" t="s">
        <v>149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4">
        <v>23</v>
      </c>
      <c r="B79" s="235" t="s">
        <v>322</v>
      </c>
      <c r="C79" s="252" t="s">
        <v>323</v>
      </c>
      <c r="D79" s="236" t="s">
        <v>176</v>
      </c>
      <c r="E79" s="237">
        <v>117.65</v>
      </c>
      <c r="F79" s="238"/>
      <c r="G79" s="239">
        <f>ROUND(E79*F79,2)</f>
        <v>0</v>
      </c>
      <c r="H79" s="238">
        <v>0</v>
      </c>
      <c r="I79" s="239">
        <f>ROUND(E79*H79,2)</f>
        <v>0</v>
      </c>
      <c r="J79" s="238">
        <v>16.2</v>
      </c>
      <c r="K79" s="239">
        <f>ROUND(E79*J79,2)</f>
        <v>1905.93</v>
      </c>
      <c r="L79" s="239">
        <v>21</v>
      </c>
      <c r="M79" s="239">
        <f>G79*(1+L79/100)</f>
        <v>0</v>
      </c>
      <c r="N79" s="237">
        <v>5.9999999999999995E-4</v>
      </c>
      <c r="O79" s="237">
        <f>ROUND(E79*N79,2)</f>
        <v>7.0000000000000007E-2</v>
      </c>
      <c r="P79" s="237">
        <v>0</v>
      </c>
      <c r="Q79" s="237">
        <f>ROUND(E79*P79,2)</f>
        <v>0</v>
      </c>
      <c r="R79" s="239"/>
      <c r="S79" s="239" t="s">
        <v>159</v>
      </c>
      <c r="T79" s="240" t="s">
        <v>146</v>
      </c>
      <c r="U79" s="220">
        <v>0</v>
      </c>
      <c r="V79" s="220">
        <f>ROUND(E79*U79,2)</f>
        <v>0</v>
      </c>
      <c r="W79" s="220"/>
      <c r="X79" s="220" t="s">
        <v>147</v>
      </c>
      <c r="Y79" s="220" t="s">
        <v>148</v>
      </c>
      <c r="Z79" s="210"/>
      <c r="AA79" s="210"/>
      <c r="AB79" s="210"/>
      <c r="AC79" s="210"/>
      <c r="AD79" s="210"/>
      <c r="AE79" s="210"/>
      <c r="AF79" s="210"/>
      <c r="AG79" s="210" t="s">
        <v>149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17"/>
      <c r="B80" s="218"/>
      <c r="C80" s="255" t="s">
        <v>324</v>
      </c>
      <c r="D80" s="224"/>
      <c r="E80" s="225"/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173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5" t="s">
        <v>318</v>
      </c>
      <c r="D81" s="224"/>
      <c r="E81" s="225"/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173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55" t="s">
        <v>325</v>
      </c>
      <c r="D82" s="224"/>
      <c r="E82" s="225">
        <v>117.65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173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2">
        <v>24</v>
      </c>
      <c r="B83" s="243" t="s">
        <v>326</v>
      </c>
      <c r="C83" s="254" t="s">
        <v>327</v>
      </c>
      <c r="D83" s="244" t="s">
        <v>219</v>
      </c>
      <c r="E83" s="245">
        <v>0.96009</v>
      </c>
      <c r="F83" s="246"/>
      <c r="G83" s="247">
        <f>ROUND(E83*F83,2)</f>
        <v>0</v>
      </c>
      <c r="H83" s="246">
        <v>0</v>
      </c>
      <c r="I83" s="247">
        <f>ROUND(E83*H83,2)</f>
        <v>0</v>
      </c>
      <c r="J83" s="246">
        <v>809</v>
      </c>
      <c r="K83" s="247">
        <f>ROUND(E83*J83,2)</f>
        <v>776.71</v>
      </c>
      <c r="L83" s="247">
        <v>21</v>
      </c>
      <c r="M83" s="247">
        <f>G83*(1+L83/100)</f>
        <v>0</v>
      </c>
      <c r="N83" s="245">
        <v>0</v>
      </c>
      <c r="O83" s="245">
        <f>ROUND(E83*N83,2)</f>
        <v>0</v>
      </c>
      <c r="P83" s="245">
        <v>0</v>
      </c>
      <c r="Q83" s="245">
        <f>ROUND(E83*P83,2)</f>
        <v>0</v>
      </c>
      <c r="R83" s="247"/>
      <c r="S83" s="247" t="s">
        <v>159</v>
      </c>
      <c r="T83" s="248" t="s">
        <v>146</v>
      </c>
      <c r="U83" s="220">
        <v>0</v>
      </c>
      <c r="V83" s="220">
        <f>ROUND(E83*U83,2)</f>
        <v>0</v>
      </c>
      <c r="W83" s="220"/>
      <c r="X83" s="220" t="s">
        <v>147</v>
      </c>
      <c r="Y83" s="220" t="s">
        <v>148</v>
      </c>
      <c r="Z83" s="210"/>
      <c r="AA83" s="210"/>
      <c r="AB83" s="210"/>
      <c r="AC83" s="210"/>
      <c r="AD83" s="210"/>
      <c r="AE83" s="210"/>
      <c r="AF83" s="210"/>
      <c r="AG83" s="210" t="s">
        <v>149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x14ac:dyDescent="0.2">
      <c r="A84" s="227" t="s">
        <v>140</v>
      </c>
      <c r="B84" s="228" t="s">
        <v>92</v>
      </c>
      <c r="C84" s="251" t="s">
        <v>93</v>
      </c>
      <c r="D84" s="229"/>
      <c r="E84" s="230"/>
      <c r="F84" s="231"/>
      <c r="G84" s="231">
        <f>SUMIF(AG85:AG102,"&lt;&gt;NOR",G85:G102)</f>
        <v>0</v>
      </c>
      <c r="H84" s="231"/>
      <c r="I84" s="231">
        <f>SUM(I85:I102)</f>
        <v>60951.199999999997</v>
      </c>
      <c r="J84" s="231"/>
      <c r="K84" s="231">
        <f>SUM(K85:K102)</f>
        <v>124141.07999999999</v>
      </c>
      <c r="L84" s="231"/>
      <c r="M84" s="231">
        <f>SUM(M85:M102)</f>
        <v>0</v>
      </c>
      <c r="N84" s="230"/>
      <c r="O84" s="230">
        <f>SUM(O85:O102)</f>
        <v>1.5999999999999999</v>
      </c>
      <c r="P84" s="230"/>
      <c r="Q84" s="230">
        <f>SUM(Q85:Q102)</f>
        <v>0</v>
      </c>
      <c r="R84" s="231"/>
      <c r="S84" s="231"/>
      <c r="T84" s="232"/>
      <c r="U84" s="226"/>
      <c r="V84" s="226">
        <f>SUM(V85:V102)</f>
        <v>0</v>
      </c>
      <c r="W84" s="226"/>
      <c r="X84" s="226"/>
      <c r="Y84" s="226"/>
      <c r="AG84" t="s">
        <v>141</v>
      </c>
    </row>
    <row r="85" spans="1:60" outlineLevel="1" x14ac:dyDescent="0.2">
      <c r="A85" s="234">
        <v>25</v>
      </c>
      <c r="B85" s="235" t="s">
        <v>328</v>
      </c>
      <c r="C85" s="252" t="s">
        <v>329</v>
      </c>
      <c r="D85" s="236" t="s">
        <v>176</v>
      </c>
      <c r="E85" s="237">
        <v>92.631</v>
      </c>
      <c r="F85" s="238"/>
      <c r="G85" s="239">
        <f>ROUND(E85*F85,2)</f>
        <v>0</v>
      </c>
      <c r="H85" s="238">
        <v>658</v>
      </c>
      <c r="I85" s="239">
        <f>ROUND(E85*H85,2)</f>
        <v>60951.199999999997</v>
      </c>
      <c r="J85" s="238">
        <v>0</v>
      </c>
      <c r="K85" s="239">
        <f>ROUND(E85*J85,2)</f>
        <v>0</v>
      </c>
      <c r="L85" s="239">
        <v>21</v>
      </c>
      <c r="M85" s="239">
        <f>G85*(1+L85/100)</f>
        <v>0</v>
      </c>
      <c r="N85" s="237">
        <v>1.2200000000000001E-2</v>
      </c>
      <c r="O85" s="237">
        <f>ROUND(E85*N85,2)</f>
        <v>1.1299999999999999</v>
      </c>
      <c r="P85" s="237">
        <v>0</v>
      </c>
      <c r="Q85" s="237">
        <f>ROUND(E85*P85,2)</f>
        <v>0</v>
      </c>
      <c r="R85" s="239"/>
      <c r="S85" s="239" t="s">
        <v>145</v>
      </c>
      <c r="T85" s="240" t="s">
        <v>146</v>
      </c>
      <c r="U85" s="220">
        <v>0</v>
      </c>
      <c r="V85" s="220">
        <f>ROUND(E85*U85,2)</f>
        <v>0</v>
      </c>
      <c r="W85" s="220"/>
      <c r="X85" s="220" t="s">
        <v>270</v>
      </c>
      <c r="Y85" s="220" t="s">
        <v>148</v>
      </c>
      <c r="Z85" s="210"/>
      <c r="AA85" s="210"/>
      <c r="AB85" s="210"/>
      <c r="AC85" s="210"/>
      <c r="AD85" s="210"/>
      <c r="AE85" s="210"/>
      <c r="AF85" s="210"/>
      <c r="AG85" s="210" t="s">
        <v>271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17"/>
      <c r="B86" s="218"/>
      <c r="C86" s="255" t="s">
        <v>330</v>
      </c>
      <c r="D86" s="224"/>
      <c r="E86" s="225"/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173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55" t="s">
        <v>331</v>
      </c>
      <c r="D87" s="224"/>
      <c r="E87" s="225">
        <v>92.63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173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34">
        <v>26</v>
      </c>
      <c r="B88" s="235" t="s">
        <v>332</v>
      </c>
      <c r="C88" s="252" t="s">
        <v>333</v>
      </c>
      <c r="D88" s="236" t="s">
        <v>176</v>
      </c>
      <c r="E88" s="237">
        <v>84.21</v>
      </c>
      <c r="F88" s="238"/>
      <c r="G88" s="239">
        <f>ROUND(E88*F88,2)</f>
        <v>0</v>
      </c>
      <c r="H88" s="238">
        <v>0</v>
      </c>
      <c r="I88" s="239">
        <f>ROUND(E88*H88,2)</f>
        <v>0</v>
      </c>
      <c r="J88" s="238">
        <v>57.5</v>
      </c>
      <c r="K88" s="239">
        <f>ROUND(E88*J88,2)</f>
        <v>4842.08</v>
      </c>
      <c r="L88" s="239">
        <v>21</v>
      </c>
      <c r="M88" s="239">
        <f>G88*(1+L88/100)</f>
        <v>0</v>
      </c>
      <c r="N88" s="237">
        <v>2.1000000000000001E-4</v>
      </c>
      <c r="O88" s="237">
        <f>ROUND(E88*N88,2)</f>
        <v>0.02</v>
      </c>
      <c r="P88" s="237">
        <v>0</v>
      </c>
      <c r="Q88" s="237">
        <f>ROUND(E88*P88,2)</f>
        <v>0</v>
      </c>
      <c r="R88" s="239"/>
      <c r="S88" s="239" t="s">
        <v>159</v>
      </c>
      <c r="T88" s="240" t="s">
        <v>146</v>
      </c>
      <c r="U88" s="220">
        <v>0</v>
      </c>
      <c r="V88" s="220">
        <f>ROUND(E88*U88,2)</f>
        <v>0</v>
      </c>
      <c r="W88" s="220"/>
      <c r="X88" s="220" t="s">
        <v>147</v>
      </c>
      <c r="Y88" s="220" t="s">
        <v>148</v>
      </c>
      <c r="Z88" s="210"/>
      <c r="AA88" s="210"/>
      <c r="AB88" s="210"/>
      <c r="AC88" s="210"/>
      <c r="AD88" s="210"/>
      <c r="AE88" s="210"/>
      <c r="AF88" s="210"/>
      <c r="AG88" s="210" t="s">
        <v>149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17"/>
      <c r="B89" s="218"/>
      <c r="C89" s="253" t="s">
        <v>334</v>
      </c>
      <c r="D89" s="241"/>
      <c r="E89" s="241"/>
      <c r="F89" s="241"/>
      <c r="G89" s="241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151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17"/>
      <c r="B90" s="218"/>
      <c r="C90" s="255" t="s">
        <v>324</v>
      </c>
      <c r="D90" s="224"/>
      <c r="E90" s="225"/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173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55" t="s">
        <v>284</v>
      </c>
      <c r="D91" s="224"/>
      <c r="E91" s="225">
        <v>84.21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173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4">
        <v>27</v>
      </c>
      <c r="B92" s="235" t="s">
        <v>335</v>
      </c>
      <c r="C92" s="252" t="s">
        <v>336</v>
      </c>
      <c r="D92" s="236" t="s">
        <v>176</v>
      </c>
      <c r="E92" s="237">
        <v>84.21</v>
      </c>
      <c r="F92" s="238"/>
      <c r="G92" s="239">
        <f>ROUND(E92*F92,2)</f>
        <v>0</v>
      </c>
      <c r="H92" s="238">
        <v>0</v>
      </c>
      <c r="I92" s="239">
        <f>ROUND(E92*H92,2)</f>
        <v>0</v>
      </c>
      <c r="J92" s="238">
        <v>63.6</v>
      </c>
      <c r="K92" s="239">
        <f>ROUND(E92*J92,2)</f>
        <v>5355.76</v>
      </c>
      <c r="L92" s="239">
        <v>21</v>
      </c>
      <c r="M92" s="239">
        <f>G92*(1+L92/100)</f>
        <v>0</v>
      </c>
      <c r="N92" s="237">
        <v>0</v>
      </c>
      <c r="O92" s="237">
        <f>ROUND(E92*N92,2)</f>
        <v>0</v>
      </c>
      <c r="P92" s="237">
        <v>0</v>
      </c>
      <c r="Q92" s="237">
        <f>ROUND(E92*P92,2)</f>
        <v>0</v>
      </c>
      <c r="R92" s="239"/>
      <c r="S92" s="239" t="s">
        <v>159</v>
      </c>
      <c r="T92" s="240" t="s">
        <v>146</v>
      </c>
      <c r="U92" s="220">
        <v>0</v>
      </c>
      <c r="V92" s="220">
        <f>ROUND(E92*U92,2)</f>
        <v>0</v>
      </c>
      <c r="W92" s="220"/>
      <c r="X92" s="220" t="s">
        <v>147</v>
      </c>
      <c r="Y92" s="220" t="s">
        <v>148</v>
      </c>
      <c r="Z92" s="210"/>
      <c r="AA92" s="210"/>
      <c r="AB92" s="210"/>
      <c r="AC92" s="210"/>
      <c r="AD92" s="210"/>
      <c r="AE92" s="210"/>
      <c r="AF92" s="210"/>
      <c r="AG92" s="210" t="s">
        <v>149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17"/>
      <c r="B93" s="218"/>
      <c r="C93" s="255" t="s">
        <v>324</v>
      </c>
      <c r="D93" s="224"/>
      <c r="E93" s="225"/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173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55" t="s">
        <v>284</v>
      </c>
      <c r="D94" s="224"/>
      <c r="E94" s="225">
        <v>84.21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173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4">
        <v>28</v>
      </c>
      <c r="B95" s="235" t="s">
        <v>337</v>
      </c>
      <c r="C95" s="252" t="s">
        <v>338</v>
      </c>
      <c r="D95" s="236" t="s">
        <v>176</v>
      </c>
      <c r="E95" s="237">
        <v>84.21</v>
      </c>
      <c r="F95" s="238"/>
      <c r="G95" s="239">
        <f>ROUND(E95*F95,2)</f>
        <v>0</v>
      </c>
      <c r="H95" s="238">
        <v>0</v>
      </c>
      <c r="I95" s="239">
        <f>ROUND(E95*H95,2)</f>
        <v>0</v>
      </c>
      <c r="J95" s="238">
        <v>822</v>
      </c>
      <c r="K95" s="239">
        <f>ROUND(E95*J95,2)</f>
        <v>69220.62</v>
      </c>
      <c r="L95" s="239">
        <v>21</v>
      </c>
      <c r="M95" s="239">
        <f>G95*(1+L95/100)</f>
        <v>0</v>
      </c>
      <c r="N95" s="237">
        <v>5.0299999999999997E-3</v>
      </c>
      <c r="O95" s="237">
        <f>ROUND(E95*N95,2)</f>
        <v>0.42</v>
      </c>
      <c r="P95" s="237">
        <v>0</v>
      </c>
      <c r="Q95" s="237">
        <f>ROUND(E95*P95,2)</f>
        <v>0</v>
      </c>
      <c r="R95" s="239"/>
      <c r="S95" s="239" t="s">
        <v>159</v>
      </c>
      <c r="T95" s="240" t="s">
        <v>146</v>
      </c>
      <c r="U95" s="220">
        <v>0</v>
      </c>
      <c r="V95" s="220">
        <f>ROUND(E95*U95,2)</f>
        <v>0</v>
      </c>
      <c r="W95" s="220"/>
      <c r="X95" s="220" t="s">
        <v>147</v>
      </c>
      <c r="Y95" s="220" t="s">
        <v>148</v>
      </c>
      <c r="Z95" s="210"/>
      <c r="AA95" s="210"/>
      <c r="AB95" s="210"/>
      <c r="AC95" s="210"/>
      <c r="AD95" s="210"/>
      <c r="AE95" s="210"/>
      <c r="AF95" s="210"/>
      <c r="AG95" s="210" t="s">
        <v>149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">
      <c r="A96" s="217"/>
      <c r="B96" s="218"/>
      <c r="C96" s="255" t="s">
        <v>324</v>
      </c>
      <c r="D96" s="224"/>
      <c r="E96" s="225"/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173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55" t="s">
        <v>284</v>
      </c>
      <c r="D97" s="224"/>
      <c r="E97" s="225">
        <v>84.21</v>
      </c>
      <c r="F97" s="220"/>
      <c r="G97" s="22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173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34">
        <v>29</v>
      </c>
      <c r="B98" s="235" t="s">
        <v>339</v>
      </c>
      <c r="C98" s="252" t="s">
        <v>340</v>
      </c>
      <c r="D98" s="236" t="s">
        <v>176</v>
      </c>
      <c r="E98" s="237">
        <v>42.104999999999997</v>
      </c>
      <c r="F98" s="238"/>
      <c r="G98" s="239">
        <f>ROUND(E98*F98,2)</f>
        <v>0</v>
      </c>
      <c r="H98" s="238">
        <v>0</v>
      </c>
      <c r="I98" s="239">
        <f>ROUND(E98*H98,2)</f>
        <v>0</v>
      </c>
      <c r="J98" s="238">
        <v>391</v>
      </c>
      <c r="K98" s="239">
        <f>ROUND(E98*J98,2)</f>
        <v>16463.060000000001</v>
      </c>
      <c r="L98" s="239">
        <v>21</v>
      </c>
      <c r="M98" s="239">
        <f>G98*(1+L98/100)</f>
        <v>0</v>
      </c>
      <c r="N98" s="237">
        <v>0</v>
      </c>
      <c r="O98" s="237">
        <f>ROUND(E98*N98,2)</f>
        <v>0</v>
      </c>
      <c r="P98" s="237">
        <v>0</v>
      </c>
      <c r="Q98" s="237">
        <f>ROUND(E98*P98,2)</f>
        <v>0</v>
      </c>
      <c r="R98" s="239"/>
      <c r="S98" s="239" t="s">
        <v>159</v>
      </c>
      <c r="T98" s="240" t="s">
        <v>146</v>
      </c>
      <c r="U98" s="220">
        <v>0</v>
      </c>
      <c r="V98" s="220">
        <f>ROUND(E98*U98,2)</f>
        <v>0</v>
      </c>
      <c r="W98" s="220"/>
      <c r="X98" s="220" t="s">
        <v>147</v>
      </c>
      <c r="Y98" s="220" t="s">
        <v>148</v>
      </c>
      <c r="Z98" s="210"/>
      <c r="AA98" s="210"/>
      <c r="AB98" s="210"/>
      <c r="AC98" s="210"/>
      <c r="AD98" s="210"/>
      <c r="AE98" s="210"/>
      <c r="AF98" s="210"/>
      <c r="AG98" s="210" t="s">
        <v>149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17"/>
      <c r="B99" s="218"/>
      <c r="C99" s="255" t="s">
        <v>341</v>
      </c>
      <c r="D99" s="224"/>
      <c r="E99" s="225"/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173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55" t="s">
        <v>342</v>
      </c>
      <c r="D100" s="224"/>
      <c r="E100" s="225">
        <v>42.11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173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42">
        <v>30</v>
      </c>
      <c r="B101" s="243" t="s">
        <v>343</v>
      </c>
      <c r="C101" s="254" t="s">
        <v>344</v>
      </c>
      <c r="D101" s="244" t="s">
        <v>345</v>
      </c>
      <c r="E101" s="245">
        <v>42.2</v>
      </c>
      <c r="F101" s="246"/>
      <c r="G101" s="247">
        <f>ROUND(E101*F101,2)</f>
        <v>0</v>
      </c>
      <c r="H101" s="246">
        <v>0</v>
      </c>
      <c r="I101" s="247">
        <f>ROUND(E101*H101,2)</f>
        <v>0</v>
      </c>
      <c r="J101" s="246">
        <v>639</v>
      </c>
      <c r="K101" s="247">
        <f>ROUND(E101*J101,2)</f>
        <v>26965.8</v>
      </c>
      <c r="L101" s="247">
        <v>21</v>
      </c>
      <c r="M101" s="247">
        <f>G101*(1+L101/100)</f>
        <v>0</v>
      </c>
      <c r="N101" s="245">
        <v>6.6E-4</v>
      </c>
      <c r="O101" s="245">
        <f>ROUND(E101*N101,2)</f>
        <v>0.03</v>
      </c>
      <c r="P101" s="245">
        <v>0</v>
      </c>
      <c r="Q101" s="245">
        <f>ROUND(E101*P101,2)</f>
        <v>0</v>
      </c>
      <c r="R101" s="247"/>
      <c r="S101" s="247" t="s">
        <v>159</v>
      </c>
      <c r="T101" s="248" t="s">
        <v>146</v>
      </c>
      <c r="U101" s="220">
        <v>0</v>
      </c>
      <c r="V101" s="220">
        <f>ROUND(E101*U101,2)</f>
        <v>0</v>
      </c>
      <c r="W101" s="220"/>
      <c r="X101" s="220" t="s">
        <v>147</v>
      </c>
      <c r="Y101" s="220" t="s">
        <v>148</v>
      </c>
      <c r="Z101" s="210"/>
      <c r="AA101" s="210"/>
      <c r="AB101" s="210"/>
      <c r="AC101" s="210"/>
      <c r="AD101" s="210"/>
      <c r="AE101" s="210"/>
      <c r="AF101" s="210"/>
      <c r="AG101" s="210" t="s">
        <v>149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42">
        <v>31</v>
      </c>
      <c r="B102" s="243" t="s">
        <v>346</v>
      </c>
      <c r="C102" s="254" t="s">
        <v>347</v>
      </c>
      <c r="D102" s="244" t="s">
        <v>219</v>
      </c>
      <c r="E102" s="245">
        <v>1.59921</v>
      </c>
      <c r="F102" s="246"/>
      <c r="G102" s="247">
        <f>ROUND(E102*F102,2)</f>
        <v>0</v>
      </c>
      <c r="H102" s="246">
        <v>0</v>
      </c>
      <c r="I102" s="247">
        <f>ROUND(E102*H102,2)</f>
        <v>0</v>
      </c>
      <c r="J102" s="246">
        <v>809</v>
      </c>
      <c r="K102" s="247">
        <f>ROUND(E102*J102,2)</f>
        <v>1293.76</v>
      </c>
      <c r="L102" s="247">
        <v>21</v>
      </c>
      <c r="M102" s="247">
        <f>G102*(1+L102/100)</f>
        <v>0</v>
      </c>
      <c r="N102" s="245">
        <v>0</v>
      </c>
      <c r="O102" s="245">
        <f>ROUND(E102*N102,2)</f>
        <v>0</v>
      </c>
      <c r="P102" s="245">
        <v>0</v>
      </c>
      <c r="Q102" s="245">
        <f>ROUND(E102*P102,2)</f>
        <v>0</v>
      </c>
      <c r="R102" s="247"/>
      <c r="S102" s="247" t="s">
        <v>159</v>
      </c>
      <c r="T102" s="248" t="s">
        <v>146</v>
      </c>
      <c r="U102" s="220">
        <v>0</v>
      </c>
      <c r="V102" s="220">
        <f>ROUND(E102*U102,2)</f>
        <v>0</v>
      </c>
      <c r="W102" s="220"/>
      <c r="X102" s="220" t="s">
        <v>147</v>
      </c>
      <c r="Y102" s="220" t="s">
        <v>148</v>
      </c>
      <c r="Z102" s="210"/>
      <c r="AA102" s="210"/>
      <c r="AB102" s="210"/>
      <c r="AC102" s="210"/>
      <c r="AD102" s="210"/>
      <c r="AE102" s="210"/>
      <c r="AF102" s="210"/>
      <c r="AG102" s="210" t="s">
        <v>149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x14ac:dyDescent="0.2">
      <c r="A103" s="227" t="s">
        <v>140</v>
      </c>
      <c r="B103" s="228" t="s">
        <v>96</v>
      </c>
      <c r="C103" s="251" t="s">
        <v>97</v>
      </c>
      <c r="D103" s="229"/>
      <c r="E103" s="230"/>
      <c r="F103" s="231"/>
      <c r="G103" s="231">
        <f>SUMIF(AG104:AG107,"&lt;&gt;NOR",G104:G107)</f>
        <v>0</v>
      </c>
      <c r="H103" s="231"/>
      <c r="I103" s="231">
        <f>SUM(I104:I107)</f>
        <v>0</v>
      </c>
      <c r="J103" s="231"/>
      <c r="K103" s="231">
        <f>SUM(K104:K107)</f>
        <v>8081.19</v>
      </c>
      <c r="L103" s="231"/>
      <c r="M103" s="231">
        <f>SUM(M104:M107)</f>
        <v>0</v>
      </c>
      <c r="N103" s="230"/>
      <c r="O103" s="230">
        <f>SUM(O104:O107)</f>
        <v>0.05</v>
      </c>
      <c r="P103" s="230"/>
      <c r="Q103" s="230">
        <f>SUM(Q104:Q107)</f>
        <v>0</v>
      </c>
      <c r="R103" s="231"/>
      <c r="S103" s="231"/>
      <c r="T103" s="232"/>
      <c r="U103" s="226"/>
      <c r="V103" s="226">
        <f>SUM(V104:V107)</f>
        <v>0</v>
      </c>
      <c r="W103" s="226"/>
      <c r="X103" s="226"/>
      <c r="Y103" s="226"/>
      <c r="AG103" t="s">
        <v>141</v>
      </c>
    </row>
    <row r="104" spans="1:60" outlineLevel="1" x14ac:dyDescent="0.2">
      <c r="A104" s="234">
        <v>32</v>
      </c>
      <c r="B104" s="235" t="s">
        <v>348</v>
      </c>
      <c r="C104" s="252" t="s">
        <v>349</v>
      </c>
      <c r="D104" s="236" t="s">
        <v>176</v>
      </c>
      <c r="E104" s="237">
        <v>69.069999999999993</v>
      </c>
      <c r="F104" s="238"/>
      <c r="G104" s="239">
        <f>ROUND(E104*F104,2)</f>
        <v>0</v>
      </c>
      <c r="H104" s="238">
        <v>0</v>
      </c>
      <c r="I104" s="239">
        <f>ROUND(E104*H104,2)</f>
        <v>0</v>
      </c>
      <c r="J104" s="238">
        <v>117</v>
      </c>
      <c r="K104" s="239">
        <f>ROUND(E104*J104,2)</f>
        <v>8081.19</v>
      </c>
      <c r="L104" s="239">
        <v>21</v>
      </c>
      <c r="M104" s="239">
        <f>G104*(1+L104/100)</f>
        <v>0</v>
      </c>
      <c r="N104" s="237">
        <v>7.6999999999999996E-4</v>
      </c>
      <c r="O104" s="237">
        <f>ROUND(E104*N104,2)</f>
        <v>0.05</v>
      </c>
      <c r="P104" s="237">
        <v>0</v>
      </c>
      <c r="Q104" s="237">
        <f>ROUND(E104*P104,2)</f>
        <v>0</v>
      </c>
      <c r="R104" s="239"/>
      <c r="S104" s="239" t="s">
        <v>145</v>
      </c>
      <c r="T104" s="240" t="s">
        <v>146</v>
      </c>
      <c r="U104" s="220">
        <v>0</v>
      </c>
      <c r="V104" s="220">
        <f>ROUND(E104*U104,2)</f>
        <v>0</v>
      </c>
      <c r="W104" s="220"/>
      <c r="X104" s="220" t="s">
        <v>147</v>
      </c>
      <c r="Y104" s="220" t="s">
        <v>148</v>
      </c>
      <c r="Z104" s="210"/>
      <c r="AA104" s="210"/>
      <c r="AB104" s="210"/>
      <c r="AC104" s="210"/>
      <c r="AD104" s="210"/>
      <c r="AE104" s="210"/>
      <c r="AF104" s="210"/>
      <c r="AG104" s="210" t="s">
        <v>149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55" t="s">
        <v>350</v>
      </c>
      <c r="D105" s="224"/>
      <c r="E105" s="225"/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173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5" t="s">
        <v>351</v>
      </c>
      <c r="D106" s="224"/>
      <c r="E106" s="225"/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173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55" t="s">
        <v>352</v>
      </c>
      <c r="D107" s="224"/>
      <c r="E107" s="225">
        <v>69.069999999999993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173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x14ac:dyDescent="0.2">
      <c r="A108" s="227" t="s">
        <v>140</v>
      </c>
      <c r="B108" s="228" t="s">
        <v>98</v>
      </c>
      <c r="C108" s="251" t="s">
        <v>99</v>
      </c>
      <c r="D108" s="229"/>
      <c r="E108" s="230"/>
      <c r="F108" s="231"/>
      <c r="G108" s="231">
        <f>SUMIF(AG109:AG114,"&lt;&gt;NOR",G109:G114)</f>
        <v>0</v>
      </c>
      <c r="H108" s="231"/>
      <c r="I108" s="231">
        <f>SUM(I109:I114)</f>
        <v>1581</v>
      </c>
      <c r="J108" s="231"/>
      <c r="K108" s="231">
        <f>SUM(K109:K114)</f>
        <v>211.79999999999998</v>
      </c>
      <c r="L108" s="231"/>
      <c r="M108" s="231">
        <f>SUM(M109:M114)</f>
        <v>0</v>
      </c>
      <c r="N108" s="230"/>
      <c r="O108" s="230">
        <f>SUM(O109:O114)</f>
        <v>0</v>
      </c>
      <c r="P108" s="230"/>
      <c r="Q108" s="230">
        <f>SUM(Q109:Q114)</f>
        <v>0</v>
      </c>
      <c r="R108" s="231"/>
      <c r="S108" s="231"/>
      <c r="T108" s="232"/>
      <c r="U108" s="226"/>
      <c r="V108" s="226">
        <f>SUM(V109:V114)</f>
        <v>0</v>
      </c>
      <c r="W108" s="226"/>
      <c r="X108" s="226"/>
      <c r="Y108" s="226"/>
      <c r="AG108" t="s">
        <v>141</v>
      </c>
    </row>
    <row r="109" spans="1:60" outlineLevel="1" x14ac:dyDescent="0.2">
      <c r="A109" s="242">
        <v>33</v>
      </c>
      <c r="B109" s="243" t="s">
        <v>353</v>
      </c>
      <c r="C109" s="254" t="s">
        <v>354</v>
      </c>
      <c r="D109" s="244" t="s">
        <v>144</v>
      </c>
      <c r="E109" s="245">
        <v>1</v>
      </c>
      <c r="F109" s="246"/>
      <c r="G109" s="247">
        <f>ROUND(E109*F109,2)</f>
        <v>0</v>
      </c>
      <c r="H109" s="246">
        <v>1581</v>
      </c>
      <c r="I109" s="247">
        <f>ROUND(E109*H109,2)</f>
        <v>1581</v>
      </c>
      <c r="J109" s="246">
        <v>0</v>
      </c>
      <c r="K109" s="247">
        <f>ROUND(E109*J109,2)</f>
        <v>0</v>
      </c>
      <c r="L109" s="247">
        <v>21</v>
      </c>
      <c r="M109" s="247">
        <f>G109*(1+L109/100)</f>
        <v>0</v>
      </c>
      <c r="N109" s="245">
        <v>1.9E-3</v>
      </c>
      <c r="O109" s="245">
        <f>ROUND(E109*N109,2)</f>
        <v>0</v>
      </c>
      <c r="P109" s="245">
        <v>0</v>
      </c>
      <c r="Q109" s="245">
        <f>ROUND(E109*P109,2)</f>
        <v>0</v>
      </c>
      <c r="R109" s="247"/>
      <c r="S109" s="247" t="s">
        <v>145</v>
      </c>
      <c r="T109" s="248" t="s">
        <v>146</v>
      </c>
      <c r="U109" s="220">
        <v>0</v>
      </c>
      <c r="V109" s="220">
        <f>ROUND(E109*U109,2)</f>
        <v>0</v>
      </c>
      <c r="W109" s="220"/>
      <c r="X109" s="220" t="s">
        <v>270</v>
      </c>
      <c r="Y109" s="220" t="s">
        <v>148</v>
      </c>
      <c r="Z109" s="210"/>
      <c r="AA109" s="210"/>
      <c r="AB109" s="210"/>
      <c r="AC109" s="210"/>
      <c r="AD109" s="210"/>
      <c r="AE109" s="210"/>
      <c r="AF109" s="210"/>
      <c r="AG109" s="210" t="s">
        <v>271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34">
        <v>34</v>
      </c>
      <c r="B110" s="235" t="s">
        <v>355</v>
      </c>
      <c r="C110" s="252" t="s">
        <v>356</v>
      </c>
      <c r="D110" s="236" t="s">
        <v>176</v>
      </c>
      <c r="E110" s="237">
        <v>0.15</v>
      </c>
      <c r="F110" s="238"/>
      <c r="G110" s="239">
        <f>ROUND(E110*F110,2)</f>
        <v>0</v>
      </c>
      <c r="H110" s="238">
        <v>0</v>
      </c>
      <c r="I110" s="239">
        <f>ROUND(E110*H110,2)</f>
        <v>0</v>
      </c>
      <c r="J110" s="238">
        <v>1399</v>
      </c>
      <c r="K110" s="239">
        <f>ROUND(E110*J110,2)</f>
        <v>209.85</v>
      </c>
      <c r="L110" s="239">
        <v>21</v>
      </c>
      <c r="M110" s="239">
        <f>G110*(1+L110/100)</f>
        <v>0</v>
      </c>
      <c r="N110" s="237">
        <v>8.0000000000000007E-5</v>
      </c>
      <c r="O110" s="237">
        <f>ROUND(E110*N110,2)</f>
        <v>0</v>
      </c>
      <c r="P110" s="237">
        <v>0</v>
      </c>
      <c r="Q110" s="237">
        <f>ROUND(E110*P110,2)</f>
        <v>0</v>
      </c>
      <c r="R110" s="239"/>
      <c r="S110" s="239" t="s">
        <v>159</v>
      </c>
      <c r="T110" s="240" t="s">
        <v>146</v>
      </c>
      <c r="U110" s="220">
        <v>0</v>
      </c>
      <c r="V110" s="220">
        <f>ROUND(E110*U110,2)</f>
        <v>0</v>
      </c>
      <c r="W110" s="220"/>
      <c r="X110" s="220" t="s">
        <v>147</v>
      </c>
      <c r="Y110" s="220" t="s">
        <v>148</v>
      </c>
      <c r="Z110" s="210"/>
      <c r="AA110" s="210"/>
      <c r="AB110" s="210"/>
      <c r="AC110" s="210"/>
      <c r="AD110" s="210"/>
      <c r="AE110" s="210"/>
      <c r="AF110" s="210"/>
      <c r="AG110" s="210" t="s">
        <v>149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17"/>
      <c r="B111" s="218"/>
      <c r="C111" s="253" t="s">
        <v>194</v>
      </c>
      <c r="D111" s="241"/>
      <c r="E111" s="241"/>
      <c r="F111" s="241"/>
      <c r="G111" s="241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151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17"/>
      <c r="B112" s="218"/>
      <c r="C112" s="255" t="s">
        <v>357</v>
      </c>
      <c r="D112" s="224"/>
      <c r="E112" s="225"/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173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55" t="s">
        <v>358</v>
      </c>
      <c r="D113" s="224"/>
      <c r="E113" s="225">
        <v>0.15</v>
      </c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173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42">
        <v>35</v>
      </c>
      <c r="B114" s="243" t="s">
        <v>359</v>
      </c>
      <c r="C114" s="254" t="s">
        <v>360</v>
      </c>
      <c r="D114" s="244" t="s">
        <v>219</v>
      </c>
      <c r="E114" s="245">
        <v>1.91E-3</v>
      </c>
      <c r="F114" s="246"/>
      <c r="G114" s="247">
        <f>ROUND(E114*F114,2)</f>
        <v>0</v>
      </c>
      <c r="H114" s="246">
        <v>0</v>
      </c>
      <c r="I114" s="247">
        <f>ROUND(E114*H114,2)</f>
        <v>0</v>
      </c>
      <c r="J114" s="246">
        <v>1023</v>
      </c>
      <c r="K114" s="247">
        <f>ROUND(E114*J114,2)</f>
        <v>1.95</v>
      </c>
      <c r="L114" s="247">
        <v>21</v>
      </c>
      <c r="M114" s="247">
        <f>G114*(1+L114/100)</f>
        <v>0</v>
      </c>
      <c r="N114" s="245">
        <v>0</v>
      </c>
      <c r="O114" s="245">
        <f>ROUND(E114*N114,2)</f>
        <v>0</v>
      </c>
      <c r="P114" s="245">
        <v>0</v>
      </c>
      <c r="Q114" s="245">
        <f>ROUND(E114*P114,2)</f>
        <v>0</v>
      </c>
      <c r="R114" s="247"/>
      <c r="S114" s="247" t="s">
        <v>159</v>
      </c>
      <c r="T114" s="248" t="s">
        <v>146</v>
      </c>
      <c r="U114" s="220">
        <v>0</v>
      </c>
      <c r="V114" s="220">
        <f>ROUND(E114*U114,2)</f>
        <v>0</v>
      </c>
      <c r="W114" s="220"/>
      <c r="X114" s="220" t="s">
        <v>147</v>
      </c>
      <c r="Y114" s="220" t="s">
        <v>148</v>
      </c>
      <c r="Z114" s="210"/>
      <c r="AA114" s="210"/>
      <c r="AB114" s="210"/>
      <c r="AC114" s="210"/>
      <c r="AD114" s="210"/>
      <c r="AE114" s="210"/>
      <c r="AF114" s="210"/>
      <c r="AG114" s="210" t="s">
        <v>149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x14ac:dyDescent="0.2">
      <c r="A115" s="227" t="s">
        <v>140</v>
      </c>
      <c r="B115" s="228" t="s">
        <v>100</v>
      </c>
      <c r="C115" s="251" t="s">
        <v>101</v>
      </c>
      <c r="D115" s="229"/>
      <c r="E115" s="230"/>
      <c r="F115" s="231"/>
      <c r="G115" s="231">
        <f>SUMIF(AG116:AG116,"&lt;&gt;NOR",G116:G116)</f>
        <v>0</v>
      </c>
      <c r="H115" s="231"/>
      <c r="I115" s="231">
        <f>SUM(I116:I116)</f>
        <v>0</v>
      </c>
      <c r="J115" s="231"/>
      <c r="K115" s="231">
        <f>SUM(K116:K116)</f>
        <v>15000</v>
      </c>
      <c r="L115" s="231"/>
      <c r="M115" s="231">
        <f>SUM(M116:M116)</f>
        <v>0</v>
      </c>
      <c r="N115" s="230"/>
      <c r="O115" s="230">
        <f>SUM(O116:O116)</f>
        <v>0</v>
      </c>
      <c r="P115" s="230"/>
      <c r="Q115" s="230">
        <f>SUM(Q116:Q116)</f>
        <v>0</v>
      </c>
      <c r="R115" s="231"/>
      <c r="S115" s="231"/>
      <c r="T115" s="232"/>
      <c r="U115" s="226"/>
      <c r="V115" s="226">
        <f>SUM(V116:V116)</f>
        <v>0</v>
      </c>
      <c r="W115" s="226"/>
      <c r="X115" s="226"/>
      <c r="Y115" s="226"/>
      <c r="AG115" t="s">
        <v>141</v>
      </c>
    </row>
    <row r="116" spans="1:60" outlineLevel="1" x14ac:dyDescent="0.2">
      <c r="A116" s="242">
        <v>36</v>
      </c>
      <c r="B116" s="243" t="s">
        <v>195</v>
      </c>
      <c r="C116" s="254" t="s">
        <v>361</v>
      </c>
      <c r="D116" s="244" t="s">
        <v>169</v>
      </c>
      <c r="E116" s="245">
        <v>1</v>
      </c>
      <c r="F116" s="246"/>
      <c r="G116" s="247">
        <f>ROUND(E116*F116,2)</f>
        <v>0</v>
      </c>
      <c r="H116" s="246">
        <v>0</v>
      </c>
      <c r="I116" s="247">
        <f>ROUND(E116*H116,2)</f>
        <v>0</v>
      </c>
      <c r="J116" s="246">
        <v>15000</v>
      </c>
      <c r="K116" s="247">
        <f>ROUND(E116*J116,2)</f>
        <v>15000</v>
      </c>
      <c r="L116" s="247">
        <v>21</v>
      </c>
      <c r="M116" s="247">
        <f>G116*(1+L116/100)</f>
        <v>0</v>
      </c>
      <c r="N116" s="245">
        <v>0</v>
      </c>
      <c r="O116" s="245">
        <f>ROUND(E116*N116,2)</f>
        <v>0</v>
      </c>
      <c r="P116" s="245">
        <v>8.5999999999999998E-4</v>
      </c>
      <c r="Q116" s="245">
        <f>ROUND(E116*P116,2)</f>
        <v>0</v>
      </c>
      <c r="R116" s="247"/>
      <c r="S116" s="247" t="s">
        <v>145</v>
      </c>
      <c r="T116" s="248" t="s">
        <v>146</v>
      </c>
      <c r="U116" s="220">
        <v>0</v>
      </c>
      <c r="V116" s="220">
        <f>ROUND(E116*U116,2)</f>
        <v>0</v>
      </c>
      <c r="W116" s="220"/>
      <c r="X116" s="220" t="s">
        <v>147</v>
      </c>
      <c r="Y116" s="220" t="s">
        <v>148</v>
      </c>
      <c r="Z116" s="210"/>
      <c r="AA116" s="210"/>
      <c r="AB116" s="210"/>
      <c r="AC116" s="210"/>
      <c r="AD116" s="210"/>
      <c r="AE116" s="210"/>
      <c r="AF116" s="210"/>
      <c r="AG116" s="210" t="s">
        <v>149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x14ac:dyDescent="0.2">
      <c r="A117" s="227" t="s">
        <v>140</v>
      </c>
      <c r="B117" s="228" t="s">
        <v>104</v>
      </c>
      <c r="C117" s="251" t="s">
        <v>105</v>
      </c>
      <c r="D117" s="229"/>
      <c r="E117" s="230"/>
      <c r="F117" s="231"/>
      <c r="G117" s="231">
        <f>SUMIF(AG118:AG120,"&lt;&gt;NOR",G118:G120)</f>
        <v>0</v>
      </c>
      <c r="H117" s="231"/>
      <c r="I117" s="231">
        <f>SUM(I118:I120)</f>
        <v>26865</v>
      </c>
      <c r="J117" s="231"/>
      <c r="K117" s="231">
        <f>SUM(K118:K120)</f>
        <v>3112</v>
      </c>
      <c r="L117" s="231"/>
      <c r="M117" s="231">
        <f>SUM(M118:M120)</f>
        <v>0</v>
      </c>
      <c r="N117" s="230"/>
      <c r="O117" s="230">
        <f>SUM(O118:O120)</f>
        <v>0.02</v>
      </c>
      <c r="P117" s="230"/>
      <c r="Q117" s="230">
        <f>SUM(Q118:Q120)</f>
        <v>0</v>
      </c>
      <c r="R117" s="231"/>
      <c r="S117" s="231"/>
      <c r="T117" s="232"/>
      <c r="U117" s="226"/>
      <c r="V117" s="226">
        <f>SUM(V118:V120)</f>
        <v>0</v>
      </c>
      <c r="W117" s="226"/>
      <c r="X117" s="226"/>
      <c r="Y117" s="226"/>
      <c r="AG117" t="s">
        <v>141</v>
      </c>
    </row>
    <row r="118" spans="1:60" outlineLevel="1" x14ac:dyDescent="0.2">
      <c r="A118" s="242">
        <v>37</v>
      </c>
      <c r="B118" s="243" t="s">
        <v>362</v>
      </c>
      <c r="C118" s="254" t="s">
        <v>363</v>
      </c>
      <c r="D118" s="244" t="s">
        <v>144</v>
      </c>
      <c r="E118" s="245">
        <v>9</v>
      </c>
      <c r="F118" s="246"/>
      <c r="G118" s="247">
        <f>ROUND(E118*F118,2)</f>
        <v>0</v>
      </c>
      <c r="H118" s="246">
        <v>2985</v>
      </c>
      <c r="I118" s="247">
        <f>ROUND(E118*H118,2)</f>
        <v>26865</v>
      </c>
      <c r="J118" s="246">
        <v>0</v>
      </c>
      <c r="K118" s="247">
        <f>ROUND(E118*J118,2)</f>
        <v>0</v>
      </c>
      <c r="L118" s="247">
        <v>21</v>
      </c>
      <c r="M118" s="247">
        <f>G118*(1+L118/100)</f>
        <v>0</v>
      </c>
      <c r="N118" s="245">
        <v>1.8E-3</v>
      </c>
      <c r="O118" s="245">
        <f>ROUND(E118*N118,2)</f>
        <v>0.02</v>
      </c>
      <c r="P118" s="245">
        <v>0</v>
      </c>
      <c r="Q118" s="245">
        <f>ROUND(E118*P118,2)</f>
        <v>0</v>
      </c>
      <c r="R118" s="247"/>
      <c r="S118" s="247" t="s">
        <v>145</v>
      </c>
      <c r="T118" s="248" t="s">
        <v>146</v>
      </c>
      <c r="U118" s="220">
        <v>0</v>
      </c>
      <c r="V118" s="220">
        <f>ROUND(E118*U118,2)</f>
        <v>0</v>
      </c>
      <c r="W118" s="220"/>
      <c r="X118" s="220" t="s">
        <v>270</v>
      </c>
      <c r="Y118" s="220" t="s">
        <v>148</v>
      </c>
      <c r="Z118" s="210"/>
      <c r="AA118" s="210"/>
      <c r="AB118" s="210"/>
      <c r="AC118" s="210"/>
      <c r="AD118" s="210"/>
      <c r="AE118" s="210"/>
      <c r="AF118" s="210"/>
      <c r="AG118" s="210" t="s">
        <v>271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42">
        <v>38</v>
      </c>
      <c r="B119" s="243" t="s">
        <v>364</v>
      </c>
      <c r="C119" s="254" t="s">
        <v>365</v>
      </c>
      <c r="D119" s="244" t="s">
        <v>144</v>
      </c>
      <c r="E119" s="245">
        <v>7</v>
      </c>
      <c r="F119" s="246"/>
      <c r="G119" s="247">
        <f>ROUND(E119*F119,2)</f>
        <v>0</v>
      </c>
      <c r="H119" s="246">
        <v>0</v>
      </c>
      <c r="I119" s="247">
        <f>ROUND(E119*H119,2)</f>
        <v>0</v>
      </c>
      <c r="J119" s="246">
        <v>352</v>
      </c>
      <c r="K119" s="247">
        <f>ROUND(E119*J119,2)</f>
        <v>2464</v>
      </c>
      <c r="L119" s="247">
        <v>21</v>
      </c>
      <c r="M119" s="247">
        <f>G119*(1+L119/100)</f>
        <v>0</v>
      </c>
      <c r="N119" s="245">
        <v>0</v>
      </c>
      <c r="O119" s="245">
        <f>ROUND(E119*N119,2)</f>
        <v>0</v>
      </c>
      <c r="P119" s="245">
        <v>0</v>
      </c>
      <c r="Q119" s="245">
        <f>ROUND(E119*P119,2)</f>
        <v>0</v>
      </c>
      <c r="R119" s="247"/>
      <c r="S119" s="247" t="s">
        <v>159</v>
      </c>
      <c r="T119" s="248" t="s">
        <v>146</v>
      </c>
      <c r="U119" s="220">
        <v>0</v>
      </c>
      <c r="V119" s="220">
        <f>ROUND(E119*U119,2)</f>
        <v>0</v>
      </c>
      <c r="W119" s="220"/>
      <c r="X119" s="220" t="s">
        <v>147</v>
      </c>
      <c r="Y119" s="220" t="s">
        <v>148</v>
      </c>
      <c r="Z119" s="210"/>
      <c r="AA119" s="210"/>
      <c r="AB119" s="210"/>
      <c r="AC119" s="210"/>
      <c r="AD119" s="210"/>
      <c r="AE119" s="210"/>
      <c r="AF119" s="210"/>
      <c r="AG119" s="210" t="s">
        <v>149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4">
        <v>39</v>
      </c>
      <c r="B120" s="235" t="s">
        <v>366</v>
      </c>
      <c r="C120" s="252" t="s">
        <v>367</v>
      </c>
      <c r="D120" s="236" t="s">
        <v>144</v>
      </c>
      <c r="E120" s="237">
        <v>2</v>
      </c>
      <c r="F120" s="238"/>
      <c r="G120" s="239">
        <f>ROUND(E120*F120,2)</f>
        <v>0</v>
      </c>
      <c r="H120" s="238">
        <v>0</v>
      </c>
      <c r="I120" s="239">
        <f>ROUND(E120*H120,2)</f>
        <v>0</v>
      </c>
      <c r="J120" s="238">
        <v>324</v>
      </c>
      <c r="K120" s="239">
        <f>ROUND(E120*J120,2)</f>
        <v>648</v>
      </c>
      <c r="L120" s="239">
        <v>21</v>
      </c>
      <c r="M120" s="239">
        <f>G120*(1+L120/100)</f>
        <v>0</v>
      </c>
      <c r="N120" s="237">
        <v>0</v>
      </c>
      <c r="O120" s="237">
        <f>ROUND(E120*N120,2)</f>
        <v>0</v>
      </c>
      <c r="P120" s="237">
        <v>0</v>
      </c>
      <c r="Q120" s="237">
        <f>ROUND(E120*P120,2)</f>
        <v>0</v>
      </c>
      <c r="R120" s="239"/>
      <c r="S120" s="239" t="s">
        <v>159</v>
      </c>
      <c r="T120" s="240" t="s">
        <v>146</v>
      </c>
      <c r="U120" s="220">
        <v>0</v>
      </c>
      <c r="V120" s="220">
        <f>ROUND(E120*U120,2)</f>
        <v>0</v>
      </c>
      <c r="W120" s="220"/>
      <c r="X120" s="220" t="s">
        <v>147</v>
      </c>
      <c r="Y120" s="220" t="s">
        <v>148</v>
      </c>
      <c r="Z120" s="210"/>
      <c r="AA120" s="210"/>
      <c r="AB120" s="210"/>
      <c r="AC120" s="210"/>
      <c r="AD120" s="210"/>
      <c r="AE120" s="210"/>
      <c r="AF120" s="210"/>
      <c r="AG120" s="210" t="s">
        <v>149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x14ac:dyDescent="0.2">
      <c r="A121" s="3"/>
      <c r="B121" s="4"/>
      <c r="C121" s="257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AE121">
        <v>12</v>
      </c>
      <c r="AF121">
        <v>21</v>
      </c>
      <c r="AG121" t="s">
        <v>126</v>
      </c>
    </row>
    <row r="122" spans="1:60" x14ac:dyDescent="0.2">
      <c r="A122" s="213"/>
      <c r="B122" s="214" t="s">
        <v>29</v>
      </c>
      <c r="C122" s="258"/>
      <c r="D122" s="215"/>
      <c r="E122" s="216"/>
      <c r="F122" s="216"/>
      <c r="G122" s="233">
        <f>G8+G23+G39+G43+G50+G53+G55+G65+G70+G84+G103+G108+G115+G117</f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AE122">
        <f>SUMIF(L7:L120,AE121,G7:G120)</f>
        <v>0</v>
      </c>
      <c r="AF122">
        <f>SUMIF(L7:L120,AF121,G7:G120)</f>
        <v>0</v>
      </c>
      <c r="AG122" t="s">
        <v>243</v>
      </c>
    </row>
    <row r="123" spans="1:60" x14ac:dyDescent="0.2">
      <c r="C123" s="259"/>
      <c r="D123" s="10"/>
      <c r="AG123" t="s">
        <v>244</v>
      </c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fFOmgtH8+634PHqxzjGP+MSJ7332dH0KPUJ9gdr2p79mlntVdOaMFNPEOYwUavessjoVOArBsJKqvHaQxGsVQ==" saltValue="zFH5cE5TaYHDFgckpkr9kQ==" spinCount="100000" sheet="1" formatRows="0"/>
  <mergeCells count="27">
    <mergeCell ref="C67:G67"/>
    <mergeCell ref="C89:G89"/>
    <mergeCell ref="C111:G111"/>
    <mergeCell ref="C35:G35"/>
    <mergeCell ref="C37:G37"/>
    <mergeCell ref="C52:G52"/>
    <mergeCell ref="C57:G57"/>
    <mergeCell ref="C59:G59"/>
    <mergeCell ref="C63:G63"/>
    <mergeCell ref="C27:G27"/>
    <mergeCell ref="C28:G28"/>
    <mergeCell ref="C29:G29"/>
    <mergeCell ref="C31:G31"/>
    <mergeCell ref="C33:G33"/>
    <mergeCell ref="C34:G34"/>
    <mergeCell ref="C12:G12"/>
    <mergeCell ref="C13:G13"/>
    <mergeCell ref="C14:G14"/>
    <mergeCell ref="C15:G15"/>
    <mergeCell ref="C16:G16"/>
    <mergeCell ref="C25:G25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156BA-A1D8-44BF-99D3-547759B810F7}">
  <sheetPr>
    <outlinePr summaryBelow="0"/>
  </sheetPr>
  <dimension ref="A1:BH5000"/>
  <sheetViews>
    <sheetView workbookViewId="0">
      <pane ySplit="7" topLeftCell="A8" activePane="bottomLeft" state="frozen"/>
      <selection pane="bottomLeft" activeCell="F11" sqref="F1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0" hidden="1" customWidth="1"/>
    <col min="20" max="20" width="8.42578125" hidden="1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113</v>
      </c>
      <c r="B1" s="195"/>
      <c r="C1" s="195"/>
      <c r="D1" s="195"/>
      <c r="E1" s="195"/>
      <c r="F1" s="195"/>
      <c r="G1" s="195"/>
      <c r="AG1" t="s">
        <v>114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115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115</v>
      </c>
      <c r="AG3" t="s">
        <v>116</v>
      </c>
    </row>
    <row r="4" spans="1:60" ht="24.95" customHeight="1" x14ac:dyDescent="0.2">
      <c r="A4" s="200" t="s">
        <v>9</v>
      </c>
      <c r="B4" s="201" t="s">
        <v>53</v>
      </c>
      <c r="C4" s="202" t="s">
        <v>53</v>
      </c>
      <c r="D4" s="203"/>
      <c r="E4" s="203"/>
      <c r="F4" s="203"/>
      <c r="G4" s="204"/>
      <c r="AG4" t="s">
        <v>117</v>
      </c>
    </row>
    <row r="5" spans="1:60" x14ac:dyDescent="0.2">
      <c r="D5" s="10"/>
    </row>
    <row r="6" spans="1:60" ht="38.25" x14ac:dyDescent="0.2">
      <c r="A6" s="206" t="s">
        <v>118</v>
      </c>
      <c r="B6" s="208" t="s">
        <v>119</v>
      </c>
      <c r="C6" s="208" t="s">
        <v>120</v>
      </c>
      <c r="D6" s="207" t="s">
        <v>121</v>
      </c>
      <c r="E6" s="206" t="s">
        <v>122</v>
      </c>
      <c r="F6" s="205" t="s">
        <v>123</v>
      </c>
      <c r="G6" s="206" t="s">
        <v>29</v>
      </c>
      <c r="H6" s="209" t="s">
        <v>30</v>
      </c>
      <c r="I6" s="209" t="s">
        <v>124</v>
      </c>
      <c r="J6" s="209" t="s">
        <v>31</v>
      </c>
      <c r="K6" s="209" t="s">
        <v>125</v>
      </c>
      <c r="L6" s="209" t="s">
        <v>126</v>
      </c>
      <c r="M6" s="209" t="s">
        <v>127</v>
      </c>
      <c r="N6" s="209" t="s">
        <v>128</v>
      </c>
      <c r="O6" s="209" t="s">
        <v>129</v>
      </c>
      <c r="P6" s="209" t="s">
        <v>130</v>
      </c>
      <c r="Q6" s="209" t="s">
        <v>131</v>
      </c>
      <c r="R6" s="209" t="s">
        <v>132</v>
      </c>
      <c r="S6" s="209" t="s">
        <v>133</v>
      </c>
      <c r="T6" s="209" t="s">
        <v>134</v>
      </c>
      <c r="U6" s="209" t="s">
        <v>135</v>
      </c>
      <c r="V6" s="209" t="s">
        <v>136</v>
      </c>
      <c r="W6" s="209" t="s">
        <v>137</v>
      </c>
      <c r="X6" s="209" t="s">
        <v>138</v>
      </c>
      <c r="Y6" s="209" t="s">
        <v>139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7" t="s">
        <v>140</v>
      </c>
      <c r="B8" s="228" t="s">
        <v>106</v>
      </c>
      <c r="C8" s="251" t="s">
        <v>28</v>
      </c>
      <c r="D8" s="229"/>
      <c r="E8" s="230"/>
      <c r="F8" s="231"/>
      <c r="G8" s="231">
        <f>SUMIF(AG9:AG12,"&lt;&gt;NOR",G9:G12)</f>
        <v>0</v>
      </c>
      <c r="H8" s="231"/>
      <c r="I8" s="231">
        <f>SUM(I9:I12)</f>
        <v>10000</v>
      </c>
      <c r="J8" s="231"/>
      <c r="K8" s="231">
        <f>SUM(K9:K12)</f>
        <v>35000</v>
      </c>
      <c r="L8" s="231"/>
      <c r="M8" s="231">
        <f>SUM(M9:M12)</f>
        <v>0</v>
      </c>
      <c r="N8" s="230"/>
      <c r="O8" s="230">
        <f>SUM(O9:O12)</f>
        <v>0</v>
      </c>
      <c r="P8" s="230"/>
      <c r="Q8" s="230">
        <f>SUM(Q9:Q12)</f>
        <v>0</v>
      </c>
      <c r="R8" s="231"/>
      <c r="S8" s="231"/>
      <c r="T8" s="232"/>
      <c r="U8" s="226"/>
      <c r="V8" s="226">
        <f>SUM(V9:V12)</f>
        <v>0</v>
      </c>
      <c r="W8" s="226"/>
      <c r="X8" s="226"/>
      <c r="Y8" s="226"/>
      <c r="AG8" t="s">
        <v>141</v>
      </c>
    </row>
    <row r="9" spans="1:60" outlineLevel="1" x14ac:dyDescent="0.2">
      <c r="A9" s="234">
        <v>1</v>
      </c>
      <c r="B9" s="235" t="s">
        <v>369</v>
      </c>
      <c r="C9" s="252" t="s">
        <v>370</v>
      </c>
      <c r="D9" s="236" t="s">
        <v>156</v>
      </c>
      <c r="E9" s="237">
        <v>1</v>
      </c>
      <c r="F9" s="238"/>
      <c r="G9" s="239">
        <f>ROUND(E9*F9,2)</f>
        <v>0</v>
      </c>
      <c r="H9" s="238">
        <v>10000</v>
      </c>
      <c r="I9" s="239">
        <f>ROUND(E9*H9,2)</f>
        <v>10000</v>
      </c>
      <c r="J9" s="238">
        <v>0</v>
      </c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 t="s">
        <v>371</v>
      </c>
      <c r="S9" s="239" t="s">
        <v>159</v>
      </c>
      <c r="T9" s="240" t="s">
        <v>146</v>
      </c>
      <c r="U9" s="220">
        <v>0</v>
      </c>
      <c r="V9" s="220">
        <f>ROUND(E9*U9,2)</f>
        <v>0</v>
      </c>
      <c r="W9" s="220"/>
      <c r="X9" s="220" t="s">
        <v>270</v>
      </c>
      <c r="Y9" s="220" t="s">
        <v>148</v>
      </c>
      <c r="Z9" s="210"/>
      <c r="AA9" s="210"/>
      <c r="AB9" s="210"/>
      <c r="AC9" s="210"/>
      <c r="AD9" s="210"/>
      <c r="AE9" s="210"/>
      <c r="AF9" s="210"/>
      <c r="AG9" s="210" t="s">
        <v>271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2" x14ac:dyDescent="0.2">
      <c r="A10" s="217"/>
      <c r="B10" s="218"/>
      <c r="C10" s="253" t="s">
        <v>372</v>
      </c>
      <c r="D10" s="241"/>
      <c r="E10" s="241"/>
      <c r="F10" s="241"/>
      <c r="G10" s="241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151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49" t="str">
        <f>C10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4">
        <v>2</v>
      </c>
      <c r="B11" s="235" t="s">
        <v>373</v>
      </c>
      <c r="C11" s="252" t="s">
        <v>374</v>
      </c>
      <c r="D11" s="236" t="s">
        <v>156</v>
      </c>
      <c r="E11" s="237">
        <v>1</v>
      </c>
      <c r="F11" s="238"/>
      <c r="G11" s="239">
        <f>ROUND(E11*F11,2)</f>
        <v>0</v>
      </c>
      <c r="H11" s="238">
        <v>0</v>
      </c>
      <c r="I11" s="239">
        <f>ROUND(E11*H11,2)</f>
        <v>0</v>
      </c>
      <c r="J11" s="238">
        <v>35000</v>
      </c>
      <c r="K11" s="239">
        <f>ROUND(E11*J11,2)</f>
        <v>35000</v>
      </c>
      <c r="L11" s="239">
        <v>21</v>
      </c>
      <c r="M11" s="239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9"/>
      <c r="S11" s="239" t="s">
        <v>159</v>
      </c>
      <c r="T11" s="240" t="s">
        <v>146</v>
      </c>
      <c r="U11" s="220">
        <v>0</v>
      </c>
      <c r="V11" s="220">
        <f>ROUND(E11*U11,2)</f>
        <v>0</v>
      </c>
      <c r="W11" s="220"/>
      <c r="X11" s="220" t="s">
        <v>375</v>
      </c>
      <c r="Y11" s="220" t="s">
        <v>148</v>
      </c>
      <c r="Z11" s="210"/>
      <c r="AA11" s="210"/>
      <c r="AB11" s="210"/>
      <c r="AC11" s="210"/>
      <c r="AD11" s="210"/>
      <c r="AE11" s="210"/>
      <c r="AF11" s="210"/>
      <c r="AG11" s="210" t="s">
        <v>376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17"/>
      <c r="B12" s="218"/>
      <c r="C12" s="253" t="s">
        <v>377</v>
      </c>
      <c r="D12" s="241"/>
      <c r="E12" s="241"/>
      <c r="F12" s="241"/>
      <c r="G12" s="241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151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49" t="str">
        <f>C12</f>
        <v>Náklady na vyhotovení dokumentace skutečného provedení stavby a její předání objednateli v požadované formě a požadovaném počtu.</v>
      </c>
      <c r="BB12" s="210"/>
      <c r="BC12" s="210"/>
      <c r="BD12" s="210"/>
      <c r="BE12" s="210"/>
      <c r="BF12" s="210"/>
      <c r="BG12" s="210"/>
      <c r="BH12" s="210"/>
    </row>
    <row r="13" spans="1:60" x14ac:dyDescent="0.2">
      <c r="A13" s="227" t="s">
        <v>140</v>
      </c>
      <c r="B13" s="228" t="s">
        <v>107</v>
      </c>
      <c r="C13" s="251" t="s">
        <v>27</v>
      </c>
      <c r="D13" s="229"/>
      <c r="E13" s="230"/>
      <c r="F13" s="231"/>
      <c r="G13" s="231">
        <f>SUMIF(AG14:AG15,"&lt;&gt;NOR",G14:G15)</f>
        <v>0</v>
      </c>
      <c r="H13" s="231"/>
      <c r="I13" s="231">
        <f>SUM(I14:I15)</f>
        <v>0</v>
      </c>
      <c r="J13" s="231"/>
      <c r="K13" s="231">
        <f>SUM(K14:K15)</f>
        <v>27500</v>
      </c>
      <c r="L13" s="231"/>
      <c r="M13" s="231">
        <f>SUM(M14:M15)</f>
        <v>0</v>
      </c>
      <c r="N13" s="230"/>
      <c r="O13" s="230">
        <f>SUM(O14:O15)</f>
        <v>0</v>
      </c>
      <c r="P13" s="230"/>
      <c r="Q13" s="230">
        <f>SUM(Q14:Q15)</f>
        <v>0</v>
      </c>
      <c r="R13" s="231"/>
      <c r="S13" s="231"/>
      <c r="T13" s="232"/>
      <c r="U13" s="226"/>
      <c r="V13" s="226">
        <f>SUM(V14:V15)</f>
        <v>0</v>
      </c>
      <c r="W13" s="226"/>
      <c r="X13" s="226"/>
      <c r="Y13" s="226"/>
      <c r="AG13" t="s">
        <v>141</v>
      </c>
    </row>
    <row r="14" spans="1:60" outlineLevel="1" x14ac:dyDescent="0.2">
      <c r="A14" s="242">
        <v>3</v>
      </c>
      <c r="B14" s="243" t="s">
        <v>378</v>
      </c>
      <c r="C14" s="254" t="s">
        <v>379</v>
      </c>
      <c r="D14" s="244" t="s">
        <v>156</v>
      </c>
      <c r="E14" s="245">
        <v>1</v>
      </c>
      <c r="F14" s="246"/>
      <c r="G14" s="247">
        <f>ROUND(E14*F14,2)</f>
        <v>0</v>
      </c>
      <c r="H14" s="246">
        <v>0</v>
      </c>
      <c r="I14" s="247">
        <f>ROUND(E14*H14,2)</f>
        <v>0</v>
      </c>
      <c r="J14" s="246">
        <v>24000</v>
      </c>
      <c r="K14" s="247">
        <f>ROUND(E14*J14,2)</f>
        <v>24000</v>
      </c>
      <c r="L14" s="247">
        <v>21</v>
      </c>
      <c r="M14" s="247">
        <f>G14*(1+L14/100)</f>
        <v>0</v>
      </c>
      <c r="N14" s="245">
        <v>0</v>
      </c>
      <c r="O14" s="245">
        <f>ROUND(E14*N14,2)</f>
        <v>0</v>
      </c>
      <c r="P14" s="245">
        <v>0</v>
      </c>
      <c r="Q14" s="245">
        <f>ROUND(E14*P14,2)</f>
        <v>0</v>
      </c>
      <c r="R14" s="247"/>
      <c r="S14" s="247" t="s">
        <v>159</v>
      </c>
      <c r="T14" s="248" t="s">
        <v>146</v>
      </c>
      <c r="U14" s="220">
        <v>0</v>
      </c>
      <c r="V14" s="220">
        <f>ROUND(E14*U14,2)</f>
        <v>0</v>
      </c>
      <c r="W14" s="220"/>
      <c r="X14" s="220" t="s">
        <v>147</v>
      </c>
      <c r="Y14" s="220" t="s">
        <v>148</v>
      </c>
      <c r="Z14" s="210"/>
      <c r="AA14" s="210"/>
      <c r="AB14" s="210"/>
      <c r="AC14" s="210"/>
      <c r="AD14" s="210"/>
      <c r="AE14" s="210"/>
      <c r="AF14" s="210"/>
      <c r="AG14" s="210" t="s">
        <v>149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4">
        <v>4</v>
      </c>
      <c r="B15" s="235" t="s">
        <v>380</v>
      </c>
      <c r="C15" s="252" t="s">
        <v>381</v>
      </c>
      <c r="D15" s="236" t="s">
        <v>156</v>
      </c>
      <c r="E15" s="237">
        <v>1</v>
      </c>
      <c r="F15" s="238"/>
      <c r="G15" s="239">
        <f>ROUND(E15*F15,2)</f>
        <v>0</v>
      </c>
      <c r="H15" s="238">
        <v>0</v>
      </c>
      <c r="I15" s="239">
        <f>ROUND(E15*H15,2)</f>
        <v>0</v>
      </c>
      <c r="J15" s="238">
        <v>3500</v>
      </c>
      <c r="K15" s="239">
        <f>ROUND(E15*J15,2)</f>
        <v>3500</v>
      </c>
      <c r="L15" s="239">
        <v>21</v>
      </c>
      <c r="M15" s="239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9"/>
      <c r="S15" s="239" t="s">
        <v>159</v>
      </c>
      <c r="T15" s="240" t="s">
        <v>146</v>
      </c>
      <c r="U15" s="220">
        <v>0</v>
      </c>
      <c r="V15" s="220">
        <f>ROUND(E15*U15,2)</f>
        <v>0</v>
      </c>
      <c r="W15" s="220"/>
      <c r="X15" s="220" t="s">
        <v>147</v>
      </c>
      <c r="Y15" s="220" t="s">
        <v>148</v>
      </c>
      <c r="Z15" s="210"/>
      <c r="AA15" s="210"/>
      <c r="AB15" s="210"/>
      <c r="AC15" s="210"/>
      <c r="AD15" s="210"/>
      <c r="AE15" s="210"/>
      <c r="AF15" s="210"/>
      <c r="AG15" s="210" t="s">
        <v>149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x14ac:dyDescent="0.2">
      <c r="A16" s="3"/>
      <c r="B16" s="4"/>
      <c r="C16" s="257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12</v>
      </c>
      <c r="AF16">
        <v>21</v>
      </c>
      <c r="AG16" t="s">
        <v>126</v>
      </c>
    </row>
    <row r="17" spans="1:33" x14ac:dyDescent="0.2">
      <c r="A17" s="213"/>
      <c r="B17" s="214" t="s">
        <v>29</v>
      </c>
      <c r="C17" s="258"/>
      <c r="D17" s="215"/>
      <c r="E17" s="216"/>
      <c r="F17" s="216"/>
      <c r="G17" s="233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f>SUMIF(L7:L15,AE16,G7:G15)</f>
        <v>0</v>
      </c>
      <c r="AF17">
        <f>SUMIF(L7:L15,AF16,G7:G15)</f>
        <v>0</v>
      </c>
      <c r="AG17" t="s">
        <v>243</v>
      </c>
    </row>
    <row r="18" spans="1:33" x14ac:dyDescent="0.2">
      <c r="C18" s="259"/>
      <c r="D18" s="10"/>
      <c r="AG18" t="s">
        <v>244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Jq7nP+I8GtzQcahXlFNg/z3SjTXUpn0sYnyyqr67GNIKyURwitYj19rI4VymKwZK4ejcIv5y+5XbbJvoYSjSQ==" saltValue="Zs1fVVRUius8WfL1zVcfpw==" spinCount="100000" sheet="1" formatRows="0"/>
  <mergeCells count="6"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01 SO 01 Pol</vt:lpstr>
      <vt:lpstr>SO 01 SO 02 Pol</vt:lpstr>
      <vt:lpstr>SO 01 VRN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'SO 01 SO 02 Pol'!Názvy_tisku</vt:lpstr>
      <vt:lpstr>'SO 01 VRN Pol'!Názvy_tisku</vt:lpstr>
      <vt:lpstr>oadresa</vt:lpstr>
      <vt:lpstr>Stavba!Objednatel</vt:lpstr>
      <vt:lpstr>Stavba!Objekt</vt:lpstr>
      <vt:lpstr>'SO 01 SO 01 Pol'!Oblast_tisku</vt:lpstr>
      <vt:lpstr>'SO 01 SO 02 Pol'!Oblast_tisku</vt:lpstr>
      <vt:lpstr>'SO 01 VRN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Vavřík</dc:creator>
  <cp:lastModifiedBy>Jan Vavřík</cp:lastModifiedBy>
  <cp:lastPrinted>2019-03-19T12:27:02Z</cp:lastPrinted>
  <dcterms:created xsi:type="dcterms:W3CDTF">2009-04-08T07:15:50Z</dcterms:created>
  <dcterms:modified xsi:type="dcterms:W3CDTF">2024-11-26T09:35:43Z</dcterms:modified>
</cp:coreProperties>
</file>