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_T_pracovní\_2024\x3_24_Bezručova KS Kolín\DSP\rozpočet\"/>
    </mc:Choice>
  </mc:AlternateContent>
  <xr:revisionPtr revIDLastSave="0" documentId="13_ncr:1_{7999E6C7-A14F-4E11-978A-9E824BCC5ACA}" xr6:coauthVersionLast="47" xr6:coauthVersionMax="47" xr10:uidLastSave="{00000000-0000-0000-0000-000000000000}"/>
  <bookViews>
    <workbookView xWindow="9015" yWindow="1080" windowWidth="17835" windowHeight="13515" xr2:uid="{00000000-000D-0000-FFFF-FFFF00000000}"/>
  </bookViews>
  <sheets>
    <sheet name="Stavba" sheetId="1" r:id="rId1"/>
    <sheet name="VzorPolozky" sheetId="10" state="hidden" r:id="rId2"/>
    <sheet name="demolice" sheetId="12" r:id="rId3"/>
    <sheet name="zpevněné plochy a založení" sheetId="13" r:id="rId4"/>
    <sheet name="VRN" sheetId="14" r:id="rId5"/>
  </sheets>
  <externalReferences>
    <externalReference r:id="rId6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demolice!$1:$7</definedName>
    <definedName name="_xlnm.Print_Titles" localSheetId="4">VRN!$1:$7</definedName>
    <definedName name="_xlnm.Print_Titles" localSheetId="3">'zpevněné plochy a založení'!$1:$7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demolice!$A$1:$Y$49</definedName>
    <definedName name="_xlnm.Print_Area" localSheetId="0">Stavba!$A$1:$J$64</definedName>
    <definedName name="_xlnm.Print_Area" localSheetId="4">VRN!$A$1:$S$44</definedName>
    <definedName name="_xlnm.Print_Area" localSheetId="3">'zpevněné plochy a založení'!$A$1:$Y$141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I9" i="14"/>
  <c r="K9" i="14"/>
  <c r="O9" i="14"/>
  <c r="Q9" i="14"/>
  <c r="G11" i="14"/>
  <c r="M11" i="14" s="1"/>
  <c r="I11" i="14"/>
  <c r="K11" i="14"/>
  <c r="O11" i="14"/>
  <c r="Q11" i="14"/>
  <c r="G13" i="14"/>
  <c r="M13" i="14" s="1"/>
  <c r="I13" i="14"/>
  <c r="K13" i="14"/>
  <c r="O13" i="14"/>
  <c r="Q13" i="14"/>
  <c r="G15" i="14"/>
  <c r="M15" i="14" s="1"/>
  <c r="I15" i="14"/>
  <c r="K15" i="14"/>
  <c r="O15" i="14"/>
  <c r="Q15" i="14"/>
  <c r="G17" i="14"/>
  <c r="M17" i="14" s="1"/>
  <c r="I17" i="14"/>
  <c r="K17" i="14"/>
  <c r="O17" i="14"/>
  <c r="Q17" i="14"/>
  <c r="G19" i="14"/>
  <c r="I19" i="14"/>
  <c r="K19" i="14"/>
  <c r="M19" i="14"/>
  <c r="O19" i="14"/>
  <c r="Q19" i="14"/>
  <c r="G21" i="14"/>
  <c r="M21" i="14" s="1"/>
  <c r="I21" i="14"/>
  <c r="K21" i="14"/>
  <c r="O21" i="14"/>
  <c r="Q21" i="14"/>
  <c r="G23" i="14"/>
  <c r="M23" i="14" s="1"/>
  <c r="I23" i="14"/>
  <c r="K23" i="14"/>
  <c r="O23" i="14"/>
  <c r="Q23" i="14"/>
  <c r="G25" i="14"/>
  <c r="M25" i="14" s="1"/>
  <c r="I25" i="14"/>
  <c r="K25" i="14"/>
  <c r="O25" i="14"/>
  <c r="Q25" i="14"/>
  <c r="G27" i="14"/>
  <c r="M27" i="14" s="1"/>
  <c r="I27" i="14"/>
  <c r="K27" i="14"/>
  <c r="O27" i="14"/>
  <c r="Q27" i="14"/>
  <c r="G29" i="14"/>
  <c r="M29" i="14" s="1"/>
  <c r="I29" i="14"/>
  <c r="K29" i="14"/>
  <c r="O29" i="14"/>
  <c r="Q29" i="14"/>
  <c r="G31" i="14"/>
  <c r="M31" i="14" s="1"/>
  <c r="I31" i="14"/>
  <c r="K31" i="14"/>
  <c r="O31" i="14"/>
  <c r="Q31" i="14"/>
  <c r="X34" i="14"/>
  <c r="F43" i="1" s="1"/>
  <c r="G9" i="13"/>
  <c r="M9" i="13" s="1"/>
  <c r="I9" i="13"/>
  <c r="K9" i="13"/>
  <c r="O9" i="13"/>
  <c r="Q9" i="13"/>
  <c r="V9" i="13"/>
  <c r="G14" i="13"/>
  <c r="M14" i="13" s="1"/>
  <c r="I14" i="13"/>
  <c r="K14" i="13"/>
  <c r="O14" i="13"/>
  <c r="Q14" i="13"/>
  <c r="V14" i="13"/>
  <c r="G19" i="13"/>
  <c r="I19" i="13"/>
  <c r="K19" i="13"/>
  <c r="M19" i="13"/>
  <c r="O19" i="13"/>
  <c r="Q19" i="13"/>
  <c r="V19" i="13"/>
  <c r="G23" i="13"/>
  <c r="M23" i="13" s="1"/>
  <c r="I23" i="13"/>
  <c r="K23" i="13"/>
  <c r="O23" i="13"/>
  <c r="Q23" i="13"/>
  <c r="V23" i="13"/>
  <c r="G27" i="13"/>
  <c r="M27" i="13" s="1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7" i="13"/>
  <c r="M37" i="13" s="1"/>
  <c r="I37" i="13"/>
  <c r="K37" i="13"/>
  <c r="O37" i="13"/>
  <c r="Q37" i="13"/>
  <c r="V37" i="13"/>
  <c r="G43" i="13"/>
  <c r="G8" i="13" s="1"/>
  <c r="I57" i="1" s="1"/>
  <c r="I43" i="13"/>
  <c r="K43" i="13"/>
  <c r="O43" i="13"/>
  <c r="Q43" i="13"/>
  <c r="V43" i="13"/>
  <c r="G50" i="13"/>
  <c r="M50" i="13" s="1"/>
  <c r="I50" i="13"/>
  <c r="K50" i="13"/>
  <c r="O50" i="13"/>
  <c r="Q50" i="13"/>
  <c r="V50" i="13"/>
  <c r="G57" i="13"/>
  <c r="M57" i="13" s="1"/>
  <c r="I57" i="13"/>
  <c r="K57" i="13"/>
  <c r="O57" i="13"/>
  <c r="Q57" i="13"/>
  <c r="V57" i="13"/>
  <c r="G64" i="13"/>
  <c r="M64" i="13" s="1"/>
  <c r="I64" i="13"/>
  <c r="K64" i="13"/>
  <c r="O64" i="13"/>
  <c r="Q64" i="13"/>
  <c r="V64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3" i="13"/>
  <c r="M73" i="13" s="1"/>
  <c r="I73" i="13"/>
  <c r="K73" i="13"/>
  <c r="O73" i="13"/>
  <c r="Q73" i="13"/>
  <c r="V73" i="13"/>
  <c r="G75" i="13"/>
  <c r="M75" i="13" s="1"/>
  <c r="I75" i="13"/>
  <c r="K75" i="13"/>
  <c r="O75" i="13"/>
  <c r="Q75" i="13"/>
  <c r="V75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5" i="13"/>
  <c r="M85" i="13" s="1"/>
  <c r="I85" i="13"/>
  <c r="K85" i="13"/>
  <c r="O85" i="13"/>
  <c r="Q85" i="13"/>
  <c r="V85" i="13"/>
  <c r="G88" i="13"/>
  <c r="I88" i="13"/>
  <c r="K88" i="13"/>
  <c r="M88" i="13"/>
  <c r="O88" i="13"/>
  <c r="Q88" i="13"/>
  <c r="V88" i="13"/>
  <c r="G91" i="13"/>
  <c r="I91" i="13"/>
  <c r="K91" i="13"/>
  <c r="M91" i="13"/>
  <c r="O91" i="13"/>
  <c r="O90" i="13" s="1"/>
  <c r="Q91" i="13"/>
  <c r="V91" i="13"/>
  <c r="G94" i="13"/>
  <c r="M94" i="13" s="1"/>
  <c r="I94" i="13"/>
  <c r="K94" i="13"/>
  <c r="O94" i="13"/>
  <c r="Q94" i="13"/>
  <c r="V94" i="13"/>
  <c r="G97" i="13"/>
  <c r="G90" i="13" s="1"/>
  <c r="I58" i="1" s="1"/>
  <c r="I97" i="13"/>
  <c r="K97" i="13"/>
  <c r="O97" i="13"/>
  <c r="Q97" i="13"/>
  <c r="V97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6" i="13"/>
  <c r="M106" i="13" s="1"/>
  <c r="I106" i="13"/>
  <c r="K106" i="13"/>
  <c r="O106" i="13"/>
  <c r="Q106" i="13"/>
  <c r="V106" i="13"/>
  <c r="G109" i="13"/>
  <c r="M109" i="13" s="1"/>
  <c r="I109" i="13"/>
  <c r="K109" i="13"/>
  <c r="O109" i="13"/>
  <c r="Q109" i="13"/>
  <c r="V109" i="13"/>
  <c r="G112" i="13"/>
  <c r="M112" i="13" s="1"/>
  <c r="I112" i="13"/>
  <c r="K112" i="13"/>
  <c r="O112" i="13"/>
  <c r="Q112" i="13"/>
  <c r="V112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61" i="1" s="1"/>
  <c r="K128" i="13"/>
  <c r="G129" i="13"/>
  <c r="M129" i="13" s="1"/>
  <c r="M128" i="13" s="1"/>
  <c r="I129" i="13"/>
  <c r="I128" i="13" s="1"/>
  <c r="K129" i="13"/>
  <c r="O129" i="13"/>
  <c r="O128" i="13" s="1"/>
  <c r="Q129" i="13"/>
  <c r="Q128" i="13" s="1"/>
  <c r="V129" i="13"/>
  <c r="V128" i="13" s="1"/>
  <c r="AE131" i="13"/>
  <c r="F42" i="1" s="1"/>
  <c r="AF131" i="13"/>
  <c r="G42" i="1" s="1"/>
  <c r="G9" i="12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2" i="12"/>
  <c r="I32" i="12"/>
  <c r="K32" i="12"/>
  <c r="K31" i="12" s="1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AE39" i="12"/>
  <c r="I20" i="1"/>
  <c r="I18" i="1"/>
  <c r="I17" i="1"/>
  <c r="AZ49" i="1"/>
  <c r="J28" i="1"/>
  <c r="J26" i="1"/>
  <c r="G38" i="1"/>
  <c r="F38" i="1"/>
  <c r="J23" i="1"/>
  <c r="J24" i="1"/>
  <c r="J25" i="1"/>
  <c r="J27" i="1"/>
  <c r="E24" i="1"/>
  <c r="E26" i="1"/>
  <c r="AF39" i="12" l="1"/>
  <c r="G41" i="1" s="1"/>
  <c r="K8" i="14"/>
  <c r="O8" i="14"/>
  <c r="I8" i="14"/>
  <c r="G8" i="14"/>
  <c r="Q8" i="14"/>
  <c r="H42" i="1"/>
  <c r="I42" i="1" s="1"/>
  <c r="Q100" i="13"/>
  <c r="K90" i="13"/>
  <c r="I90" i="13"/>
  <c r="V100" i="13"/>
  <c r="M97" i="13"/>
  <c r="M90" i="13" s="1"/>
  <c r="K100" i="13"/>
  <c r="Q8" i="13"/>
  <c r="I100" i="13"/>
  <c r="V90" i="13"/>
  <c r="O8" i="13"/>
  <c r="Q90" i="13"/>
  <c r="V8" i="13"/>
  <c r="K8" i="13"/>
  <c r="F39" i="1"/>
  <c r="F44" i="1" s="1"/>
  <c r="G23" i="1" s="1"/>
  <c r="A23" i="1" s="1"/>
  <c r="G100" i="13"/>
  <c r="I59" i="1" s="1"/>
  <c r="I8" i="13"/>
  <c r="O100" i="13"/>
  <c r="I31" i="12"/>
  <c r="K8" i="12"/>
  <c r="I8" i="12"/>
  <c r="F40" i="1"/>
  <c r="G8" i="12"/>
  <c r="Q31" i="12"/>
  <c r="V8" i="12"/>
  <c r="F41" i="1"/>
  <c r="H41" i="1" s="1"/>
  <c r="I41" i="1" s="1"/>
  <c r="V31" i="12"/>
  <c r="O31" i="12"/>
  <c r="Q8" i="12"/>
  <c r="O8" i="12"/>
  <c r="Y34" i="14"/>
  <c r="G43" i="1" s="1"/>
  <c r="H43" i="1" s="1"/>
  <c r="I43" i="1" s="1"/>
  <c r="M9" i="14"/>
  <c r="M8" i="14" s="1"/>
  <c r="M100" i="13"/>
  <c r="M43" i="13"/>
  <c r="M8" i="13" s="1"/>
  <c r="M31" i="12"/>
  <c r="G31" i="12"/>
  <c r="I62" i="1" s="1"/>
  <c r="M9" i="12"/>
  <c r="M8" i="12" s="1"/>
  <c r="G39" i="1" l="1"/>
  <c r="G44" i="1" s="1"/>
  <c r="G25" i="1" s="1"/>
  <c r="G40" i="1"/>
  <c r="H40" i="1" s="1"/>
  <c r="I40" i="1" s="1"/>
  <c r="I63" i="1"/>
  <c r="I19" i="1" s="1"/>
  <c r="G34" i="14"/>
  <c r="G131" i="13"/>
  <c r="I60" i="1"/>
  <c r="G39" i="12"/>
  <c r="G24" i="1"/>
  <c r="A24" i="1"/>
  <c r="H39" i="1" l="1"/>
  <c r="H44" i="1" s="1"/>
  <c r="A25" i="1"/>
  <c r="G28" i="1"/>
  <c r="I16" i="1"/>
  <c r="I21" i="1" s="1"/>
  <c r="I64" i="1"/>
  <c r="I39" i="1" l="1"/>
  <c r="I44" i="1" s="1"/>
  <c r="J43" i="1" s="1"/>
  <c r="G26" i="1"/>
  <c r="A26" i="1"/>
  <c r="J63" i="1"/>
  <c r="J61" i="1"/>
  <c r="J57" i="1"/>
  <c r="J58" i="1"/>
  <c r="J59" i="1"/>
  <c r="J60" i="1"/>
  <c r="J62" i="1"/>
  <c r="J42" i="1" l="1"/>
  <c r="J40" i="1"/>
  <c r="J41" i="1"/>
  <c r="J39" i="1"/>
  <c r="J44" i="1" s="1"/>
  <c r="A27" i="1"/>
  <c r="A29" i="1" s="1"/>
  <c r="G29" i="1"/>
  <c r="J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Ondra</author>
  </authors>
  <commentList>
    <comment ref="S6" authorId="0" shapeId="0" xr:uid="{509C37C9-44C7-421B-80AA-D09C422DF96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A13A392-09ED-4707-B7E1-6540C8C6FED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Ondra</author>
  </authors>
  <commentList>
    <comment ref="S6" authorId="0" shapeId="0" xr:uid="{7B23AAE8-BF3D-4BA3-A253-9DFAD76C391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BAB6154-0C50-47C3-A523-28EE75B9DF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Ondra</author>
  </authors>
  <commentList>
    <comment ref="S6" authorId="0" shapeId="0" xr:uid="{7D6A7F71-2296-43F4-B116-C8891C27B3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<sst xmlns="http://schemas.openxmlformats.org/spreadsheetml/2006/main" count="944" uniqueCount="299">
  <si>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</si>
  <si>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</si>
  <si>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</si>
  <si>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</si>
  <si>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</si>
  <si>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</si>
  <si>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</si>
  <si>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</si>
  <si>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</si>
  <si>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</si>
  <si>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</si>
  <si>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</si>
  <si>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</si>
  <si>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</si>
  <si>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</si>
  <si>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</si>
  <si>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</si>
  <si>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</si>
  <si>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</si>
  <si>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</si>
  <si>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</si>
  <si>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</si>
  <si>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</si>
  <si>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</si>
  <si>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</si>
  <si>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</si>
  <si>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</si>
  <si>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</si>
  <si>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</si>
  <si>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</si>
  <si>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</si>
  <si>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</si>
  <si>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</si>
  <si>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</si>
  <si>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</si>
  <si>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</si>
  <si>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</si>
  <si>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</si>
  <si>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</si>
  <si>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</si>
  <si>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</si>
  <si>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18</t>
  </si>
  <si>
    <t>KOLÍN - BEZRUČOVA</t>
  </si>
  <si>
    <t>Stavba</t>
  </si>
  <si>
    <t>1</t>
  </si>
  <si>
    <t>ZPEVNĚNÉ PLOCHY PRO KONTEJNERY KOMUNÁLNÍHO ODPADU</t>
  </si>
  <si>
    <t>Demolice</t>
  </si>
  <si>
    <t>2</t>
  </si>
  <si>
    <t>Zpevněné plochy, založení</t>
  </si>
  <si>
    <t>3</t>
  </si>
  <si>
    <t>VRN</t>
  </si>
  <si>
    <t>Celkem za stavbu</t>
  </si>
  <si>
    <t>CZK</t>
  </si>
  <si>
    <t>#POPS</t>
  </si>
  <si>
    <t>Popis stavby: 18 - KOLÍN - BEZRUČOVA</t>
  </si>
  <si>
    <t>#POPO</t>
  </si>
  <si>
    <t>Popis objektu: 1 - ZPEVNĚNÉ PLOCHY PRO KONTEJNERY KOMUNÁLNÍHO ODPADU</t>
  </si>
  <si>
    <t>#POPR</t>
  </si>
  <si>
    <t>Popis rozpočtu: 1 - Demolice</t>
  </si>
  <si>
    <t>Rozpočet neřeší kácení stromů a zeleně - zajistí investor na základě dendrologického posudku!</t>
  </si>
  <si>
    <t>Popis rozpočtu: 2 - Zpevněné plochy, založení</t>
  </si>
  <si>
    <t>Popis rozpočtu: 3 - VRN</t>
  </si>
  <si>
    <t>Rekapitulace dílů</t>
  </si>
  <si>
    <t>Typ dílu</t>
  </si>
  <si>
    <t>Zemní práce</t>
  </si>
  <si>
    <t>Základy a zvláštní zakládání</t>
  </si>
  <si>
    <t>5</t>
  </si>
  <si>
    <t>Komunikace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</si>
  <si>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</si>
  <si>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</si>
  <si>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</si>
  <si>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</si>
  <si>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</si>
  <si>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</si>
  <si>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</si>
  <si>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</si>
  <si>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</si>
  <si>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</si>
  <si>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</si>
  <si>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</si>
  <si>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</si>
  <si>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</si>
  <si>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</si>
  <si>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</si>
  <si>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</si>
  <si>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</si>
  <si>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</si>
  <si>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</si>
  <si>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</si>
  <si>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</si>
  <si>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</si>
  <si>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</si>
  <si>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</si>
  <si>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</si>
  <si>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</si>
  <si>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</si>
  <si>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</si>
  <si>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</si>
  <si>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</si>
  <si>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</si>
  <si>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</si>
  <si>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</si>
  <si>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</si>
  <si>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</si>
  <si>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</si>
  <si>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</si>
  <si>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</si>
  <si>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</si>
  <si>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24/ II</t>
  </si>
  <si>
    <t>Práce</t>
  </si>
  <si>
    <t>Běžná</t>
  </si>
  <si>
    <t>POL1_</t>
  </si>
  <si>
    <t>7,1*5,1</t>
  </si>
  <si>
    <t>VV</t>
  </si>
  <si>
    <t>1,79*4,5</t>
  </si>
  <si>
    <t>113108305R00</t>
  </si>
  <si>
    <t>Odstranění asfaltové vrstvy pl.do 50 m2, tl. 5 cm</t>
  </si>
  <si>
    <t>3,5*0,5</t>
  </si>
  <si>
    <t>2,5*0,5</t>
  </si>
  <si>
    <t>919735113R00</t>
  </si>
  <si>
    <t>Řezání stávajícího živičného krytu tl. 10 - 15 cm</t>
  </si>
  <si>
    <t>m</t>
  </si>
  <si>
    <t>3,5+0,5+2,5+0,5+0,5</t>
  </si>
  <si>
    <t>961044111R00</t>
  </si>
  <si>
    <t>Bourání základů z betonu prostého</t>
  </si>
  <si>
    <t>m3</t>
  </si>
  <si>
    <t>POL1_1</t>
  </si>
  <si>
    <t>0,5*0,6*2,5*4</t>
  </si>
  <si>
    <t>962032231R00</t>
  </si>
  <si>
    <t>Bourání zdiva z cihel pálených na MVC</t>
  </si>
  <si>
    <t>1,8*0,25*(2,5+2,5+2,5+2,5)</t>
  </si>
  <si>
    <t>962032432R00</t>
  </si>
  <si>
    <t>Bourání zdiva z dutých cihel nebo tvárnic na MVC</t>
  </si>
  <si>
    <t>1,8*(11,5+9+7,2)*0,3</t>
  </si>
  <si>
    <t>965042141RT4</t>
  </si>
  <si>
    <t>Bourání mazanin betonových tl. 10 cm, nad 4 m2 pneumat. kladivo, tl. mazaniny 8 - 10 cm</t>
  </si>
  <si>
    <t>3*4*0,1</t>
  </si>
  <si>
    <t>767392802R00</t>
  </si>
  <si>
    <t>Demontáž krytin střech z plechů, šroubovaných</t>
  </si>
  <si>
    <t>1,5*6*2</t>
  </si>
  <si>
    <t>767996803R00</t>
  </si>
  <si>
    <t>Demontáž atypických ocelových konstr. do 250 kg</t>
  </si>
  <si>
    <t>kg</t>
  </si>
  <si>
    <t>30*2</t>
  </si>
  <si>
    <t>960018</t>
  </si>
  <si>
    <t>Ostatní pomocné demontážní a bourací práce (demontáž drobných prvků objektu) nezměřitelné, dle skutečnosti</t>
  </si>
  <si>
    <t>hod</t>
  </si>
  <si>
    <t>Vlastní</t>
  </si>
  <si>
    <t>Indiv</t>
  </si>
  <si>
    <t>Specifikace</t>
  </si>
  <si>
    <t>POL3_</t>
  </si>
  <si>
    <t>10</t>
  </si>
  <si>
    <t>979087112R00</t>
  </si>
  <si>
    <t>Nakládání suti na dopravní prostředky</t>
  </si>
  <si>
    <t>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</si>
  <si>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</si>
  <si>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</si>
  <si>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</si>
  <si>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</si>
  <si>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</si>
  <si>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</si>
  <si>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</si>
  <si>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</si>
  <si>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</si>
  <si>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uložení suti - směs betonu, cihel, dřeva, skupina odpadu 170904</t>
  </si>
  <si>
    <t>979999995R00</t>
  </si>
  <si>
    <t>Poplatek za recyklaci asfaltu, kusovost do 1600 cm2, (skup.170302)</t>
  </si>
  <si>
    <t>SUM</t>
  </si>
  <si>
    <t>Poznámky uchazeče k zadání</t>
  </si>
  <si>
    <t>POPUZIV</t>
  </si>
  <si>
    <t>END</t>
  </si>
  <si>
    <t>122201101R00</t>
  </si>
  <si>
    <t>Odkopávky nezapažené v hor. 3 do 100 m3</t>
  </si>
  <si>
    <t>7,1*5,1*0,25</t>
  </si>
  <si>
    <t>1,79*4,5*0,25</t>
  </si>
  <si>
    <t>1*0,25*(11,325+11,325+4,5)</t>
  </si>
  <si>
    <t>-1</t>
  </si>
  <si>
    <t>122201109R00</t>
  </si>
  <si>
    <t>Příplatek za lepivost - odkopávky v hor. 3</t>
  </si>
  <si>
    <t>131201111R00</t>
  </si>
  <si>
    <t>Hloubení nezapaž. jam hor.3 do 100 m3, STROJNĚ</t>
  </si>
  <si>
    <t>0,9*0,9*0,5*4</t>
  </si>
  <si>
    <t>0,7*0,8*0,5*12</t>
  </si>
  <si>
    <t>-0,9</t>
  </si>
  <si>
    <t>131201119R00</t>
  </si>
  <si>
    <t>Příplatek za lepivost - hloubení nezap.jam v hor.3</t>
  </si>
  <si>
    <t>139601102R00</t>
  </si>
  <si>
    <t>Ruční výkop jam, rýh a šachet v hornině tř. 3</t>
  </si>
  <si>
    <t>0,9</t>
  </si>
  <si>
    <t>162201102R00</t>
  </si>
  <si>
    <t>Vodorovné přemístění výkopku z hor.1-4 do 50 m</t>
  </si>
  <si>
    <t>-0,5*0,5*0,5*4</t>
  </si>
  <si>
    <t>-0,3*0,4*0,5*12</t>
  </si>
  <si>
    <t>162701105R00</t>
  </si>
  <si>
    <t>Vodorovné přemístění výkopku z hor.1-4 do 10000 m</t>
  </si>
  <si>
    <t>-5</t>
  </si>
  <si>
    <t>0,5*0,5*0,5*4</t>
  </si>
  <si>
    <t>0,3*0,4*0,5*12</t>
  </si>
  <si>
    <t>167101101R00</t>
  </si>
  <si>
    <t>Nakládání výkopku z hor. 1 ÷ 4 v množství do 100 m3</t>
  </si>
  <si>
    <t>171201101R00</t>
  </si>
  <si>
    <t>Uložení sypaniny do násypů nezhutněných</t>
  </si>
  <si>
    <t>174101101R00</t>
  </si>
  <si>
    <t>Zásyp jam, rýh, šachet se zhutněním</t>
  </si>
  <si>
    <t>181301102R00</t>
  </si>
  <si>
    <t>Rozprostření ornice, rovina, tl. 10-15 cm</t>
  </si>
  <si>
    <t>1*(11,325+11,325+4,5)</t>
  </si>
  <si>
    <t>183403153R00</t>
  </si>
  <si>
    <t>Obdělání půdy hrabáním, v rovině</t>
  </si>
  <si>
    <t>184802111R00</t>
  </si>
  <si>
    <t>Chem. odplevelení před založ. postřikem, v rovině</t>
  </si>
  <si>
    <t>185802113R00</t>
  </si>
  <si>
    <t>Hnojení umělým hnojivem v rovině</t>
  </si>
  <si>
    <t>0,01</t>
  </si>
  <si>
    <t>185803111R00</t>
  </si>
  <si>
    <t>Ošetření trávníku v rovině</t>
  </si>
  <si>
    <t>199000005R00</t>
  </si>
  <si>
    <t>Poplatek za skládku zeminy 1- 4, č. dle katal. odpadů 17 05 04 uložení</t>
  </si>
  <si>
    <t>7,28625*1,8</t>
  </si>
  <si>
    <t>215901101RT5</t>
  </si>
  <si>
    <t>Zhutnění podloží z hornin nesoudržných do 92% PS vibrační deskou</t>
  </si>
  <si>
    <t>2*4,7</t>
  </si>
  <si>
    <t>5,9*7,8</t>
  </si>
  <si>
    <t>460620006RT1</t>
  </si>
  <si>
    <t>Osetí povrchu trávou včetně dodávky osiva</t>
  </si>
  <si>
    <t>10371500R</t>
  </si>
  <si>
    <t>Substrát zahradnický B VL + zemina ornice</t>
  </si>
  <si>
    <t>SPCM</t>
  </si>
  <si>
    <t>37,15*0,15</t>
  </si>
  <si>
    <t>275313611R00</t>
  </si>
  <si>
    <t>Beton základových patek prostý C 16/20</t>
  </si>
  <si>
    <t>0,5*0,5*0,7*4</t>
  </si>
  <si>
    <t>0,3*0,4*0,7*12</t>
  </si>
  <si>
    <t>275351215R00</t>
  </si>
  <si>
    <t>Bednění stěn základových patek - zřízení</t>
  </si>
  <si>
    <t>0,5*0,7*4*4</t>
  </si>
  <si>
    <t>0,7*(0,3+0,3+0,4+0,4)*12</t>
  </si>
  <si>
    <t>275351216R00</t>
  </si>
  <si>
    <t>Bednění stěn základových patek - odstranění</t>
  </si>
  <si>
    <t>457621412R00</t>
  </si>
  <si>
    <t>Těsnění z asfaltobet. úprava spár zálivkou</t>
  </si>
  <si>
    <t>564811111RT2</t>
  </si>
  <si>
    <t>Podklad ze štěrkodrti po zhutnění tloušťky 5 cm štěrkodrť frakce 8-16 mm</t>
  </si>
  <si>
    <t>1,5*4,4</t>
  </si>
  <si>
    <t>5,1*7</t>
  </si>
  <si>
    <t>564861111RT4</t>
  </si>
  <si>
    <t>Podklad ze štěrkodrti po zhutnění tloušťky 20 cm štěrkodrť frakce 0-63 mm</t>
  </si>
  <si>
    <t>567122114R00</t>
  </si>
  <si>
    <t>Podklad z kameniva zpev.cementem SC C8/10 tl.15 cm</t>
  </si>
  <si>
    <t>573231122R00</t>
  </si>
  <si>
    <t>Postřik spojovací z KAE, množství zbytkového asfaltu 0,2 kg/m2</t>
  </si>
  <si>
    <t>577112124R00</t>
  </si>
  <si>
    <t>Beton asfalt. ACO 11 S modifik. š.nad 3 m, tl.5 cm</t>
  </si>
  <si>
    <t>596215020R00</t>
  </si>
  <si>
    <t>Kladení zámkové dlažby tl. 6 cm do drtě tl. 3 cm</t>
  </si>
  <si>
    <t>41,2</t>
  </si>
  <si>
    <t>917862111R00</t>
  </si>
  <si>
    <t>Osazení stojat. obrub.bet. s opěrou,lože z C 12/15</t>
  </si>
  <si>
    <t>33</t>
  </si>
  <si>
    <t>918101111R00</t>
  </si>
  <si>
    <t>Lože pod obrubníky nebo obruby dlažeb z C 12/15</t>
  </si>
  <si>
    <t>0,2*0,25*33</t>
  </si>
  <si>
    <t>59217331R</t>
  </si>
  <si>
    <t>Obrubník zahradní ABO 12-20 v. 200 x 50 x 1000 mm přírodní</t>
  </si>
  <si>
    <t>kus</t>
  </si>
  <si>
    <t>35</t>
  </si>
  <si>
    <t>592453092R</t>
  </si>
  <si>
    <t>Dlažba zámková přírodní 20x10x6 povrch STANDARD</t>
  </si>
  <si>
    <t>41,2*1,03</t>
  </si>
  <si>
    <t>998223011R00</t>
  </si>
  <si>
    <t>Přesun hmot, pozemní komunikace, kryt dlážděný</t>
  </si>
  <si>
    <t>Přesun hmot</t>
  </si>
  <si>
    <t>POL7_</t>
  </si>
  <si>
    <t>005111021R</t>
  </si>
  <si>
    <t>Vytyčení inženýrských sítí</t>
  </si>
  <si>
    <t>Soubor</t>
  </si>
  <si>
    <t>POL99_8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</si>
  <si>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</si>
  <si>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</si>
  <si>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</si>
  <si>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</si>
  <si>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</si>
  <si>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</si>
  <si>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</si>
  <si>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</si>
  <si>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</si>
  <si>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</si>
  <si>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005211080R</t>
  </si>
  <si>
    <t xml:space="preserve">Bezpečnostní a hygienická opatření na staveništi </t>
  </si>
  <si>
    <t>00523  R</t>
  </si>
  <si>
    <t>Zkoušky a revize</t>
  </si>
  <si>
    <t>005231040R</t>
  </si>
  <si>
    <t>Provozní řády</t>
  </si>
  <si>
    <t>005241020R</t>
  </si>
  <si>
    <t xml:space="preserve">Geodetické zaměření skutečného provedení  </t>
  </si>
  <si>
    <t>00524 R</t>
  </si>
  <si>
    <t>Předání a převzetí díla</t>
  </si>
  <si>
    <t>005281010R</t>
  </si>
  <si>
    <t>Propagace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</si>
</sst>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165" fontId="18" fillId="0" borderId="0" xfId="0" applyNumberFormat="1" applyFont="1" applyAlignment="1">
      <alignment vertical="top" wrapText="1" shrinkToFit="1"/>
    </xf>
    <xf numFmtId="0" fontId="8" fillId="0" borderId="6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right" vertical="center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0" xfId="0" applyAlignment="1">
      <alignment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0" borderId="6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7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4" customWidth="1"/>
    <col min="4" max="4" width="13" style="44" customWidth="1"/>
    <col min="5" max="5" width="9.7109375" style="44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0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61" t="s">
        <v>24</v>
      </c>
      <c r="C2" s="62"/>
      <c r="D2" s="63" t="s">
        <v>41</v>
      </c>
      <c r="E2" s="230" t="s">
        <v>42</v>
      </c>
      <c r="F2" s="231"/>
      <c r="G2" s="231"/>
      <c r="H2" s="231"/>
      <c r="I2" s="231"/>
      <c r="J2" s="232"/>
      <c r="O2" s="1"/>
    </row>
    <row r="3" spans="1:15" ht="27" hidden="1" customHeight="1" x14ac:dyDescent="0.2">
      <c r="A3" s="2"/>
      <c r="B3" s="64"/>
      <c r="C3" s="62"/>
      <c r="D3" s="65"/>
      <c r="E3" s="233"/>
      <c r="F3" s="234"/>
      <c r="G3" s="234"/>
      <c r="H3" s="234"/>
      <c r="I3" s="234"/>
      <c r="J3" s="235"/>
    </row>
    <row r="4" spans="1:15" ht="23.25" customHeight="1" x14ac:dyDescent="0.2">
      <c r="A4" s="2"/>
      <c r="B4" s="66"/>
      <c r="C4" s="67"/>
      <c r="D4" s="68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27" t="s">
        <v>23</v>
      </c>
      <c r="D5" s="218"/>
      <c r="E5" s="219"/>
      <c r="F5" s="219"/>
      <c r="G5" s="219"/>
      <c r="H5" s="17" t="s">
        <v>40</v>
      </c>
      <c r="I5" s="20"/>
      <c r="J5" s="8"/>
    </row>
    <row r="6" spans="1:15" ht="15.75" customHeight="1" x14ac:dyDescent="0.2">
      <c r="A6" s="2"/>
      <c r="B6" s="24"/>
      <c r="C6" s="172"/>
      <c r="D6" s="220"/>
      <c r="E6" s="221"/>
      <c r="F6" s="221"/>
      <c r="G6" s="221"/>
      <c r="H6" s="17" t="s">
        <v>36</v>
      </c>
      <c r="I6" s="20"/>
      <c r="J6" s="8"/>
    </row>
    <row r="7" spans="1:15" ht="15.75" customHeight="1" x14ac:dyDescent="0.2">
      <c r="A7" s="2"/>
      <c r="B7" s="25"/>
      <c r="C7" s="174"/>
      <c r="D7" s="175"/>
      <c r="E7" s="222"/>
      <c r="F7" s="223"/>
      <c r="G7" s="223"/>
      <c r="H7" s="177"/>
      <c r="I7" s="178"/>
      <c r="J7" s="30"/>
    </row>
    <row r="8" spans="1:15" ht="24" hidden="1" customHeight="1" x14ac:dyDescent="0.2">
      <c r="A8" s="2"/>
      <c r="B8" s="27" t="s">
        <v>21</v>
      </c>
      <c r="D8" s="171"/>
      <c r="H8" s="17" t="s">
        <v>40</v>
      </c>
      <c r="I8" s="20"/>
      <c r="J8" s="8"/>
    </row>
    <row r="9" spans="1:15" ht="15.75" hidden="1" customHeight="1" x14ac:dyDescent="0.2">
      <c r="A9" s="2"/>
      <c r="B9" s="2"/>
      <c r="D9" s="171"/>
      <c r="H9" s="17" t="s">
        <v>36</v>
      </c>
      <c r="I9" s="20"/>
      <c r="J9" s="8"/>
    </row>
    <row r="10" spans="1:15" ht="15.75" hidden="1" customHeight="1" x14ac:dyDescent="0.2">
      <c r="A10" s="2"/>
      <c r="B10" s="31"/>
      <c r="C10" s="174"/>
      <c r="D10" s="175"/>
      <c r="E10" s="176"/>
      <c r="F10" s="177"/>
      <c r="G10" s="179"/>
      <c r="H10" s="179"/>
      <c r="I10" s="180"/>
      <c r="J10" s="30"/>
    </row>
    <row r="11" spans="1:15" ht="24" customHeight="1" x14ac:dyDescent="0.2">
      <c r="A11" s="2"/>
      <c r="B11" s="27" t="s">
        <v>20</v>
      </c>
      <c r="D11" s="237"/>
      <c r="E11" s="237"/>
      <c r="F11" s="237"/>
      <c r="G11" s="237"/>
      <c r="H11" s="17" t="s">
        <v>40</v>
      </c>
      <c r="I11" s="181"/>
      <c r="J11" s="8"/>
    </row>
    <row r="12" spans="1:15" ht="15.75" customHeight="1" x14ac:dyDescent="0.2">
      <c r="A12" s="2"/>
      <c r="B12" s="24"/>
      <c r="C12" s="172"/>
      <c r="D12" s="213"/>
      <c r="E12" s="213"/>
      <c r="F12" s="213"/>
      <c r="G12" s="213"/>
      <c r="H12" s="17" t="s">
        <v>36</v>
      </c>
      <c r="I12" s="181"/>
      <c r="J12" s="8"/>
    </row>
    <row r="13" spans="1:15" ht="15.75" customHeight="1" x14ac:dyDescent="0.2">
      <c r="A13" s="2"/>
      <c r="B13" s="25"/>
      <c r="C13" s="174"/>
      <c r="D13" s="182"/>
      <c r="E13" s="216"/>
      <c r="F13" s="217"/>
      <c r="G13" s="217"/>
      <c r="H13" s="183"/>
      <c r="I13" s="178"/>
      <c r="J13" s="30"/>
    </row>
    <row r="14" spans="1:15" ht="24" customHeight="1" x14ac:dyDescent="0.2">
      <c r="A14" s="2"/>
      <c r="B14" s="38" t="s">
        <v>22</v>
      </c>
      <c r="C14" s="184"/>
      <c r="D14" s="185"/>
      <c r="E14" s="186"/>
      <c r="F14" s="187"/>
      <c r="G14" s="187"/>
      <c r="H14" s="188"/>
      <c r="I14" s="187"/>
      <c r="J14" s="39"/>
    </row>
    <row r="15" spans="1:15" ht="32.25" customHeight="1" x14ac:dyDescent="0.2">
      <c r="A15" s="2"/>
      <c r="B15" s="31" t="s">
        <v>34</v>
      </c>
      <c r="C15" s="46"/>
      <c r="D15" s="45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22" t="s">
        <v>26</v>
      </c>
      <c r="B16" s="33" t="s">
        <v>26</v>
      </c>
      <c r="C16" s="47"/>
      <c r="D16" s="48"/>
      <c r="E16" s="202"/>
      <c r="F16" s="203"/>
      <c r="G16" s="202"/>
      <c r="H16" s="203"/>
      <c r="I16" s="202">
        <f>SUMIF(F57:F63,A16,I57:I63)+SUMIF(F57:F63,"PSU",I57:I63)</f>
        <v>0</v>
      </c>
      <c r="J16" s="204"/>
    </row>
    <row r="17" spans="1:10" ht="23.25" customHeight="1" x14ac:dyDescent="0.2">
      <c r="A17" s="122" t="s">
        <v>27</v>
      </c>
      <c r="B17" s="33" t="s">
        <v>27</v>
      </c>
      <c r="C17" s="47"/>
      <c r="D17" s="48"/>
      <c r="E17" s="202"/>
      <c r="F17" s="203"/>
      <c r="G17" s="202"/>
      <c r="H17" s="203"/>
      <c r="I17" s="202">
        <f>SUMIF(F57:F63,A17,I57:I63)</f>
        <v>0</v>
      </c>
      <c r="J17" s="204"/>
    </row>
    <row r="18" spans="1:10" ht="23.25" customHeight="1" x14ac:dyDescent="0.2">
      <c r="A18" s="122" t="s">
        <v>28</v>
      </c>
      <c r="B18" s="33" t="s">
        <v>28</v>
      </c>
      <c r="C18" s="47"/>
      <c r="D18" s="48"/>
      <c r="E18" s="202"/>
      <c r="F18" s="203"/>
      <c r="G18" s="202"/>
      <c r="H18" s="203"/>
      <c r="I18" s="202">
        <f>SUMIF(F57:F63,A18,I57:I63)</f>
        <v>0</v>
      </c>
      <c r="J18" s="204"/>
    </row>
    <row r="19" spans="1:10" ht="23.25" customHeight="1" x14ac:dyDescent="0.2">
      <c r="A19" s="122" t="s">
        <v>75</v>
      </c>
      <c r="B19" s="33" t="s">
        <v>29</v>
      </c>
      <c r="C19" s="47"/>
      <c r="D19" s="48"/>
      <c r="E19" s="202"/>
      <c r="F19" s="203"/>
      <c r="G19" s="202"/>
      <c r="H19" s="203"/>
      <c r="I19" s="202">
        <f>SUMIF(F57:F63,A19,I57:I63)</f>
        <v>0</v>
      </c>
      <c r="J19" s="204"/>
    </row>
    <row r="20" spans="1:10" ht="23.25" customHeight="1" x14ac:dyDescent="0.2">
      <c r="A20" s="122" t="s">
        <v>76</v>
      </c>
      <c r="B20" s="33" t="s">
        <v>30</v>
      </c>
      <c r="C20" s="47"/>
      <c r="D20" s="48"/>
      <c r="E20" s="202"/>
      <c r="F20" s="203"/>
      <c r="G20" s="202"/>
      <c r="H20" s="203"/>
      <c r="I20" s="202">
        <f>SUMIF(F57:F63,A20,I57:I63)</f>
        <v>0</v>
      </c>
      <c r="J20" s="204"/>
    </row>
    <row r="21" spans="1:10" ht="23.25" customHeight="1" x14ac:dyDescent="0.2">
      <c r="A21" s="2"/>
      <c r="B21" s="41" t="s">
        <v>31</v>
      </c>
      <c r="C21" s="49"/>
      <c r="D21" s="50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 x14ac:dyDescent="0.2">
      <c r="A22" s="2"/>
      <c r="B22" s="37" t="s">
        <v>35</v>
      </c>
      <c r="C22" s="47"/>
      <c r="D22" s="48"/>
      <c r="E22" s="51"/>
      <c r="F22" s="34"/>
      <c r="G22" s="29"/>
      <c r="H22" s="29"/>
      <c r="I22" s="29"/>
      <c r="J22" s="35"/>
    </row>
    <row r="23" spans="1:10" ht="23.25" customHeight="1" x14ac:dyDescent="0.2">
      <c r="A23" s="2">
        <f>ZakladDPHSni*SazbaDPH1/100</f>
        <v>0</v>
      </c>
      <c r="B23" s="33" t="s">
        <v>13</v>
      </c>
      <c r="C23" s="47"/>
      <c r="D23" s="48"/>
      <c r="E23" s="52">
        <v>12</v>
      </c>
      <c r="F23" s="34" t="s">
        <v>0</v>
      </c>
      <c r="G23" s="200">
        <f>ZakladDPHSniVypocet</f>
        <v>0</v>
      </c>
      <c r="H23" s="201"/>
      <c r="I23" s="201"/>
      <c r="J23" s="35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3" t="s">
        <v>14</v>
      </c>
      <c r="C24" s="47"/>
      <c r="D24" s="48"/>
      <c r="E24" s="52">
        <f>SazbaDPH1</f>
        <v>12</v>
      </c>
      <c r="F24" s="34" t="s">
        <v>0</v>
      </c>
      <c r="G24" s="198">
        <f>A23</f>
        <v>0</v>
      </c>
      <c r="H24" s="199"/>
      <c r="I24" s="199"/>
      <c r="J24" s="35" t="str">
        <f t="shared" si="0"/>
        <v>CZK</v>
      </c>
    </row>
    <row r="25" spans="1:10" ht="23.25" customHeight="1" x14ac:dyDescent="0.2">
      <c r="A25" s="2">
        <f>ZakladDPHZakl*SazbaDPH2/100</f>
        <v>0</v>
      </c>
      <c r="B25" s="33" t="s">
        <v>15</v>
      </c>
      <c r="C25" s="47"/>
      <c r="D25" s="48"/>
      <c r="E25" s="52">
        <v>21</v>
      </c>
      <c r="F25" s="34" t="s">
        <v>0</v>
      </c>
      <c r="G25" s="200">
        <f>ZakladDPHZaklVypocet</f>
        <v>0</v>
      </c>
      <c r="H25" s="201"/>
      <c r="I25" s="201"/>
      <c r="J25" s="35" t="str">
        <f t="shared" si="0"/>
        <v>CZK</v>
      </c>
    </row>
    <row r="26" spans="1:10" ht="23.25" customHeight="1" x14ac:dyDescent="0.2">
      <c r="A26" s="2">
        <f>(A25-INT(A25))*100</f>
        <v>0</v>
      </c>
      <c r="B26" s="28" t="s">
        <v>16</v>
      </c>
      <c r="C26" s="53"/>
      <c r="D26" s="45"/>
      <c r="E26" s="54">
        <f>SazbaDPH2</f>
        <v>21</v>
      </c>
      <c r="F26" s="26" t="s">
        <v>0</v>
      </c>
      <c r="G26" s="227">
        <f>A25</f>
        <v>0</v>
      </c>
      <c r="H26" s="228"/>
      <c r="I26" s="228"/>
      <c r="J26" s="32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7" t="s">
        <v>5</v>
      </c>
      <c r="C27" s="55"/>
      <c r="D27" s="56"/>
      <c r="E27" s="55"/>
      <c r="F27" s="15"/>
      <c r="G27" s="229"/>
      <c r="H27" s="229"/>
      <c r="I27" s="229"/>
      <c r="J27" s="36" t="str">
        <f t="shared" si="0"/>
        <v>CZK</v>
      </c>
    </row>
    <row r="28" spans="1:10" ht="27.75" hidden="1" customHeight="1" thickBot="1" x14ac:dyDescent="0.25">
      <c r="A28" s="2"/>
      <c r="B28" s="94" t="s">
        <v>25</v>
      </c>
      <c r="C28" s="95"/>
      <c r="D28" s="95"/>
      <c r="E28" s="96"/>
      <c r="F28" s="97"/>
      <c r="G28" s="208">
        <f>ZakladDPHSniVypocet+ZakladDPHZaklVypocet</f>
        <v>0</v>
      </c>
      <c r="H28" s="208"/>
      <c r="I28" s="208"/>
      <c r="J28" s="9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94" t="s">
        <v>37</v>
      </c>
      <c r="C29" s="99"/>
      <c r="D29" s="99"/>
      <c r="E29" s="99"/>
      <c r="F29" s="100"/>
      <c r="G29" s="207">
        <f>ZakladDPHZakl+DPHZakl+Zaokrouhleni</f>
        <v>0</v>
      </c>
      <c r="H29" s="207"/>
      <c r="I29" s="207"/>
      <c r="J29" s="101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6"/>
      <c r="C32" s="57" t="s">
        <v>12</v>
      </c>
      <c r="D32" s="58"/>
      <c r="E32" s="58"/>
      <c r="F32" s="14" t="s">
        <v>11</v>
      </c>
      <c r="G32" s="22"/>
      <c r="H32" s="23"/>
      <c r="I32" s="22"/>
      <c r="J32" s="9"/>
    </row>
    <row r="33" spans="1:10" ht="47.25" customHeight="1" x14ac:dyDescent="0.2">
      <c r="A33" s="2"/>
      <c r="B33" s="2"/>
      <c r="J33" s="9"/>
    </row>
    <row r="34" spans="1:10" s="19" customFormat="1" ht="18.75" customHeight="1" x14ac:dyDescent="0.2">
      <c r="A34" s="18"/>
      <c r="B34" s="18"/>
      <c r="C34" s="59"/>
      <c r="D34" s="209"/>
      <c r="E34" s="210"/>
      <c r="G34" s="211"/>
      <c r="H34" s="212"/>
      <c r="I34" s="212"/>
      <c r="J34" s="21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60"/>
      <c r="D36" s="60"/>
      <c r="E36" s="60"/>
      <c r="F36" s="12"/>
      <c r="G36" s="12"/>
      <c r="H36" s="12"/>
      <c r="I36" s="12"/>
      <c r="J36" s="13"/>
    </row>
    <row r="37" spans="1:10" ht="27" customHeight="1" x14ac:dyDescent="0.2">
      <c r="B37" s="71" t="s">
        <v>17</v>
      </c>
      <c r="C37" s="72"/>
      <c r="D37" s="72"/>
      <c r="E37" s="72"/>
      <c r="F37" s="73"/>
      <c r="G37" s="73"/>
      <c r="H37" s="73"/>
      <c r="I37" s="73"/>
      <c r="J37" s="74"/>
    </row>
    <row r="38" spans="1:10" ht="25.5" customHeight="1" x14ac:dyDescent="0.2">
      <c r="A38" s="70" t="s">
        <v>39</v>
      </c>
      <c r="B38" s="75" t="s">
        <v>18</v>
      </c>
      <c r="C38" s="76" t="s">
        <v>6</v>
      </c>
      <c r="D38" s="76"/>
      <c r="E38" s="76"/>
      <c r="F38" s="77" t="str">
        <f>B23</f>
        <v>Základ pro sníženou DPH</v>
      </c>
      <c r="G38" s="77" t="str">
        <f>B25</f>
        <v>Základ pro základní DPH</v>
      </c>
      <c r="H38" s="78" t="s">
        <v>19</v>
      </c>
      <c r="I38" s="78" t="s">
        <v>1</v>
      </c>
      <c r="J38" s="79" t="s">
        <v>0</v>
      </c>
    </row>
    <row r="39" spans="1:10" ht="25.5" hidden="1" customHeight="1" x14ac:dyDescent="0.2">
      <c r="A39" s="70">
        <v>1</v>
      </c>
      <c r="B39" s="80" t="s">
        <v>43</v>
      </c>
      <c r="C39" s="195"/>
      <c r="D39" s="195"/>
      <c r="E39" s="195"/>
      <c r="F39" s="81">
        <f>demolice!AE39+'zpevněné plochy a založení'!AE131+VRN!X34</f>
        <v>0</v>
      </c>
      <c r="G39" s="82">
        <f>demolice!AF39+'zpevněné plochy a založení'!AF131+VRN!Y34</f>
        <v>0</v>
      </c>
      <c r="H39" s="83">
        <f>(F39*SazbaDPH1/100)+(G39*SazbaDPH2/100)</f>
        <v>0</v>
      </c>
      <c r="I39" s="83">
        <f>F39+G39+H39</f>
        <v>0</v>
      </c>
      <c r="J39" s="84" t="str">
        <f>IF(CenaCelkemVypocet=0,"",I39/CenaCelkemVypocet*100)</f>
        <v/>
      </c>
    </row>
    <row r="40" spans="1:10" ht="25.5" customHeight="1" x14ac:dyDescent="0.2">
      <c r="A40" s="70">
        <v>2</v>
      </c>
      <c r="B40" s="85" t="s">
        <v>44</v>
      </c>
      <c r="C40" s="196" t="s">
        <v>45</v>
      </c>
      <c r="D40" s="196"/>
      <c r="E40" s="196"/>
      <c r="F40" s="86">
        <f>demolice!AE39+'zpevněné plochy a založení'!AE131+VRN!X34</f>
        <v>0</v>
      </c>
      <c r="G40" s="87">
        <f>demolice!AF39+'zpevněné plochy a založení'!AF131+VRN!Y34</f>
        <v>0</v>
      </c>
      <c r="H40" s="87">
        <f>(F40*SazbaDPH1/100)+(G40*SazbaDPH2/100)</f>
        <v>0</v>
      </c>
      <c r="I40" s="87">
        <f>F40+G40+H40</f>
        <v>0</v>
      </c>
      <c r="J40" s="88" t="str">
        <f>IF(CenaCelkemVypocet=0,"",I40/CenaCelkemVypocet*100)</f>
        <v/>
      </c>
    </row>
    <row r="41" spans="1:10" ht="25.5" customHeight="1" x14ac:dyDescent="0.2">
      <c r="A41" s="70">
        <v>3</v>
      </c>
      <c r="B41" s="89" t="s">
        <v>44</v>
      </c>
      <c r="C41" s="195" t="s">
        <v>46</v>
      </c>
      <c r="D41" s="195"/>
      <c r="E41" s="195"/>
      <c r="F41" s="90">
        <f>demolice!AE39</f>
        <v>0</v>
      </c>
      <c r="G41" s="83">
        <f>demolice!AF39</f>
        <v>0</v>
      </c>
      <c r="H41" s="83">
        <f>(F41*SazbaDPH1/100)+(G41*SazbaDPH2/100)</f>
        <v>0</v>
      </c>
      <c r="I41" s="83">
        <f>F41+G41+H41</f>
        <v>0</v>
      </c>
      <c r="J41" s="84" t="str">
        <f>IF(CenaCelkemVypocet=0,"",I41/CenaCelkemVypocet*100)</f>
        <v/>
      </c>
    </row>
    <row r="42" spans="1:10" ht="25.5" customHeight="1" x14ac:dyDescent="0.2">
      <c r="A42" s="70">
        <v>3</v>
      </c>
      <c r="B42" s="89" t="s">
        <v>47</v>
      </c>
      <c r="C42" s="195" t="s">
        <v>48</v>
      </c>
      <c r="D42" s="195"/>
      <c r="E42" s="195"/>
      <c r="F42" s="90">
        <f>'zpevněné plochy a založení'!AE131</f>
        <v>0</v>
      </c>
      <c r="G42" s="83">
        <f>'zpevněné plochy a založení'!AF131</f>
        <v>0</v>
      </c>
      <c r="H42" s="83">
        <f>(F42*SazbaDPH1/100)+(G42*SazbaDPH2/100)</f>
        <v>0</v>
      </c>
      <c r="I42" s="83">
        <f>F42+G42+H42</f>
        <v>0</v>
      </c>
      <c r="J42" s="84" t="str">
        <f>IF(CenaCelkemVypocet=0,"",I42/CenaCelkemVypocet*100)</f>
        <v/>
      </c>
    </row>
    <row r="43" spans="1:10" ht="25.5" customHeight="1" x14ac:dyDescent="0.2">
      <c r="A43" s="70">
        <v>3</v>
      </c>
      <c r="B43" s="89" t="s">
        <v>49</v>
      </c>
      <c r="C43" s="195" t="s">
        <v>50</v>
      </c>
      <c r="D43" s="195"/>
      <c r="E43" s="195"/>
      <c r="F43" s="90">
        <f>VRN!X34</f>
        <v>0</v>
      </c>
      <c r="G43" s="83">
        <f>VRN!Y34</f>
        <v>0</v>
      </c>
      <c r="H43" s="83">
        <f>(F43*SazbaDPH1/100)+(G43*SazbaDPH2/100)</f>
        <v>0</v>
      </c>
      <c r="I43" s="83">
        <f>F43+G43+H43</f>
        <v>0</v>
      </c>
      <c r="J43" s="84" t="str">
        <f>IF(CenaCelkemVypocet=0,"",I43/CenaCelkemVypocet*100)</f>
        <v/>
      </c>
    </row>
    <row r="44" spans="1:10" ht="25.5" customHeight="1" x14ac:dyDescent="0.2">
      <c r="A44" s="70"/>
      <c r="B44" s="191" t="s">
        <v>51</v>
      </c>
      <c r="C44" s="192"/>
      <c r="D44" s="192"/>
      <c r="E44" s="193"/>
      <c r="F44" s="91">
        <f>SUMIF(A39:A43,"=1",F39:F43)</f>
        <v>0</v>
      </c>
      <c r="G44" s="92">
        <f>SUMIF(A39:A43,"=1",G39:G43)</f>
        <v>0</v>
      </c>
      <c r="H44" s="92">
        <f>SUMIF(A39:A43,"=1",H39:H43)</f>
        <v>0</v>
      </c>
      <c r="I44" s="92">
        <f>SUMIF(A39:A43,"=1",I39:I43)</f>
        <v>0</v>
      </c>
      <c r="J44" s="93">
        <f>SUMIF(A39:A43,"=1",J39:J43)</f>
        <v>0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52" x14ac:dyDescent="0.2">
      <c r="B49" s="194" t="s">
        <v>59</v>
      </c>
      <c r="C49" s="194"/>
      <c r="D49" s="194"/>
      <c r="E49" s="194"/>
      <c r="F49" s="194"/>
      <c r="G49" s="194"/>
      <c r="H49" s="194"/>
      <c r="I49" s="194"/>
      <c r="J49" s="194"/>
      <c r="AZ49" s="102" t="str">
        <f>B49</f>
        <v>Rozpočet neřeší kácení stromů a zeleně - zajistí investor na základě dendrologického posudku!</v>
      </c>
    </row>
    <row r="50" spans="1:52" x14ac:dyDescent="0.2">
      <c r="A50" t="s">
        <v>57</v>
      </c>
      <c r="B50" t="s">
        <v>60</v>
      </c>
    </row>
    <row r="51" spans="1:52" x14ac:dyDescent="0.2">
      <c r="A51" t="s">
        <v>57</v>
      </c>
      <c r="B51" t="s">
        <v>61</v>
      </c>
    </row>
    <row r="54" spans="1:52" ht="15.75" x14ac:dyDescent="0.25">
      <c r="B54" s="103" t="s">
        <v>62</v>
      </c>
    </row>
    <row r="56" spans="1:52" ht="25.5" customHeight="1" x14ac:dyDescent="0.2">
      <c r="A56" s="105"/>
      <c r="B56" s="108" t="s">
        <v>18</v>
      </c>
      <c r="C56" s="108" t="s">
        <v>6</v>
      </c>
      <c r="D56" s="109"/>
      <c r="E56" s="109"/>
      <c r="F56" s="110" t="s">
        <v>63</v>
      </c>
      <c r="G56" s="110"/>
      <c r="H56" s="110"/>
      <c r="I56" s="110" t="s">
        <v>31</v>
      </c>
      <c r="J56" s="110" t="s">
        <v>0</v>
      </c>
    </row>
    <row r="57" spans="1:52" ht="36.75" customHeight="1" x14ac:dyDescent="0.2">
      <c r="A57" s="106"/>
      <c r="B57" s="111" t="s">
        <v>44</v>
      </c>
      <c r="C57" s="189" t="s">
        <v>64</v>
      </c>
      <c r="D57" s="190"/>
      <c r="E57" s="190"/>
      <c r="F57" s="118" t="s">
        <v>26</v>
      </c>
      <c r="G57" s="119"/>
      <c r="H57" s="119"/>
      <c r="I57" s="119">
        <f>'zpevněné plochy a založení'!G8</f>
        <v>0</v>
      </c>
      <c r="J57" s="115" t="str">
        <f>IF(I64=0,"",I57/I64*100)</f>
        <v/>
      </c>
    </row>
    <row r="58" spans="1:52" ht="36.75" customHeight="1" x14ac:dyDescent="0.2">
      <c r="A58" s="106"/>
      <c r="B58" s="111" t="s">
        <v>47</v>
      </c>
      <c r="C58" s="189" t="s">
        <v>65</v>
      </c>
      <c r="D58" s="190"/>
      <c r="E58" s="190"/>
      <c r="F58" s="118" t="s">
        <v>26</v>
      </c>
      <c r="G58" s="119"/>
      <c r="H58" s="119"/>
      <c r="I58" s="119">
        <f>'zpevněné plochy a založení'!G90</f>
        <v>0</v>
      </c>
      <c r="J58" s="115" t="str">
        <f>IF(I64=0,"",I58/I64*100)</f>
        <v/>
      </c>
    </row>
    <row r="59" spans="1:52" ht="36.75" customHeight="1" x14ac:dyDescent="0.2">
      <c r="A59" s="106"/>
      <c r="B59" s="111" t="s">
        <v>66</v>
      </c>
      <c r="C59" s="189" t="s">
        <v>67</v>
      </c>
      <c r="D59" s="190"/>
      <c r="E59" s="190"/>
      <c r="F59" s="118" t="s">
        <v>26</v>
      </c>
      <c r="G59" s="119"/>
      <c r="H59" s="119"/>
      <c r="I59" s="119">
        <f>'zpevněné plochy a založení'!G100</f>
        <v>0</v>
      </c>
      <c r="J59" s="115" t="str">
        <f>IF(I64=0,"",I59/I64*100)</f>
        <v/>
      </c>
    </row>
    <row r="60" spans="1:52" ht="36.75" customHeight="1" x14ac:dyDescent="0.2">
      <c r="A60" s="106"/>
      <c r="B60" s="111" t="s">
        <v>68</v>
      </c>
      <c r="C60" s="189" t="s">
        <v>69</v>
      </c>
      <c r="D60" s="190"/>
      <c r="E60" s="190"/>
      <c r="F60" s="118" t="s">
        <v>26</v>
      </c>
      <c r="G60" s="119"/>
      <c r="H60" s="119"/>
      <c r="I60" s="119">
        <f>demolice!G8</f>
        <v>0</v>
      </c>
      <c r="J60" s="115" t="str">
        <f>IF(I64=0,"",I60/I64*100)</f>
        <v/>
      </c>
    </row>
    <row r="61" spans="1:52" ht="36.75" customHeight="1" x14ac:dyDescent="0.2">
      <c r="A61" s="106"/>
      <c r="B61" s="111" t="s">
        <v>70</v>
      </c>
      <c r="C61" s="189" t="s">
        <v>71</v>
      </c>
      <c r="D61" s="190"/>
      <c r="E61" s="190"/>
      <c r="F61" s="118" t="s">
        <v>26</v>
      </c>
      <c r="G61" s="119"/>
      <c r="H61" s="119"/>
      <c r="I61" s="119">
        <f>'zpevněné plochy a založení'!G128</f>
        <v>0</v>
      </c>
      <c r="J61" s="115" t="str">
        <f>IF(I64=0,"",I61/I64*100)</f>
        <v/>
      </c>
    </row>
    <row r="62" spans="1:52" ht="36.75" customHeight="1" x14ac:dyDescent="0.2">
      <c r="A62" s="106"/>
      <c r="B62" s="111" t="s">
        <v>72</v>
      </c>
      <c r="C62" s="189" t="s">
        <v>73</v>
      </c>
      <c r="D62" s="190"/>
      <c r="E62" s="190"/>
      <c r="F62" s="118" t="s">
        <v>74</v>
      </c>
      <c r="G62" s="119"/>
      <c r="H62" s="119"/>
      <c r="I62" s="119">
        <f>demolice!G31</f>
        <v>0</v>
      </c>
      <c r="J62" s="115" t="str">
        <f>IF(I64=0,"",I62/I64*100)</f>
        <v/>
      </c>
    </row>
    <row r="63" spans="1:52" ht="36.75" customHeight="1" x14ac:dyDescent="0.2">
      <c r="A63" s="106"/>
      <c r="B63" s="111" t="s">
        <v>75</v>
      </c>
      <c r="C63" s="189" t="s">
        <v>29</v>
      </c>
      <c r="D63" s="190"/>
      <c r="E63" s="190"/>
      <c r="F63" s="118" t="s">
        <v>75</v>
      </c>
      <c r="G63" s="119"/>
      <c r="H63" s="119"/>
      <c r="I63" s="119">
        <f>VRN!G8</f>
        <v>0</v>
      </c>
      <c r="J63" s="115" t="str">
        <f>IF(I64=0,"",I63/I64*100)</f>
        <v/>
      </c>
    </row>
    <row r="64" spans="1:52" ht="25.5" customHeight="1" x14ac:dyDescent="0.2">
      <c r="A64" s="107"/>
      <c r="B64" s="112" t="s">
        <v>1</v>
      </c>
      <c r="C64" s="113"/>
      <c r="D64" s="114"/>
      <c r="E64" s="114"/>
      <c r="F64" s="120"/>
      <c r="G64" s="121"/>
      <c r="H64" s="121"/>
      <c r="I64" s="121">
        <f>SUM(I57:I63)</f>
        <v>0</v>
      </c>
      <c r="J64" s="116">
        <f>SUM(J57:J63)</f>
        <v>0</v>
      </c>
    </row>
    <row r="65" spans="6:10" x14ac:dyDescent="0.2">
      <c r="F65" s="69"/>
      <c r="G65" s="69"/>
      <c r="H65" s="69"/>
      <c r="I65" s="69"/>
      <c r="J65" s="117"/>
    </row>
    <row r="66" spans="6:10" x14ac:dyDescent="0.2">
      <c r="F66" s="69"/>
      <c r="G66" s="69"/>
      <c r="H66" s="69"/>
      <c r="I66" s="69"/>
      <c r="J66" s="117"/>
    </row>
    <row r="67" spans="6:10" x14ac:dyDescent="0.2">
      <c r="F67" s="69"/>
      <c r="G67" s="69"/>
      <c r="H67" s="69"/>
      <c r="I67" s="69"/>
      <c r="J67" s="11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60:E60"/>
    <mergeCell ref="C61:E61"/>
    <mergeCell ref="C62:E62"/>
    <mergeCell ref="C63:E63"/>
    <mergeCell ref="B44:E44"/>
    <mergeCell ref="B49:J49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43" t="s">
        <v>8</v>
      </c>
      <c r="B2" s="42"/>
      <c r="C2" s="243"/>
      <c r="D2" s="243"/>
      <c r="E2" s="243"/>
      <c r="F2" s="243"/>
      <c r="G2" s="244"/>
    </row>
    <row r="3" spans="1:7" ht="24.95" customHeight="1" x14ac:dyDescent="0.2">
      <c r="A3" s="43" t="s">
        <v>9</v>
      </c>
      <c r="B3" s="42"/>
      <c r="C3" s="243"/>
      <c r="D3" s="243"/>
      <c r="E3" s="243"/>
      <c r="F3" s="243"/>
      <c r="G3" s="244"/>
    </row>
    <row r="4" spans="1:7" ht="24.95" customHeight="1" x14ac:dyDescent="0.2">
      <c r="A4" s="43" t="s">
        <v>10</v>
      </c>
      <c r="B4" s="42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2C754-03A5-4F55-A071-F24668EF1A0B}">
  <sheetPr>
    <outlinePr summaryBelow="0"/>
  </sheetPr>
  <dimension ref="A1:BH5000"/>
  <sheetViews>
    <sheetView workbookViewId="0">
      <pane ySplit="7" topLeftCell="A8" activePane="bottomLeft" state="frozen"/>
      <selection pane="bottomLeft" activeCell="AP40" sqref="AP40"/>
    </sheetView>
  </sheetViews>
  <sheetFormatPr defaultRowHeight="12.75" outlineLevelRow="3" x14ac:dyDescent="0.2"/>
  <cols>
    <col min="1" max="1" width="3.42578125" customWidth="1"/>
    <col min="2" max="2" width="12.5703125" style="104" customWidth="1"/>
    <col min="3" max="3" width="38.28515625" style="10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6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77</v>
      </c>
    </row>
    <row r="2" spans="1:60" ht="24.95" customHeight="1" x14ac:dyDescent="0.2">
      <c r="A2" s="43" t="s">
        <v>8</v>
      </c>
      <c r="B2" s="42" t="s">
        <v>41</v>
      </c>
      <c r="C2" s="246" t="s">
        <v>42</v>
      </c>
      <c r="D2" s="247"/>
      <c r="E2" s="247"/>
      <c r="F2" s="247"/>
      <c r="G2" s="248"/>
      <c r="AG2" t="s">
        <v>78</v>
      </c>
    </row>
    <row r="3" spans="1:60" ht="24.95" customHeight="1" x14ac:dyDescent="0.2">
      <c r="A3" s="43" t="s">
        <v>9</v>
      </c>
      <c r="B3" s="42" t="s">
        <v>44</v>
      </c>
      <c r="C3" s="246" t="s">
        <v>45</v>
      </c>
      <c r="D3" s="247"/>
      <c r="E3" s="247"/>
      <c r="F3" s="247"/>
      <c r="G3" s="248"/>
      <c r="AC3" s="104" t="s">
        <v>78</v>
      </c>
      <c r="AG3" t="s">
        <v>79</v>
      </c>
    </row>
    <row r="4" spans="1:60" ht="24.95" customHeight="1" x14ac:dyDescent="0.2">
      <c r="A4" s="123" t="s">
        <v>10</v>
      </c>
      <c r="B4" s="124" t="s">
        <v>44</v>
      </c>
      <c r="C4" s="249" t="s">
        <v>46</v>
      </c>
      <c r="D4" s="250"/>
      <c r="E4" s="250"/>
      <c r="F4" s="250"/>
      <c r="G4" s="251"/>
      <c r="AG4" t="s">
        <v>80</v>
      </c>
    </row>
    <row r="5" spans="1:60" x14ac:dyDescent="0.2">
      <c r="D5" s="10"/>
    </row>
    <row r="6" spans="1:60" ht="38.25" x14ac:dyDescent="0.2">
      <c r="A6" s="126" t="s">
        <v>81</v>
      </c>
      <c r="B6" s="128" t="s">
        <v>82</v>
      </c>
      <c r="C6" s="128" t="s">
        <v>83</v>
      </c>
      <c r="D6" s="127" t="s">
        <v>84</v>
      </c>
      <c r="E6" s="126" t="s">
        <v>85</v>
      </c>
      <c r="F6" s="125" t="s">
        <v>86</v>
      </c>
      <c r="G6" s="126" t="s">
        <v>31</v>
      </c>
      <c r="H6" s="129" t="s">
        <v>32</v>
      </c>
      <c r="I6" s="129" t="s">
        <v>87</v>
      </c>
      <c r="J6" s="129" t="s">
        <v>33</v>
      </c>
      <c r="K6" s="129" t="s">
        <v>88</v>
      </c>
      <c r="L6" s="129" t="s">
        <v>89</v>
      </c>
      <c r="M6" s="129" t="s">
        <v>90</v>
      </c>
      <c r="N6" s="129" t="s">
        <v>91</v>
      </c>
      <c r="O6" s="129" t="s">
        <v>92</v>
      </c>
      <c r="P6" s="129" t="s">
        <v>93</v>
      </c>
      <c r="Q6" s="129" t="s">
        <v>94</v>
      </c>
      <c r="R6" s="129" t="s">
        <v>95</v>
      </c>
      <c r="S6" s="129" t="s">
        <v>96</v>
      </c>
      <c r="T6" s="129" t="s">
        <v>97</v>
      </c>
      <c r="U6" s="129" t="s">
        <v>98</v>
      </c>
      <c r="V6" s="129" t="s">
        <v>99</v>
      </c>
      <c r="W6" s="129" t="s">
        <v>100</v>
      </c>
      <c r="X6" s="129" t="s">
        <v>101</v>
      </c>
      <c r="Y6" s="129" t="s">
        <v>102</v>
      </c>
    </row>
    <row r="7" spans="1:60" hidden="1" x14ac:dyDescent="0.2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1"/>
      <c r="O7" s="131"/>
      <c r="P7" s="131"/>
      <c r="Q7" s="131"/>
      <c r="R7" s="132"/>
      <c r="S7" s="132"/>
      <c r="T7" s="132"/>
      <c r="U7" s="132"/>
      <c r="V7" s="132"/>
      <c r="W7" s="132"/>
      <c r="X7" s="132"/>
      <c r="Y7" s="132"/>
    </row>
    <row r="8" spans="1:60" x14ac:dyDescent="0.2">
      <c r="A8" s="143" t="s">
        <v>103</v>
      </c>
      <c r="B8" s="144" t="s">
        <v>68</v>
      </c>
      <c r="C8" s="164" t="s">
        <v>69</v>
      </c>
      <c r="D8" s="145"/>
      <c r="E8" s="146"/>
      <c r="F8" s="147"/>
      <c r="G8" s="147">
        <f>SUMIF(AG9:AG30,"&lt;&gt;NOR",G9:G30)</f>
        <v>0</v>
      </c>
      <c r="H8" s="147"/>
      <c r="I8" s="147">
        <f>SUM(I9:I30)</f>
        <v>0</v>
      </c>
      <c r="J8" s="147"/>
      <c r="K8" s="147">
        <f>SUM(K9:K30)</f>
        <v>0</v>
      </c>
      <c r="L8" s="147"/>
      <c r="M8" s="147">
        <f>SUM(M9:M30)</f>
        <v>0</v>
      </c>
      <c r="N8" s="146"/>
      <c r="O8" s="146">
        <f>SUM(O9:O30)</f>
        <v>0.03</v>
      </c>
      <c r="P8" s="146"/>
      <c r="Q8" s="146">
        <f>SUM(Q9:Q30)</f>
        <v>25.89</v>
      </c>
      <c r="R8" s="147"/>
      <c r="S8" s="147"/>
      <c r="T8" s="148"/>
      <c r="U8" s="142"/>
      <c r="V8" s="142">
        <f>SUM(V9:V30)</f>
        <v>65.709999999999994</v>
      </c>
      <c r="W8" s="142"/>
      <c r="X8" s="142"/>
      <c r="Y8" s="142"/>
      <c r="AG8" t="s">
        <v>104</v>
      </c>
    </row>
    <row r="9" spans="1:60" outlineLevel="1" x14ac:dyDescent="0.2">
      <c r="A9" s="150">
        <v>1</v>
      </c>
      <c r="B9" s="151" t="s">
        <v>105</v>
      </c>
      <c r="C9" s="165" t="s">
        <v>106</v>
      </c>
      <c r="D9" s="152" t="s">
        <v>107</v>
      </c>
      <c r="E9" s="153">
        <v>44.265000000000001</v>
      </c>
      <c r="F9" s="155"/>
      <c r="G9" s="155">
        <f>ROUND(E9*F9,2)</f>
        <v>0</v>
      </c>
      <c r="H9" s="154"/>
      <c r="I9" s="155">
        <f>ROUND(E9*H9,2)</f>
        <v>0</v>
      </c>
      <c r="J9" s="154"/>
      <c r="K9" s="155">
        <f>ROUND(E9*J9,2)</f>
        <v>0</v>
      </c>
      <c r="L9" s="155">
        <v>21</v>
      </c>
      <c r="M9" s="155">
        <f>G9*(1+L9/100)</f>
        <v>0</v>
      </c>
      <c r="N9" s="153">
        <v>0</v>
      </c>
      <c r="O9" s="153">
        <f>ROUND(E9*N9,2)</f>
        <v>0</v>
      </c>
      <c r="P9" s="153">
        <v>0.13800000000000001</v>
      </c>
      <c r="Q9" s="153">
        <f>ROUND(E9*P9,2)</f>
        <v>6.11</v>
      </c>
      <c r="R9" s="155"/>
      <c r="S9" s="155" t="s">
        <v>108</v>
      </c>
      <c r="T9" s="156" t="s">
        <v>108</v>
      </c>
      <c r="U9" s="140">
        <v>0.16</v>
      </c>
      <c r="V9" s="140">
        <f>ROUND(E9*U9,2)</f>
        <v>7.08</v>
      </c>
      <c r="W9" s="140"/>
      <c r="X9" s="140" t="s">
        <v>109</v>
      </c>
      <c r="Y9" s="140" t="s">
        <v>110</v>
      </c>
      <c r="Z9" s="130"/>
      <c r="AA9" s="130"/>
      <c r="AB9" s="130"/>
      <c r="AC9" s="130"/>
      <c r="AD9" s="130"/>
      <c r="AE9" s="130"/>
      <c r="AF9" s="130"/>
      <c r="AG9" s="130" t="s">
        <v>111</v>
      </c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</row>
    <row r="10" spans="1:60" outlineLevel="2" x14ac:dyDescent="0.2">
      <c r="A10" s="137"/>
      <c r="B10" s="138"/>
      <c r="C10" s="166" t="s">
        <v>112</v>
      </c>
      <c r="D10" s="141"/>
      <c r="E10" s="173">
        <v>36.21</v>
      </c>
      <c r="F10" s="140"/>
      <c r="G10" s="140"/>
      <c r="H10" s="140"/>
      <c r="I10" s="140"/>
      <c r="J10" s="140"/>
      <c r="K10" s="140"/>
      <c r="L10" s="140"/>
      <c r="M10" s="140"/>
      <c r="N10" s="139"/>
      <c r="O10" s="139"/>
      <c r="P10" s="139"/>
      <c r="Q10" s="139"/>
      <c r="R10" s="140"/>
      <c r="S10" s="140"/>
      <c r="T10" s="140"/>
      <c r="U10" s="140"/>
      <c r="V10" s="140"/>
      <c r="W10" s="140"/>
      <c r="X10" s="140"/>
      <c r="Y10" s="140"/>
      <c r="Z10" s="130"/>
      <c r="AA10" s="130"/>
      <c r="AB10" s="130"/>
      <c r="AC10" s="130"/>
      <c r="AD10" s="130"/>
      <c r="AE10" s="130"/>
      <c r="AF10" s="130"/>
      <c r="AG10" s="130" t="s">
        <v>113</v>
      </c>
      <c r="AH10" s="130">
        <v>0</v>
      </c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</row>
    <row r="11" spans="1:60" outlineLevel="3" x14ac:dyDescent="0.2">
      <c r="A11" s="137"/>
      <c r="B11" s="138"/>
      <c r="C11" s="166" t="s">
        <v>114</v>
      </c>
      <c r="D11" s="141"/>
      <c r="E11" s="173">
        <v>8.0549999999999997</v>
      </c>
      <c r="F11" s="140"/>
      <c r="G11" s="140"/>
      <c r="H11" s="140"/>
      <c r="I11" s="140"/>
      <c r="J11" s="140"/>
      <c r="K11" s="140"/>
      <c r="L11" s="140"/>
      <c r="M11" s="140"/>
      <c r="N11" s="139"/>
      <c r="O11" s="139"/>
      <c r="P11" s="139"/>
      <c r="Q11" s="139"/>
      <c r="R11" s="140"/>
      <c r="S11" s="140"/>
      <c r="T11" s="140"/>
      <c r="U11" s="140"/>
      <c r="V11" s="140"/>
      <c r="W11" s="140"/>
      <c r="X11" s="140"/>
      <c r="Y11" s="140"/>
      <c r="Z11" s="130"/>
      <c r="AA11" s="130"/>
      <c r="AB11" s="130"/>
      <c r="AC11" s="130"/>
      <c r="AD11" s="130"/>
      <c r="AE11" s="130"/>
      <c r="AF11" s="130"/>
      <c r="AG11" s="130" t="s">
        <v>113</v>
      </c>
      <c r="AH11" s="130">
        <v>0</v>
      </c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</row>
    <row r="12" spans="1:60" outlineLevel="1" x14ac:dyDescent="0.2">
      <c r="A12" s="150">
        <v>2</v>
      </c>
      <c r="B12" s="151" t="s">
        <v>115</v>
      </c>
      <c r="C12" s="165" t="s">
        <v>116</v>
      </c>
      <c r="D12" s="152" t="s">
        <v>107</v>
      </c>
      <c r="E12" s="153">
        <v>3</v>
      </c>
      <c r="F12" s="155"/>
      <c r="G12" s="155">
        <f>ROUND(E12*F12,2)</f>
        <v>0</v>
      </c>
      <c r="H12" s="154"/>
      <c r="I12" s="155">
        <f>ROUND(E12*H12,2)</f>
        <v>0</v>
      </c>
      <c r="J12" s="154"/>
      <c r="K12" s="155">
        <f>ROUND(E12*J12,2)</f>
        <v>0</v>
      </c>
      <c r="L12" s="155">
        <v>21</v>
      </c>
      <c r="M12" s="155">
        <f>G12*(1+L12/100)</f>
        <v>0</v>
      </c>
      <c r="N12" s="153">
        <v>0</v>
      </c>
      <c r="O12" s="153">
        <f>ROUND(E12*N12,2)</f>
        <v>0</v>
      </c>
      <c r="P12" s="153">
        <v>0.11</v>
      </c>
      <c r="Q12" s="153">
        <f>ROUND(E12*P12,2)</f>
        <v>0.33</v>
      </c>
      <c r="R12" s="155"/>
      <c r="S12" s="155" t="s">
        <v>108</v>
      </c>
      <c r="T12" s="156" t="s">
        <v>108</v>
      </c>
      <c r="U12" s="140">
        <v>0.2</v>
      </c>
      <c r="V12" s="140">
        <f>ROUND(E12*U12,2)</f>
        <v>0.6</v>
      </c>
      <c r="W12" s="140"/>
      <c r="X12" s="140" t="s">
        <v>109</v>
      </c>
      <c r="Y12" s="140" t="s">
        <v>110</v>
      </c>
      <c r="Z12" s="130"/>
      <c r="AA12" s="130"/>
      <c r="AB12" s="130"/>
      <c r="AC12" s="130"/>
      <c r="AD12" s="130"/>
      <c r="AE12" s="130"/>
      <c r="AF12" s="130"/>
      <c r="AG12" s="130" t="s">
        <v>111</v>
      </c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</row>
    <row r="13" spans="1:60" outlineLevel="2" x14ac:dyDescent="0.2">
      <c r="A13" s="137"/>
      <c r="B13" s="138"/>
      <c r="C13" s="166" t="s">
        <v>117</v>
      </c>
      <c r="D13" s="141"/>
      <c r="E13" s="173">
        <v>1.75</v>
      </c>
      <c r="F13" s="140"/>
      <c r="G13" s="140"/>
      <c r="H13" s="140"/>
      <c r="I13" s="140"/>
      <c r="J13" s="140"/>
      <c r="K13" s="140"/>
      <c r="L13" s="140"/>
      <c r="M13" s="140"/>
      <c r="N13" s="139"/>
      <c r="O13" s="139"/>
      <c r="P13" s="139"/>
      <c r="Q13" s="139"/>
      <c r="R13" s="140"/>
      <c r="S13" s="140"/>
      <c r="T13" s="140"/>
      <c r="U13" s="140"/>
      <c r="V13" s="140"/>
      <c r="W13" s="140"/>
      <c r="X13" s="140"/>
      <c r="Y13" s="140"/>
      <c r="Z13" s="130"/>
      <c r="AA13" s="130"/>
      <c r="AB13" s="130"/>
      <c r="AC13" s="130"/>
      <c r="AD13" s="130"/>
      <c r="AE13" s="130"/>
      <c r="AF13" s="130"/>
      <c r="AG13" s="130" t="s">
        <v>113</v>
      </c>
      <c r="AH13" s="130">
        <v>0</v>
      </c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</row>
    <row r="14" spans="1:60" outlineLevel="3" x14ac:dyDescent="0.2">
      <c r="A14" s="137"/>
      <c r="B14" s="138"/>
      <c r="C14" s="166" t="s">
        <v>118</v>
      </c>
      <c r="D14" s="141"/>
      <c r="E14" s="173">
        <v>1.25</v>
      </c>
      <c r="F14" s="140"/>
      <c r="G14" s="140"/>
      <c r="H14" s="140"/>
      <c r="I14" s="140"/>
      <c r="J14" s="140"/>
      <c r="K14" s="140"/>
      <c r="L14" s="140"/>
      <c r="M14" s="140"/>
      <c r="N14" s="139"/>
      <c r="O14" s="139"/>
      <c r="P14" s="139"/>
      <c r="Q14" s="139"/>
      <c r="R14" s="140"/>
      <c r="S14" s="140"/>
      <c r="T14" s="140"/>
      <c r="U14" s="140"/>
      <c r="V14" s="140"/>
      <c r="W14" s="140"/>
      <c r="X14" s="140"/>
      <c r="Y14" s="140"/>
      <c r="Z14" s="130"/>
      <c r="AA14" s="130"/>
      <c r="AB14" s="130"/>
      <c r="AC14" s="130"/>
      <c r="AD14" s="130"/>
      <c r="AE14" s="130"/>
      <c r="AF14" s="130"/>
      <c r="AG14" s="130" t="s">
        <v>113</v>
      </c>
      <c r="AH14" s="130">
        <v>0</v>
      </c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</row>
    <row r="15" spans="1:60" outlineLevel="1" x14ac:dyDescent="0.2">
      <c r="A15" s="150">
        <v>3</v>
      </c>
      <c r="B15" s="151" t="s">
        <v>119</v>
      </c>
      <c r="C15" s="165" t="s">
        <v>120</v>
      </c>
      <c r="D15" s="152" t="s">
        <v>121</v>
      </c>
      <c r="E15" s="153">
        <v>7.5</v>
      </c>
      <c r="F15" s="155"/>
      <c r="G15" s="155">
        <f>ROUND(E15*F15,2)</f>
        <v>0</v>
      </c>
      <c r="H15" s="154"/>
      <c r="I15" s="155">
        <f>ROUND(E15*H15,2)</f>
        <v>0</v>
      </c>
      <c r="J15" s="154"/>
      <c r="K15" s="155">
        <f>ROUND(E15*J15,2)</f>
        <v>0</v>
      </c>
      <c r="L15" s="155">
        <v>21</v>
      </c>
      <c r="M15" s="155">
        <f>G15*(1+L15/100)</f>
        <v>0</v>
      </c>
      <c r="N15" s="153">
        <v>0</v>
      </c>
      <c r="O15" s="153">
        <f>ROUND(E15*N15,2)</f>
        <v>0</v>
      </c>
      <c r="P15" s="153">
        <v>0</v>
      </c>
      <c r="Q15" s="153">
        <f>ROUND(E15*P15,2)</f>
        <v>0</v>
      </c>
      <c r="R15" s="155"/>
      <c r="S15" s="155" t="s">
        <v>108</v>
      </c>
      <c r="T15" s="156" t="s">
        <v>108</v>
      </c>
      <c r="U15" s="140">
        <v>5.5E-2</v>
      </c>
      <c r="V15" s="140">
        <f>ROUND(E15*U15,2)</f>
        <v>0.41</v>
      </c>
      <c r="W15" s="140"/>
      <c r="X15" s="140" t="s">
        <v>109</v>
      </c>
      <c r="Y15" s="140" t="s">
        <v>110</v>
      </c>
      <c r="Z15" s="130"/>
      <c r="AA15" s="130"/>
      <c r="AB15" s="130"/>
      <c r="AC15" s="130"/>
      <c r="AD15" s="130"/>
      <c r="AE15" s="130"/>
      <c r="AF15" s="130"/>
      <c r="AG15" s="130" t="s">
        <v>111</v>
      </c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</row>
    <row r="16" spans="1:60" outlineLevel="2" x14ac:dyDescent="0.2">
      <c r="A16" s="137"/>
      <c r="B16" s="138"/>
      <c r="C16" s="166" t="s">
        <v>122</v>
      </c>
      <c r="D16" s="141"/>
      <c r="E16" s="173">
        <v>7.5</v>
      </c>
      <c r="F16" s="140"/>
      <c r="G16" s="140"/>
      <c r="H16" s="140"/>
      <c r="I16" s="140"/>
      <c r="J16" s="140"/>
      <c r="K16" s="140"/>
      <c r="L16" s="140"/>
      <c r="M16" s="140"/>
      <c r="N16" s="139"/>
      <c r="O16" s="139"/>
      <c r="P16" s="139"/>
      <c r="Q16" s="139"/>
      <c r="R16" s="140"/>
      <c r="S16" s="140"/>
      <c r="T16" s="140"/>
      <c r="U16" s="140"/>
      <c r="V16" s="140"/>
      <c r="W16" s="140"/>
      <c r="X16" s="140"/>
      <c r="Y16" s="140"/>
      <c r="Z16" s="130"/>
      <c r="AA16" s="130"/>
      <c r="AB16" s="130"/>
      <c r="AC16" s="130"/>
      <c r="AD16" s="130"/>
      <c r="AE16" s="130"/>
      <c r="AF16" s="130"/>
      <c r="AG16" s="130" t="s">
        <v>113</v>
      </c>
      <c r="AH16" s="130">
        <v>0</v>
      </c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</row>
    <row r="17" spans="1:60" outlineLevel="1" x14ac:dyDescent="0.2">
      <c r="A17" s="150">
        <v>4</v>
      </c>
      <c r="B17" s="151" t="s">
        <v>123</v>
      </c>
      <c r="C17" s="165" t="s">
        <v>124</v>
      </c>
      <c r="D17" s="152" t="s">
        <v>125</v>
      </c>
      <c r="E17" s="153">
        <v>3</v>
      </c>
      <c r="F17" s="155"/>
      <c r="G17" s="155">
        <f>ROUND(E17*F17,2)</f>
        <v>0</v>
      </c>
      <c r="H17" s="154"/>
      <c r="I17" s="155">
        <f>ROUND(E17*H17,2)</f>
        <v>0</v>
      </c>
      <c r="J17" s="154"/>
      <c r="K17" s="155">
        <f>ROUND(E17*J17,2)</f>
        <v>0</v>
      </c>
      <c r="L17" s="155">
        <v>21</v>
      </c>
      <c r="M17" s="155">
        <f>G17*(1+L17/100)</f>
        <v>0</v>
      </c>
      <c r="N17" s="153">
        <v>0</v>
      </c>
      <c r="O17" s="153">
        <f>ROUND(E17*N17,2)</f>
        <v>0</v>
      </c>
      <c r="P17" s="153">
        <v>2</v>
      </c>
      <c r="Q17" s="153">
        <f>ROUND(E17*P17,2)</f>
        <v>6</v>
      </c>
      <c r="R17" s="155"/>
      <c r="S17" s="155" t="s">
        <v>108</v>
      </c>
      <c r="T17" s="156" t="s">
        <v>108</v>
      </c>
      <c r="U17" s="140">
        <v>6.44</v>
      </c>
      <c r="V17" s="140">
        <f>ROUND(E17*U17,2)</f>
        <v>19.32</v>
      </c>
      <c r="W17" s="140"/>
      <c r="X17" s="140" t="s">
        <v>109</v>
      </c>
      <c r="Y17" s="140" t="s">
        <v>110</v>
      </c>
      <c r="Z17" s="130"/>
      <c r="AA17" s="130"/>
      <c r="AB17" s="130"/>
      <c r="AC17" s="130"/>
      <c r="AD17" s="130"/>
      <c r="AE17" s="130"/>
      <c r="AF17" s="130"/>
      <c r="AG17" s="130" t="s">
        <v>126</v>
      </c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</row>
    <row r="18" spans="1:60" outlineLevel="2" x14ac:dyDescent="0.2">
      <c r="A18" s="137"/>
      <c r="B18" s="138"/>
      <c r="C18" s="166" t="s">
        <v>127</v>
      </c>
      <c r="D18" s="141"/>
      <c r="E18" s="173">
        <v>3</v>
      </c>
      <c r="F18" s="140"/>
      <c r="G18" s="140"/>
      <c r="H18" s="140"/>
      <c r="I18" s="140"/>
      <c r="J18" s="140"/>
      <c r="K18" s="140"/>
      <c r="L18" s="140"/>
      <c r="M18" s="140"/>
      <c r="N18" s="139"/>
      <c r="O18" s="139"/>
      <c r="P18" s="139"/>
      <c r="Q18" s="139"/>
      <c r="R18" s="140"/>
      <c r="S18" s="140"/>
      <c r="T18" s="140"/>
      <c r="U18" s="140"/>
      <c r="V18" s="140"/>
      <c r="W18" s="140"/>
      <c r="X18" s="140"/>
      <c r="Y18" s="140"/>
      <c r="Z18" s="130"/>
      <c r="AA18" s="130"/>
      <c r="AB18" s="130"/>
      <c r="AC18" s="130"/>
      <c r="AD18" s="130"/>
      <c r="AE18" s="130"/>
      <c r="AF18" s="130"/>
      <c r="AG18" s="130" t="s">
        <v>113</v>
      </c>
      <c r="AH18" s="130">
        <v>0</v>
      </c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</row>
    <row r="19" spans="1:60" outlineLevel="1" x14ac:dyDescent="0.2">
      <c r="A19" s="150">
        <v>5</v>
      </c>
      <c r="B19" s="151" t="s">
        <v>128</v>
      </c>
      <c r="C19" s="165" t="s">
        <v>129</v>
      </c>
      <c r="D19" s="152" t="s">
        <v>125</v>
      </c>
      <c r="E19" s="153">
        <v>4.5</v>
      </c>
      <c r="F19" s="155"/>
      <c r="G19" s="155">
        <f>ROUND(E19*F19,2)</f>
        <v>0</v>
      </c>
      <c r="H19" s="154"/>
      <c r="I19" s="155">
        <f>ROUND(E19*H19,2)</f>
        <v>0</v>
      </c>
      <c r="J19" s="154"/>
      <c r="K19" s="155">
        <f>ROUND(E19*J19,2)</f>
        <v>0</v>
      </c>
      <c r="L19" s="155">
        <v>21</v>
      </c>
      <c r="M19" s="155">
        <f>G19*(1+L19/100)</f>
        <v>0</v>
      </c>
      <c r="N19" s="153">
        <v>1.2800000000000001E-3</v>
      </c>
      <c r="O19" s="153">
        <f>ROUND(E19*N19,2)</f>
        <v>0.01</v>
      </c>
      <c r="P19" s="153">
        <v>0.2</v>
      </c>
      <c r="Q19" s="153">
        <f>ROUND(E19*P19,2)</f>
        <v>0.9</v>
      </c>
      <c r="R19" s="155"/>
      <c r="S19" s="155" t="s">
        <v>108</v>
      </c>
      <c r="T19" s="156" t="s">
        <v>108</v>
      </c>
      <c r="U19" s="140">
        <v>1.52</v>
      </c>
      <c r="V19" s="140">
        <f>ROUND(E19*U19,2)</f>
        <v>6.84</v>
      </c>
      <c r="W19" s="140"/>
      <c r="X19" s="140" t="s">
        <v>109</v>
      </c>
      <c r="Y19" s="140" t="s">
        <v>110</v>
      </c>
      <c r="Z19" s="130"/>
      <c r="AA19" s="130"/>
      <c r="AB19" s="130"/>
      <c r="AC19" s="130"/>
      <c r="AD19" s="130"/>
      <c r="AE19" s="130"/>
      <c r="AF19" s="130"/>
      <c r="AG19" s="130" t="s">
        <v>126</v>
      </c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</row>
    <row r="20" spans="1:60" outlineLevel="2" x14ac:dyDescent="0.2">
      <c r="A20" s="137"/>
      <c r="B20" s="138"/>
      <c r="C20" s="166" t="s">
        <v>130</v>
      </c>
      <c r="D20" s="141"/>
      <c r="E20" s="173">
        <v>4.5</v>
      </c>
      <c r="F20" s="140"/>
      <c r="G20" s="140"/>
      <c r="H20" s="140"/>
      <c r="I20" s="140"/>
      <c r="J20" s="140"/>
      <c r="K20" s="140"/>
      <c r="L20" s="140"/>
      <c r="M20" s="140"/>
      <c r="N20" s="139"/>
      <c r="O20" s="139"/>
      <c r="P20" s="139"/>
      <c r="Q20" s="139"/>
      <c r="R20" s="140"/>
      <c r="S20" s="140"/>
      <c r="T20" s="140"/>
      <c r="U20" s="140"/>
      <c r="V20" s="140"/>
      <c r="W20" s="140"/>
      <c r="X20" s="140"/>
      <c r="Y20" s="140"/>
      <c r="Z20" s="130"/>
      <c r="AA20" s="130"/>
      <c r="AB20" s="130"/>
      <c r="AC20" s="130"/>
      <c r="AD20" s="130"/>
      <c r="AE20" s="130"/>
      <c r="AF20" s="130"/>
      <c r="AG20" s="130" t="s">
        <v>113</v>
      </c>
      <c r="AH20" s="130">
        <v>0</v>
      </c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</row>
    <row r="21" spans="1:60" outlineLevel="1" x14ac:dyDescent="0.2">
      <c r="A21" s="150">
        <v>6</v>
      </c>
      <c r="B21" s="151" t="s">
        <v>131</v>
      </c>
      <c r="C21" s="165" t="s">
        <v>132</v>
      </c>
      <c r="D21" s="152" t="s">
        <v>125</v>
      </c>
      <c r="E21" s="153">
        <v>14.958</v>
      </c>
      <c r="F21" s="155"/>
      <c r="G21" s="155">
        <f>ROUND(E21*F21,2)</f>
        <v>0</v>
      </c>
      <c r="H21" s="154"/>
      <c r="I21" s="155">
        <f>ROUND(E21*H21,2)</f>
        <v>0</v>
      </c>
      <c r="J21" s="154"/>
      <c r="K21" s="155">
        <f>ROUND(E21*J21,2)</f>
        <v>0</v>
      </c>
      <c r="L21" s="155">
        <v>21</v>
      </c>
      <c r="M21" s="155">
        <f>G21*(1+L21/100)</f>
        <v>0</v>
      </c>
      <c r="N21" s="153">
        <v>1.1000000000000001E-3</v>
      </c>
      <c r="O21" s="153">
        <f>ROUND(E21*N21,2)</f>
        <v>0.02</v>
      </c>
      <c r="P21" s="153">
        <v>0.65</v>
      </c>
      <c r="Q21" s="153">
        <f>ROUND(E21*P21,2)</f>
        <v>9.7200000000000006</v>
      </c>
      <c r="R21" s="155"/>
      <c r="S21" s="155" t="s">
        <v>108</v>
      </c>
      <c r="T21" s="156" t="s">
        <v>108</v>
      </c>
      <c r="U21" s="140">
        <v>1.28</v>
      </c>
      <c r="V21" s="140">
        <f>ROUND(E21*U21,2)</f>
        <v>19.149999999999999</v>
      </c>
      <c r="W21" s="140"/>
      <c r="X21" s="140" t="s">
        <v>109</v>
      </c>
      <c r="Y21" s="140" t="s">
        <v>110</v>
      </c>
      <c r="Z21" s="130"/>
      <c r="AA21" s="130"/>
      <c r="AB21" s="130"/>
      <c r="AC21" s="130"/>
      <c r="AD21" s="130"/>
      <c r="AE21" s="130"/>
      <c r="AF21" s="130"/>
      <c r="AG21" s="130" t="s">
        <v>126</v>
      </c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</row>
    <row r="22" spans="1:60" outlineLevel="2" x14ac:dyDescent="0.2">
      <c r="A22" s="137"/>
      <c r="B22" s="138"/>
      <c r="C22" s="166" t="s">
        <v>133</v>
      </c>
      <c r="D22" s="141"/>
      <c r="E22" s="173">
        <v>14.958</v>
      </c>
      <c r="F22" s="140"/>
      <c r="G22" s="140"/>
      <c r="H22" s="140"/>
      <c r="I22" s="140"/>
      <c r="J22" s="140"/>
      <c r="K22" s="140"/>
      <c r="L22" s="140"/>
      <c r="M22" s="140"/>
      <c r="N22" s="139"/>
      <c r="O22" s="139"/>
      <c r="P22" s="139"/>
      <c r="Q22" s="139"/>
      <c r="R22" s="140"/>
      <c r="S22" s="140"/>
      <c r="T22" s="140"/>
      <c r="U22" s="140"/>
      <c r="V22" s="140"/>
      <c r="W22" s="140"/>
      <c r="X22" s="140"/>
      <c r="Y22" s="140"/>
      <c r="Z22" s="130"/>
      <c r="AA22" s="130"/>
      <c r="AB22" s="130"/>
      <c r="AC22" s="130"/>
      <c r="AD22" s="130"/>
      <c r="AE22" s="130"/>
      <c r="AF22" s="130"/>
      <c r="AG22" s="130" t="s">
        <v>113</v>
      </c>
      <c r="AH22" s="130">
        <v>0</v>
      </c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</row>
    <row r="23" spans="1:60" ht="22.5" outlineLevel="1" x14ac:dyDescent="0.2">
      <c r="A23" s="150">
        <v>7</v>
      </c>
      <c r="B23" s="151" t="s">
        <v>134</v>
      </c>
      <c r="C23" s="165" t="s">
        <v>135</v>
      </c>
      <c r="D23" s="152" t="s">
        <v>125</v>
      </c>
      <c r="E23" s="153">
        <v>1.2</v>
      </c>
      <c r="F23" s="155"/>
      <c r="G23" s="155">
        <f>ROUND(E23*F23,2)</f>
        <v>0</v>
      </c>
      <c r="H23" s="154"/>
      <c r="I23" s="155">
        <f>ROUND(E23*H23,2)</f>
        <v>0</v>
      </c>
      <c r="J23" s="154"/>
      <c r="K23" s="155">
        <f>ROUND(E23*J23,2)</f>
        <v>0</v>
      </c>
      <c r="L23" s="155">
        <v>21</v>
      </c>
      <c r="M23" s="155">
        <f>G23*(1+L23/100)</f>
        <v>0</v>
      </c>
      <c r="N23" s="153">
        <v>0</v>
      </c>
      <c r="O23" s="153">
        <f>ROUND(E23*N23,2)</f>
        <v>0</v>
      </c>
      <c r="P23" s="153">
        <v>2.2000000000000002</v>
      </c>
      <c r="Q23" s="153">
        <f>ROUND(E23*P23,2)</f>
        <v>2.64</v>
      </c>
      <c r="R23" s="155"/>
      <c r="S23" s="155" t="s">
        <v>108</v>
      </c>
      <c r="T23" s="156" t="s">
        <v>108</v>
      </c>
      <c r="U23" s="140">
        <v>4.6550000000000002</v>
      </c>
      <c r="V23" s="140">
        <f>ROUND(E23*U23,2)</f>
        <v>5.59</v>
      </c>
      <c r="W23" s="140"/>
      <c r="X23" s="140" t="s">
        <v>109</v>
      </c>
      <c r="Y23" s="140" t="s">
        <v>110</v>
      </c>
      <c r="Z23" s="130"/>
      <c r="AA23" s="130"/>
      <c r="AB23" s="130"/>
      <c r="AC23" s="130"/>
      <c r="AD23" s="130"/>
      <c r="AE23" s="130"/>
      <c r="AF23" s="130"/>
      <c r="AG23" s="130" t="s">
        <v>111</v>
      </c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</row>
    <row r="24" spans="1:60" outlineLevel="2" x14ac:dyDescent="0.2">
      <c r="A24" s="137"/>
      <c r="B24" s="138"/>
      <c r="C24" s="166" t="s">
        <v>136</v>
      </c>
      <c r="D24" s="141"/>
      <c r="E24" s="173">
        <v>1.2</v>
      </c>
      <c r="F24" s="140"/>
      <c r="G24" s="140"/>
      <c r="H24" s="140"/>
      <c r="I24" s="140"/>
      <c r="J24" s="140"/>
      <c r="K24" s="140"/>
      <c r="L24" s="140"/>
      <c r="M24" s="140"/>
      <c r="N24" s="139"/>
      <c r="O24" s="139"/>
      <c r="P24" s="139"/>
      <c r="Q24" s="139"/>
      <c r="R24" s="140"/>
      <c r="S24" s="140"/>
      <c r="T24" s="140"/>
      <c r="U24" s="140"/>
      <c r="V24" s="140"/>
      <c r="W24" s="140"/>
      <c r="X24" s="140"/>
      <c r="Y24" s="140"/>
      <c r="Z24" s="130"/>
      <c r="AA24" s="130"/>
      <c r="AB24" s="130"/>
      <c r="AC24" s="130"/>
      <c r="AD24" s="130"/>
      <c r="AE24" s="130"/>
      <c r="AF24" s="130"/>
      <c r="AG24" s="130" t="s">
        <v>113</v>
      </c>
      <c r="AH24" s="130">
        <v>0</v>
      </c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</row>
    <row r="25" spans="1:60" outlineLevel="1" x14ac:dyDescent="0.2">
      <c r="A25" s="150">
        <v>8</v>
      </c>
      <c r="B25" s="151" t="s">
        <v>137</v>
      </c>
      <c r="C25" s="165" t="s">
        <v>138</v>
      </c>
      <c r="D25" s="152" t="s">
        <v>107</v>
      </c>
      <c r="E25" s="153">
        <v>18</v>
      </c>
      <c r="F25" s="155"/>
      <c r="G25" s="155">
        <f>ROUND(E25*F25,2)</f>
        <v>0</v>
      </c>
      <c r="H25" s="154"/>
      <c r="I25" s="155">
        <f>ROUND(E25*H25,2)</f>
        <v>0</v>
      </c>
      <c r="J25" s="154"/>
      <c r="K25" s="155">
        <f>ROUND(E25*J25,2)</f>
        <v>0</v>
      </c>
      <c r="L25" s="155">
        <v>21</v>
      </c>
      <c r="M25" s="155">
        <f>G25*(1+L25/100)</f>
        <v>0</v>
      </c>
      <c r="N25" s="153">
        <v>0</v>
      </c>
      <c r="O25" s="153">
        <f>ROUND(E25*N25,2)</f>
        <v>0</v>
      </c>
      <c r="P25" s="153">
        <v>7.0000000000000001E-3</v>
      </c>
      <c r="Q25" s="153">
        <f>ROUND(E25*P25,2)</f>
        <v>0.13</v>
      </c>
      <c r="R25" s="155"/>
      <c r="S25" s="155" t="s">
        <v>108</v>
      </c>
      <c r="T25" s="156" t="s">
        <v>108</v>
      </c>
      <c r="U25" s="140">
        <v>0.24</v>
      </c>
      <c r="V25" s="140">
        <f>ROUND(E25*U25,2)</f>
        <v>4.32</v>
      </c>
      <c r="W25" s="140"/>
      <c r="X25" s="140" t="s">
        <v>109</v>
      </c>
      <c r="Y25" s="140" t="s">
        <v>110</v>
      </c>
      <c r="Z25" s="130"/>
      <c r="AA25" s="130"/>
      <c r="AB25" s="130"/>
      <c r="AC25" s="130"/>
      <c r="AD25" s="130"/>
      <c r="AE25" s="130"/>
      <c r="AF25" s="130"/>
      <c r="AG25" s="130" t="s">
        <v>111</v>
      </c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</row>
    <row r="26" spans="1:60" outlineLevel="2" x14ac:dyDescent="0.2">
      <c r="A26" s="137"/>
      <c r="B26" s="138"/>
      <c r="C26" s="166" t="s">
        <v>139</v>
      </c>
      <c r="D26" s="141"/>
      <c r="E26" s="173">
        <v>18</v>
      </c>
      <c r="F26" s="140"/>
      <c r="G26" s="140"/>
      <c r="H26" s="140"/>
      <c r="I26" s="140"/>
      <c r="J26" s="140"/>
      <c r="K26" s="140"/>
      <c r="L26" s="140"/>
      <c r="M26" s="140"/>
      <c r="N26" s="139"/>
      <c r="O26" s="139"/>
      <c r="P26" s="139"/>
      <c r="Q26" s="139"/>
      <c r="R26" s="140"/>
      <c r="S26" s="140"/>
      <c r="T26" s="140"/>
      <c r="U26" s="140"/>
      <c r="V26" s="140"/>
      <c r="W26" s="140"/>
      <c r="X26" s="140"/>
      <c r="Y26" s="140"/>
      <c r="Z26" s="130"/>
      <c r="AA26" s="130"/>
      <c r="AB26" s="130"/>
      <c r="AC26" s="130"/>
      <c r="AD26" s="130"/>
      <c r="AE26" s="130"/>
      <c r="AF26" s="130"/>
      <c r="AG26" s="130" t="s">
        <v>113</v>
      </c>
      <c r="AH26" s="130">
        <v>0</v>
      </c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</row>
    <row r="27" spans="1:60" outlineLevel="1" x14ac:dyDescent="0.2">
      <c r="A27" s="150">
        <v>9</v>
      </c>
      <c r="B27" s="151" t="s">
        <v>140</v>
      </c>
      <c r="C27" s="165" t="s">
        <v>141</v>
      </c>
      <c r="D27" s="152" t="s">
        <v>142</v>
      </c>
      <c r="E27" s="153">
        <v>60</v>
      </c>
      <c r="F27" s="155"/>
      <c r="G27" s="155">
        <f>ROUND(E27*F27,2)</f>
        <v>0</v>
      </c>
      <c r="H27" s="154"/>
      <c r="I27" s="155">
        <f>ROUND(E27*H27,2)</f>
        <v>0</v>
      </c>
      <c r="J27" s="154"/>
      <c r="K27" s="155">
        <f>ROUND(E27*J27,2)</f>
        <v>0</v>
      </c>
      <c r="L27" s="155">
        <v>21</v>
      </c>
      <c r="M27" s="155">
        <f>G27*(1+L27/100)</f>
        <v>0</v>
      </c>
      <c r="N27" s="153">
        <v>5.0000000000000002E-5</v>
      </c>
      <c r="O27" s="153">
        <f>ROUND(E27*N27,2)</f>
        <v>0</v>
      </c>
      <c r="P27" s="153">
        <v>1E-3</v>
      </c>
      <c r="Q27" s="153">
        <f>ROUND(E27*P27,2)</f>
        <v>0.06</v>
      </c>
      <c r="R27" s="155"/>
      <c r="S27" s="155" t="s">
        <v>108</v>
      </c>
      <c r="T27" s="156" t="s">
        <v>108</v>
      </c>
      <c r="U27" s="140">
        <v>0.04</v>
      </c>
      <c r="V27" s="140">
        <f>ROUND(E27*U27,2)</f>
        <v>2.4</v>
      </c>
      <c r="W27" s="140"/>
      <c r="X27" s="140" t="s">
        <v>109</v>
      </c>
      <c r="Y27" s="140" t="s">
        <v>110</v>
      </c>
      <c r="Z27" s="130"/>
      <c r="AA27" s="130"/>
      <c r="AB27" s="130"/>
      <c r="AC27" s="130"/>
      <c r="AD27" s="130"/>
      <c r="AE27" s="130"/>
      <c r="AF27" s="130"/>
      <c r="AG27" s="130" t="s">
        <v>111</v>
      </c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</row>
    <row r="28" spans="1:60" outlineLevel="2" x14ac:dyDescent="0.2">
      <c r="A28" s="137"/>
      <c r="B28" s="138"/>
      <c r="C28" s="166" t="s">
        <v>143</v>
      </c>
      <c r="D28" s="141"/>
      <c r="E28" s="173">
        <v>60</v>
      </c>
      <c r="F28" s="140"/>
      <c r="G28" s="140"/>
      <c r="H28" s="140"/>
      <c r="I28" s="140"/>
      <c r="J28" s="140"/>
      <c r="K28" s="140"/>
      <c r="L28" s="140"/>
      <c r="M28" s="140"/>
      <c r="N28" s="139"/>
      <c r="O28" s="139"/>
      <c r="P28" s="139"/>
      <c r="Q28" s="139"/>
      <c r="R28" s="140"/>
      <c r="S28" s="140"/>
      <c r="T28" s="140"/>
      <c r="U28" s="140"/>
      <c r="V28" s="140"/>
      <c r="W28" s="140"/>
      <c r="X28" s="140"/>
      <c r="Y28" s="140"/>
      <c r="Z28" s="130"/>
      <c r="AA28" s="130"/>
      <c r="AB28" s="130"/>
      <c r="AC28" s="130"/>
      <c r="AD28" s="130"/>
      <c r="AE28" s="130"/>
      <c r="AF28" s="130"/>
      <c r="AG28" s="130" t="s">
        <v>113</v>
      </c>
      <c r="AH28" s="130">
        <v>0</v>
      </c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</row>
    <row r="29" spans="1:60" ht="33.75" outlineLevel="1" x14ac:dyDescent="0.2">
      <c r="A29" s="150">
        <v>10</v>
      </c>
      <c r="B29" s="151" t="s">
        <v>144</v>
      </c>
      <c r="C29" s="165" t="s">
        <v>145</v>
      </c>
      <c r="D29" s="152" t="s">
        <v>146</v>
      </c>
      <c r="E29" s="153">
        <v>10</v>
      </c>
      <c r="F29" s="155"/>
      <c r="G29" s="155">
        <f>ROUND(E29*F29,2)</f>
        <v>0</v>
      </c>
      <c r="H29" s="154"/>
      <c r="I29" s="155">
        <f>ROUND(E29*H29,2)</f>
        <v>0</v>
      </c>
      <c r="J29" s="154"/>
      <c r="K29" s="155">
        <f>ROUND(E29*J29,2)</f>
        <v>0</v>
      </c>
      <c r="L29" s="155">
        <v>21</v>
      </c>
      <c r="M29" s="155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5"/>
      <c r="S29" s="155" t="s">
        <v>147</v>
      </c>
      <c r="T29" s="156" t="s">
        <v>148</v>
      </c>
      <c r="U29" s="140">
        <v>0</v>
      </c>
      <c r="V29" s="140">
        <f>ROUND(E29*U29,2)</f>
        <v>0</v>
      </c>
      <c r="W29" s="140"/>
      <c r="X29" s="140" t="s">
        <v>149</v>
      </c>
      <c r="Y29" s="140" t="s">
        <v>110</v>
      </c>
      <c r="Z29" s="130"/>
      <c r="AA29" s="130"/>
      <c r="AB29" s="130"/>
      <c r="AC29" s="130"/>
      <c r="AD29" s="130"/>
      <c r="AE29" s="130"/>
      <c r="AF29" s="130"/>
      <c r="AG29" s="130" t="s">
        <v>150</v>
      </c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</row>
    <row r="30" spans="1:60" outlineLevel="2" x14ac:dyDescent="0.2">
      <c r="A30" s="137"/>
      <c r="B30" s="138"/>
      <c r="C30" s="166" t="s">
        <v>151</v>
      </c>
      <c r="D30" s="141"/>
      <c r="E30" s="173">
        <v>10</v>
      </c>
      <c r="F30" s="140"/>
      <c r="G30" s="140"/>
      <c r="H30" s="140"/>
      <c r="I30" s="140"/>
      <c r="J30" s="140"/>
      <c r="K30" s="140"/>
      <c r="L30" s="140"/>
      <c r="M30" s="140"/>
      <c r="N30" s="139"/>
      <c r="O30" s="139"/>
      <c r="P30" s="139"/>
      <c r="Q30" s="139"/>
      <c r="R30" s="140"/>
      <c r="S30" s="140"/>
      <c r="T30" s="140"/>
      <c r="U30" s="140"/>
      <c r="V30" s="140"/>
      <c r="W30" s="140"/>
      <c r="X30" s="140"/>
      <c r="Y30" s="140"/>
      <c r="Z30" s="130"/>
      <c r="AA30" s="130"/>
      <c r="AB30" s="130"/>
      <c r="AC30" s="130"/>
      <c r="AD30" s="130"/>
      <c r="AE30" s="130"/>
      <c r="AF30" s="130"/>
      <c r="AG30" s="130" t="s">
        <v>113</v>
      </c>
      <c r="AH30" s="130">
        <v>0</v>
      </c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</row>
    <row r="31" spans="1:60" x14ac:dyDescent="0.2">
      <c r="A31" s="143" t="s">
        <v>103</v>
      </c>
      <c r="B31" s="144" t="s">
        <v>72</v>
      </c>
      <c r="C31" s="164" t="s">
        <v>73</v>
      </c>
      <c r="D31" s="145"/>
      <c r="E31" s="146"/>
      <c r="F31" s="147"/>
      <c r="G31" s="147">
        <f>SUMIF(AG32:AG37,"&lt;&gt;NOR",G32:G37)</f>
        <v>0</v>
      </c>
      <c r="H31" s="147"/>
      <c r="I31" s="147">
        <f>SUM(I32:I37)</f>
        <v>0</v>
      </c>
      <c r="J31" s="147"/>
      <c r="K31" s="147">
        <f>SUM(K32:K37)</f>
        <v>0</v>
      </c>
      <c r="L31" s="147"/>
      <c r="M31" s="147">
        <f>SUM(M32:M37)</f>
        <v>0</v>
      </c>
      <c r="N31" s="146"/>
      <c r="O31" s="146">
        <f>SUM(O32:O37)</f>
        <v>0</v>
      </c>
      <c r="P31" s="146"/>
      <c r="Q31" s="146">
        <f>SUM(Q32:Q37)</f>
        <v>0</v>
      </c>
      <c r="R31" s="147"/>
      <c r="S31" s="147"/>
      <c r="T31" s="148"/>
      <c r="U31" s="142"/>
      <c r="V31" s="142">
        <f>SUM(V32:V37)</f>
        <v>164.26</v>
      </c>
      <c r="W31" s="142"/>
      <c r="X31" s="142"/>
      <c r="Y31" s="142"/>
      <c r="AG31" t="s">
        <v>104</v>
      </c>
    </row>
    <row r="32" spans="1:60" outlineLevel="1" x14ac:dyDescent="0.2">
      <c r="A32" s="157">
        <v>11</v>
      </c>
      <c r="B32" s="158" t="s">
        <v>152</v>
      </c>
      <c r="C32" s="167" t="s">
        <v>153</v>
      </c>
      <c r="D32" s="159" t="s">
        <v>154</v>
      </c>
      <c r="E32" s="160">
        <v>25.887270000000001</v>
      </c>
      <c r="F32" s="162"/>
      <c r="G32" s="162">
        <f t="shared" ref="G32:G37" si="0">ROUND(E32*F32,2)</f>
        <v>0</v>
      </c>
      <c r="H32" s="161"/>
      <c r="I32" s="162">
        <f t="shared" ref="I32:I37" si="1">ROUND(E32*H32,2)</f>
        <v>0</v>
      </c>
      <c r="J32" s="161"/>
      <c r="K32" s="162">
        <f t="shared" ref="K32:K37" si="2">ROUND(E32*J32,2)</f>
        <v>0</v>
      </c>
      <c r="L32" s="162">
        <v>21</v>
      </c>
      <c r="M32" s="162">
        <f t="shared" ref="M32:M37" si="3">G32*(1+L32/100)</f>
        <v>0</v>
      </c>
      <c r="N32" s="160">
        <v>0</v>
      </c>
      <c r="O32" s="160">
        <f t="shared" ref="O32:O37" si="4">ROUND(E32*N32,2)</f>
        <v>0</v>
      </c>
      <c r="P32" s="160">
        <v>0</v>
      </c>
      <c r="Q32" s="160">
        <f t="shared" ref="Q32:Q37" si="5">ROUND(E32*P32,2)</f>
        <v>0</v>
      </c>
      <c r="R32" s="162"/>
      <c r="S32" s="162" t="s">
        <v>108</v>
      </c>
      <c r="T32" s="163" t="s">
        <v>108</v>
      </c>
      <c r="U32" s="140">
        <v>0.16400000000000001</v>
      </c>
      <c r="V32" s="140">
        <f t="shared" ref="V32:V37" si="6">ROUND(E32*U32,2)</f>
        <v>4.25</v>
      </c>
      <c r="W32" s="140"/>
      <c r="X32" s="140" t="s">
        <v>155</v>
      </c>
      <c r="Y32" s="140" t="s">
        <v>110</v>
      </c>
      <c r="Z32" s="130"/>
      <c r="AA32" s="130"/>
      <c r="AB32" s="130"/>
      <c r="AC32" s="130"/>
      <c r="AD32" s="130"/>
      <c r="AE32" s="130"/>
      <c r="AF32" s="130"/>
      <c r="AG32" s="130" t="s">
        <v>156</v>
      </c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</row>
    <row r="33" spans="1:60" outlineLevel="1" x14ac:dyDescent="0.2">
      <c r="A33" s="157">
        <v>12</v>
      </c>
      <c r="B33" s="158" t="s">
        <v>157</v>
      </c>
      <c r="C33" s="167" t="s">
        <v>158</v>
      </c>
      <c r="D33" s="159" t="s">
        <v>154</v>
      </c>
      <c r="E33" s="160">
        <v>25.887270000000001</v>
      </c>
      <c r="F33" s="162"/>
      <c r="G33" s="162">
        <f t="shared" si="0"/>
        <v>0</v>
      </c>
      <c r="H33" s="161"/>
      <c r="I33" s="162">
        <f t="shared" si="1"/>
        <v>0</v>
      </c>
      <c r="J33" s="161"/>
      <c r="K33" s="162">
        <f t="shared" si="2"/>
        <v>0</v>
      </c>
      <c r="L33" s="162">
        <v>21</v>
      </c>
      <c r="M33" s="162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2"/>
      <c r="S33" s="162" t="s">
        <v>108</v>
      </c>
      <c r="T33" s="163" t="s">
        <v>108</v>
      </c>
      <c r="U33" s="140">
        <v>3.92</v>
      </c>
      <c r="V33" s="140">
        <f t="shared" si="6"/>
        <v>101.48</v>
      </c>
      <c r="W33" s="140"/>
      <c r="X33" s="140" t="s">
        <v>155</v>
      </c>
      <c r="Y33" s="140" t="s">
        <v>110</v>
      </c>
      <c r="Z33" s="130"/>
      <c r="AA33" s="130"/>
      <c r="AB33" s="130"/>
      <c r="AC33" s="130"/>
      <c r="AD33" s="130"/>
      <c r="AE33" s="130"/>
      <c r="AF33" s="130"/>
      <c r="AG33" s="130" t="s">
        <v>156</v>
      </c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</row>
    <row r="34" spans="1:60" outlineLevel="1" x14ac:dyDescent="0.2">
      <c r="A34" s="157">
        <v>13</v>
      </c>
      <c r="B34" s="158" t="s">
        <v>159</v>
      </c>
      <c r="C34" s="167" t="s">
        <v>160</v>
      </c>
      <c r="D34" s="159" t="s">
        <v>154</v>
      </c>
      <c r="E34" s="160">
        <v>388.30905000000001</v>
      </c>
      <c r="F34" s="162"/>
      <c r="G34" s="162">
        <f t="shared" si="0"/>
        <v>0</v>
      </c>
      <c r="H34" s="161"/>
      <c r="I34" s="162">
        <f t="shared" si="1"/>
        <v>0</v>
      </c>
      <c r="J34" s="161"/>
      <c r="K34" s="162">
        <f t="shared" si="2"/>
        <v>0</v>
      </c>
      <c r="L34" s="162">
        <v>21</v>
      </c>
      <c r="M34" s="162">
        <f t="shared" si="3"/>
        <v>0</v>
      </c>
      <c r="N34" s="160">
        <v>0</v>
      </c>
      <c r="O34" s="160">
        <f t="shared" si="4"/>
        <v>0</v>
      </c>
      <c r="P34" s="160">
        <v>0</v>
      </c>
      <c r="Q34" s="160">
        <f t="shared" si="5"/>
        <v>0</v>
      </c>
      <c r="R34" s="162"/>
      <c r="S34" s="162" t="s">
        <v>108</v>
      </c>
      <c r="T34" s="163" t="s">
        <v>108</v>
      </c>
      <c r="U34" s="140">
        <v>0</v>
      </c>
      <c r="V34" s="140">
        <f t="shared" si="6"/>
        <v>0</v>
      </c>
      <c r="W34" s="140"/>
      <c r="X34" s="140" t="s">
        <v>155</v>
      </c>
      <c r="Y34" s="140" t="s">
        <v>110</v>
      </c>
      <c r="Z34" s="130"/>
      <c r="AA34" s="130"/>
      <c r="AB34" s="130"/>
      <c r="AC34" s="130"/>
      <c r="AD34" s="130"/>
      <c r="AE34" s="130"/>
      <c r="AF34" s="130"/>
      <c r="AG34" s="130" t="s">
        <v>156</v>
      </c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</row>
    <row r="35" spans="1:60" outlineLevel="1" x14ac:dyDescent="0.2">
      <c r="A35" s="157">
        <v>14</v>
      </c>
      <c r="B35" s="158" t="s">
        <v>161</v>
      </c>
      <c r="C35" s="167" t="s">
        <v>162</v>
      </c>
      <c r="D35" s="159" t="s">
        <v>154</v>
      </c>
      <c r="E35" s="160">
        <v>7.7661800000000003</v>
      </c>
      <c r="F35" s="162"/>
      <c r="G35" s="162">
        <f t="shared" si="0"/>
        <v>0</v>
      </c>
      <c r="H35" s="161"/>
      <c r="I35" s="162">
        <f t="shared" si="1"/>
        <v>0</v>
      </c>
      <c r="J35" s="161"/>
      <c r="K35" s="162">
        <f t="shared" si="2"/>
        <v>0</v>
      </c>
      <c r="L35" s="162">
        <v>21</v>
      </c>
      <c r="M35" s="162">
        <f t="shared" si="3"/>
        <v>0</v>
      </c>
      <c r="N35" s="160">
        <v>0</v>
      </c>
      <c r="O35" s="160">
        <f t="shared" si="4"/>
        <v>0</v>
      </c>
      <c r="P35" s="160">
        <v>0</v>
      </c>
      <c r="Q35" s="160">
        <f t="shared" si="5"/>
        <v>0</v>
      </c>
      <c r="R35" s="162"/>
      <c r="S35" s="162" t="s">
        <v>108</v>
      </c>
      <c r="T35" s="163" t="s">
        <v>108</v>
      </c>
      <c r="U35" s="140">
        <v>7.5359999999999996</v>
      </c>
      <c r="V35" s="140">
        <f t="shared" si="6"/>
        <v>58.53</v>
      </c>
      <c r="W35" s="140"/>
      <c r="X35" s="140" t="s">
        <v>155</v>
      </c>
      <c r="Y35" s="140" t="s">
        <v>110</v>
      </c>
      <c r="Z35" s="130"/>
      <c r="AA35" s="130"/>
      <c r="AB35" s="130"/>
      <c r="AC35" s="130"/>
      <c r="AD35" s="130"/>
      <c r="AE35" s="130"/>
      <c r="AF35" s="130"/>
      <c r="AG35" s="130" t="s">
        <v>156</v>
      </c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</row>
    <row r="36" spans="1:60" ht="22.5" outlineLevel="1" x14ac:dyDescent="0.2">
      <c r="A36" s="157">
        <v>15</v>
      </c>
      <c r="B36" s="158" t="s">
        <v>163</v>
      </c>
      <c r="C36" s="167" t="s">
        <v>164</v>
      </c>
      <c r="D36" s="159" t="s">
        <v>154</v>
      </c>
      <c r="E36" s="160">
        <v>25.887270000000001</v>
      </c>
      <c r="F36" s="162"/>
      <c r="G36" s="162">
        <f t="shared" si="0"/>
        <v>0</v>
      </c>
      <c r="H36" s="161"/>
      <c r="I36" s="162">
        <f t="shared" si="1"/>
        <v>0</v>
      </c>
      <c r="J36" s="161"/>
      <c r="K36" s="162">
        <f t="shared" si="2"/>
        <v>0</v>
      </c>
      <c r="L36" s="162">
        <v>21</v>
      </c>
      <c r="M36" s="162">
        <f t="shared" si="3"/>
        <v>0</v>
      </c>
      <c r="N36" s="160">
        <v>0</v>
      </c>
      <c r="O36" s="160">
        <f t="shared" si="4"/>
        <v>0</v>
      </c>
      <c r="P36" s="160">
        <v>0</v>
      </c>
      <c r="Q36" s="160">
        <f t="shared" si="5"/>
        <v>0</v>
      </c>
      <c r="R36" s="162"/>
      <c r="S36" s="162" t="s">
        <v>108</v>
      </c>
      <c r="T36" s="163" t="s">
        <v>148</v>
      </c>
      <c r="U36" s="140">
        <v>0</v>
      </c>
      <c r="V36" s="140">
        <f t="shared" si="6"/>
        <v>0</v>
      </c>
      <c r="W36" s="140"/>
      <c r="X36" s="140" t="s">
        <v>155</v>
      </c>
      <c r="Y36" s="140" t="s">
        <v>110</v>
      </c>
      <c r="Z36" s="130"/>
      <c r="AA36" s="130"/>
      <c r="AB36" s="130"/>
      <c r="AC36" s="130"/>
      <c r="AD36" s="130"/>
      <c r="AE36" s="130"/>
      <c r="AF36" s="130"/>
      <c r="AG36" s="130" t="s">
        <v>156</v>
      </c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</row>
    <row r="37" spans="1:60" ht="22.5" outlineLevel="1" x14ac:dyDescent="0.2">
      <c r="A37" s="150">
        <v>16</v>
      </c>
      <c r="B37" s="151" t="s">
        <v>165</v>
      </c>
      <c r="C37" s="165" t="s">
        <v>166</v>
      </c>
      <c r="D37" s="152" t="s">
        <v>154</v>
      </c>
      <c r="E37" s="153">
        <v>25.887270000000001</v>
      </c>
      <c r="F37" s="155"/>
      <c r="G37" s="155">
        <f t="shared" si="0"/>
        <v>0</v>
      </c>
      <c r="H37" s="154"/>
      <c r="I37" s="155">
        <f t="shared" si="1"/>
        <v>0</v>
      </c>
      <c r="J37" s="154"/>
      <c r="K37" s="155">
        <f t="shared" si="2"/>
        <v>0</v>
      </c>
      <c r="L37" s="155">
        <v>21</v>
      </c>
      <c r="M37" s="155">
        <f t="shared" si="3"/>
        <v>0</v>
      </c>
      <c r="N37" s="153">
        <v>0</v>
      </c>
      <c r="O37" s="153">
        <f t="shared" si="4"/>
        <v>0</v>
      </c>
      <c r="P37" s="153">
        <v>0</v>
      </c>
      <c r="Q37" s="153">
        <f t="shared" si="5"/>
        <v>0</v>
      </c>
      <c r="R37" s="155"/>
      <c r="S37" s="155" t="s">
        <v>108</v>
      </c>
      <c r="T37" s="156" t="s">
        <v>108</v>
      </c>
      <c r="U37" s="140">
        <v>0</v>
      </c>
      <c r="V37" s="140">
        <f t="shared" si="6"/>
        <v>0</v>
      </c>
      <c r="W37" s="140"/>
      <c r="X37" s="140" t="s">
        <v>155</v>
      </c>
      <c r="Y37" s="140" t="s">
        <v>110</v>
      </c>
      <c r="Z37" s="130"/>
      <c r="AA37" s="130"/>
      <c r="AB37" s="130"/>
      <c r="AC37" s="130"/>
      <c r="AD37" s="130"/>
      <c r="AE37" s="130"/>
      <c r="AF37" s="130"/>
      <c r="AG37" s="130" t="s">
        <v>156</v>
      </c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</row>
    <row r="38" spans="1:60" x14ac:dyDescent="0.2">
      <c r="A38" s="3"/>
      <c r="B38" s="4"/>
      <c r="C38" s="168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v>12</v>
      </c>
      <c r="AF38">
        <v>21</v>
      </c>
      <c r="AG38" t="s">
        <v>89</v>
      </c>
    </row>
    <row r="39" spans="1:60" x14ac:dyDescent="0.2">
      <c r="A39" s="133"/>
      <c r="B39" s="134" t="s">
        <v>31</v>
      </c>
      <c r="C39" s="169"/>
      <c r="D39" s="135"/>
      <c r="E39" s="136"/>
      <c r="F39" s="136"/>
      <c r="G39" s="149">
        <f>G8+G31</f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f>SUMIF(L7:L37,AE38,G7:G37)</f>
        <v>0</v>
      </c>
      <c r="AF39">
        <f>SUMIF(L7:L37,AF38,G7:G37)</f>
        <v>0</v>
      </c>
      <c r="AG39" t="s">
        <v>167</v>
      </c>
    </row>
    <row r="40" spans="1:60" x14ac:dyDescent="0.2">
      <c r="A40" s="3"/>
      <c r="B40" s="4"/>
      <c r="C40" s="168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">
      <c r="A41" s="3"/>
      <c r="B41" s="4"/>
      <c r="C41" s="168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60" x14ac:dyDescent="0.2">
      <c r="A42" s="252" t="s">
        <v>168</v>
      </c>
      <c r="B42" s="252"/>
      <c r="C42" s="253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">
      <c r="A43" s="254"/>
      <c r="B43" s="255"/>
      <c r="C43" s="256"/>
      <c r="D43" s="255"/>
      <c r="E43" s="255"/>
      <c r="F43" s="255"/>
      <c r="G43" s="25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G43" t="s">
        <v>169</v>
      </c>
    </row>
    <row r="44" spans="1:60" x14ac:dyDescent="0.2">
      <c r="A44" s="258"/>
      <c r="B44" s="259"/>
      <c r="C44" s="260"/>
      <c r="D44" s="259"/>
      <c r="E44" s="259"/>
      <c r="F44" s="259"/>
      <c r="G44" s="26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58"/>
      <c r="B45" s="259"/>
      <c r="C45" s="260"/>
      <c r="D45" s="259"/>
      <c r="E45" s="259"/>
      <c r="F45" s="259"/>
      <c r="G45" s="26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258"/>
      <c r="B46" s="259"/>
      <c r="C46" s="260"/>
      <c r="D46" s="259"/>
      <c r="E46" s="259"/>
      <c r="F46" s="259"/>
      <c r="G46" s="26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A47" s="262"/>
      <c r="B47" s="263"/>
      <c r="C47" s="264"/>
      <c r="D47" s="263"/>
      <c r="E47" s="263"/>
      <c r="F47" s="263"/>
      <c r="G47" s="26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3"/>
      <c r="B48" s="4"/>
      <c r="C48" s="168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3:33" x14ac:dyDescent="0.2">
      <c r="C49" s="170"/>
      <c r="D49" s="10"/>
      <c r="AG49" t="s">
        <v>170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43:G47"/>
    <mergeCell ref="A1:G1"/>
    <mergeCell ref="C2:G2"/>
    <mergeCell ref="C3:G3"/>
    <mergeCell ref="C4:G4"/>
    <mergeCell ref="A42:C4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41E55-5C0C-44FE-8642-F600787EE9B3}">
  <sheetPr>
    <outlinePr summaryBelow="0"/>
  </sheetPr>
  <dimension ref="A1:BH5000"/>
  <sheetViews>
    <sheetView workbookViewId="0">
      <pane ySplit="7" topLeftCell="A8" activePane="bottomLeft" state="frozen"/>
      <selection pane="bottomLeft" activeCell="AB132" sqref="AB132"/>
    </sheetView>
  </sheetViews>
  <sheetFormatPr defaultRowHeight="12.75" outlineLevelRow="3" x14ac:dyDescent="0.2"/>
  <cols>
    <col min="1" max="1" width="3.42578125" customWidth="1"/>
    <col min="2" max="2" width="12.5703125" style="104" customWidth="1"/>
    <col min="3" max="3" width="38.28515625" style="10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6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77</v>
      </c>
    </row>
    <row r="2" spans="1:60" ht="24.95" customHeight="1" x14ac:dyDescent="0.2">
      <c r="A2" s="43" t="s">
        <v>8</v>
      </c>
      <c r="B2" s="42" t="s">
        <v>41</v>
      </c>
      <c r="C2" s="246" t="s">
        <v>42</v>
      </c>
      <c r="D2" s="247"/>
      <c r="E2" s="247"/>
      <c r="F2" s="247"/>
      <c r="G2" s="248"/>
      <c r="AG2" t="s">
        <v>78</v>
      </c>
    </row>
    <row r="3" spans="1:60" ht="24.95" customHeight="1" x14ac:dyDescent="0.2">
      <c r="A3" s="43" t="s">
        <v>9</v>
      </c>
      <c r="B3" s="42" t="s">
        <v>44</v>
      </c>
      <c r="C3" s="246" t="s">
        <v>45</v>
      </c>
      <c r="D3" s="247"/>
      <c r="E3" s="247"/>
      <c r="F3" s="247"/>
      <c r="G3" s="248"/>
      <c r="AC3" s="104" t="s">
        <v>78</v>
      </c>
      <c r="AG3" t="s">
        <v>79</v>
      </c>
    </row>
    <row r="4" spans="1:60" ht="24.95" customHeight="1" x14ac:dyDescent="0.2">
      <c r="A4" s="123" t="s">
        <v>10</v>
      </c>
      <c r="B4" s="124" t="s">
        <v>47</v>
      </c>
      <c r="C4" s="249" t="s">
        <v>48</v>
      </c>
      <c r="D4" s="250"/>
      <c r="E4" s="250"/>
      <c r="F4" s="250"/>
      <c r="G4" s="251"/>
      <c r="AG4" t="s">
        <v>80</v>
      </c>
    </row>
    <row r="5" spans="1:60" x14ac:dyDescent="0.2">
      <c r="D5" s="10"/>
    </row>
    <row r="6" spans="1:60" ht="38.25" x14ac:dyDescent="0.2">
      <c r="A6" s="126" t="s">
        <v>81</v>
      </c>
      <c r="B6" s="128" t="s">
        <v>82</v>
      </c>
      <c r="C6" s="128" t="s">
        <v>83</v>
      </c>
      <c r="D6" s="127" t="s">
        <v>84</v>
      </c>
      <c r="E6" s="126" t="s">
        <v>85</v>
      </c>
      <c r="F6" s="125" t="s">
        <v>86</v>
      </c>
      <c r="G6" s="126" t="s">
        <v>31</v>
      </c>
      <c r="H6" s="129" t="s">
        <v>32</v>
      </c>
      <c r="I6" s="129" t="s">
        <v>87</v>
      </c>
      <c r="J6" s="129" t="s">
        <v>33</v>
      </c>
      <c r="K6" s="129" t="s">
        <v>88</v>
      </c>
      <c r="L6" s="129" t="s">
        <v>89</v>
      </c>
      <c r="M6" s="129" t="s">
        <v>90</v>
      </c>
      <c r="N6" s="129" t="s">
        <v>91</v>
      </c>
      <c r="O6" s="129" t="s">
        <v>92</v>
      </c>
      <c r="P6" s="129" t="s">
        <v>93</v>
      </c>
      <c r="Q6" s="129" t="s">
        <v>94</v>
      </c>
      <c r="R6" s="129" t="s">
        <v>95</v>
      </c>
      <c r="S6" s="129" t="s">
        <v>96</v>
      </c>
      <c r="T6" s="129" t="s">
        <v>97</v>
      </c>
      <c r="U6" s="129" t="s">
        <v>98</v>
      </c>
      <c r="V6" s="129" t="s">
        <v>99</v>
      </c>
      <c r="W6" s="129" t="s">
        <v>100</v>
      </c>
      <c r="X6" s="129" t="s">
        <v>101</v>
      </c>
      <c r="Y6" s="129" t="s">
        <v>102</v>
      </c>
    </row>
    <row r="7" spans="1:60" hidden="1" x14ac:dyDescent="0.2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1"/>
      <c r="O7" s="131"/>
      <c r="P7" s="131"/>
      <c r="Q7" s="131"/>
      <c r="R7" s="132"/>
      <c r="S7" s="132"/>
      <c r="T7" s="132"/>
      <c r="U7" s="132"/>
      <c r="V7" s="132"/>
      <c r="W7" s="132"/>
      <c r="X7" s="132"/>
      <c r="Y7" s="132"/>
    </row>
    <row r="8" spans="1:60" x14ac:dyDescent="0.2">
      <c r="A8" s="143" t="s">
        <v>103</v>
      </c>
      <c r="B8" s="144" t="s">
        <v>44</v>
      </c>
      <c r="C8" s="164" t="s">
        <v>64</v>
      </c>
      <c r="D8" s="145"/>
      <c r="E8" s="146"/>
      <c r="F8" s="147"/>
      <c r="G8" s="147">
        <f>SUMIF(AG9:AG89,"&lt;&gt;NOR",G9:G89)</f>
        <v>0</v>
      </c>
      <c r="H8" s="147"/>
      <c r="I8" s="147">
        <f>SUM(I9:I89)</f>
        <v>0</v>
      </c>
      <c r="J8" s="147"/>
      <c r="K8" s="147">
        <f>SUM(K9:K89)</f>
        <v>0</v>
      </c>
      <c r="L8" s="147"/>
      <c r="M8" s="147">
        <f>SUM(M9:M89)</f>
        <v>0</v>
      </c>
      <c r="N8" s="146"/>
      <c r="O8" s="146">
        <f>SUM(O9:O89)</f>
        <v>1.95</v>
      </c>
      <c r="P8" s="146"/>
      <c r="Q8" s="146">
        <f>SUM(Q9:Q89)</f>
        <v>0</v>
      </c>
      <c r="R8" s="147"/>
      <c r="S8" s="147"/>
      <c r="T8" s="148"/>
      <c r="U8" s="142"/>
      <c r="V8" s="142">
        <f>SUM(V9:V89)</f>
        <v>48.32</v>
      </c>
      <c r="W8" s="142"/>
      <c r="X8" s="142"/>
      <c r="Y8" s="142"/>
      <c r="AG8" t="s">
        <v>104</v>
      </c>
    </row>
    <row r="9" spans="1:60" outlineLevel="1" x14ac:dyDescent="0.2">
      <c r="A9" s="150">
        <v>1</v>
      </c>
      <c r="B9" s="151" t="s">
        <v>171</v>
      </c>
      <c r="C9" s="165" t="s">
        <v>172</v>
      </c>
      <c r="D9" s="152" t="s">
        <v>125</v>
      </c>
      <c r="E9" s="153">
        <v>16.853750000000002</v>
      </c>
      <c r="F9" s="155"/>
      <c r="G9" s="155">
        <f>ROUND(E9*F9,2)</f>
        <v>0</v>
      </c>
      <c r="H9" s="154"/>
      <c r="I9" s="155">
        <f>ROUND(E9*H9,2)</f>
        <v>0</v>
      </c>
      <c r="J9" s="154"/>
      <c r="K9" s="155">
        <f>ROUND(E9*J9,2)</f>
        <v>0</v>
      </c>
      <c r="L9" s="155">
        <v>21</v>
      </c>
      <c r="M9" s="155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5"/>
      <c r="S9" s="155" t="s">
        <v>108</v>
      </c>
      <c r="T9" s="156" t="s">
        <v>108</v>
      </c>
      <c r="U9" s="140">
        <v>0.37</v>
      </c>
      <c r="V9" s="140">
        <f>ROUND(E9*U9,2)</f>
        <v>6.24</v>
      </c>
      <c r="W9" s="140"/>
      <c r="X9" s="140" t="s">
        <v>109</v>
      </c>
      <c r="Y9" s="140" t="s">
        <v>110</v>
      </c>
      <c r="Z9" s="130"/>
      <c r="AA9" s="130"/>
      <c r="AB9" s="130"/>
      <c r="AC9" s="130"/>
      <c r="AD9" s="130"/>
      <c r="AE9" s="130"/>
      <c r="AF9" s="130"/>
      <c r="AG9" s="130" t="s">
        <v>111</v>
      </c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</row>
    <row r="10" spans="1:60" outlineLevel="2" x14ac:dyDescent="0.2">
      <c r="A10" s="137"/>
      <c r="B10" s="138"/>
      <c r="C10" s="166" t="s">
        <v>173</v>
      </c>
      <c r="D10" s="141"/>
      <c r="E10" s="173">
        <v>9.0525000000000002</v>
      </c>
      <c r="F10" s="140"/>
      <c r="G10" s="140"/>
      <c r="H10" s="140"/>
      <c r="I10" s="140"/>
      <c r="J10" s="140"/>
      <c r="K10" s="140"/>
      <c r="L10" s="140"/>
      <c r="M10" s="140"/>
      <c r="N10" s="139"/>
      <c r="O10" s="139"/>
      <c r="P10" s="139"/>
      <c r="Q10" s="139"/>
      <c r="R10" s="140"/>
      <c r="S10" s="140"/>
      <c r="T10" s="140"/>
      <c r="U10" s="140"/>
      <c r="V10" s="140"/>
      <c r="W10" s="140"/>
      <c r="X10" s="140"/>
      <c r="Y10" s="140"/>
      <c r="Z10" s="130"/>
      <c r="AA10" s="130"/>
      <c r="AB10" s="130"/>
      <c r="AC10" s="130"/>
      <c r="AD10" s="130"/>
      <c r="AE10" s="130"/>
      <c r="AF10" s="130"/>
      <c r="AG10" s="130" t="s">
        <v>113</v>
      </c>
      <c r="AH10" s="130">
        <v>0</v>
      </c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</row>
    <row r="11" spans="1:60" outlineLevel="3" x14ac:dyDescent="0.2">
      <c r="A11" s="137"/>
      <c r="B11" s="138"/>
      <c r="C11" s="166" t="s">
        <v>174</v>
      </c>
      <c r="D11" s="141"/>
      <c r="E11" s="173">
        <v>2.0137499999999999</v>
      </c>
      <c r="F11" s="140"/>
      <c r="G11" s="140"/>
      <c r="H11" s="140"/>
      <c r="I11" s="140"/>
      <c r="J11" s="140"/>
      <c r="K11" s="140"/>
      <c r="L11" s="140"/>
      <c r="M11" s="140"/>
      <c r="N11" s="139"/>
      <c r="O11" s="139"/>
      <c r="P11" s="139"/>
      <c r="Q11" s="139"/>
      <c r="R11" s="140"/>
      <c r="S11" s="140"/>
      <c r="T11" s="140"/>
      <c r="U11" s="140"/>
      <c r="V11" s="140"/>
      <c r="W11" s="140"/>
      <c r="X11" s="140"/>
      <c r="Y11" s="140"/>
      <c r="Z11" s="130"/>
      <c r="AA11" s="130"/>
      <c r="AB11" s="130"/>
      <c r="AC11" s="130"/>
      <c r="AD11" s="130"/>
      <c r="AE11" s="130"/>
      <c r="AF11" s="130"/>
      <c r="AG11" s="130" t="s">
        <v>113</v>
      </c>
      <c r="AH11" s="130">
        <v>0</v>
      </c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</row>
    <row r="12" spans="1:60" outlineLevel="3" x14ac:dyDescent="0.2">
      <c r="A12" s="137"/>
      <c r="B12" s="138"/>
      <c r="C12" s="166" t="s">
        <v>175</v>
      </c>
      <c r="D12" s="141"/>
      <c r="E12" s="173">
        <v>6.7874999999999996</v>
      </c>
      <c r="F12" s="140"/>
      <c r="G12" s="140"/>
      <c r="H12" s="140"/>
      <c r="I12" s="140"/>
      <c r="J12" s="140"/>
      <c r="K12" s="140"/>
      <c r="L12" s="140"/>
      <c r="M12" s="140"/>
      <c r="N12" s="139"/>
      <c r="O12" s="139"/>
      <c r="P12" s="139"/>
      <c r="Q12" s="139"/>
      <c r="R12" s="140"/>
      <c r="S12" s="140"/>
      <c r="T12" s="140"/>
      <c r="U12" s="140"/>
      <c r="V12" s="140"/>
      <c r="W12" s="140"/>
      <c r="X12" s="140"/>
      <c r="Y12" s="140"/>
      <c r="Z12" s="130"/>
      <c r="AA12" s="130"/>
      <c r="AB12" s="130"/>
      <c r="AC12" s="130"/>
      <c r="AD12" s="130"/>
      <c r="AE12" s="130"/>
      <c r="AF12" s="130"/>
      <c r="AG12" s="130" t="s">
        <v>113</v>
      </c>
      <c r="AH12" s="130">
        <v>0</v>
      </c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</row>
    <row r="13" spans="1:60" outlineLevel="3" x14ac:dyDescent="0.2">
      <c r="A13" s="137"/>
      <c r="B13" s="138"/>
      <c r="C13" s="166" t="s">
        <v>176</v>
      </c>
      <c r="D13" s="141"/>
      <c r="E13" s="173">
        <v>-1</v>
      </c>
      <c r="F13" s="140"/>
      <c r="G13" s="140"/>
      <c r="H13" s="140"/>
      <c r="I13" s="140"/>
      <c r="J13" s="140"/>
      <c r="K13" s="140"/>
      <c r="L13" s="140"/>
      <c r="M13" s="140"/>
      <c r="N13" s="139"/>
      <c r="O13" s="139"/>
      <c r="P13" s="139"/>
      <c r="Q13" s="139"/>
      <c r="R13" s="140"/>
      <c r="S13" s="140"/>
      <c r="T13" s="140"/>
      <c r="U13" s="140"/>
      <c r="V13" s="140"/>
      <c r="W13" s="140"/>
      <c r="X13" s="140"/>
      <c r="Y13" s="140"/>
      <c r="Z13" s="130"/>
      <c r="AA13" s="130"/>
      <c r="AB13" s="130"/>
      <c r="AC13" s="130"/>
      <c r="AD13" s="130"/>
      <c r="AE13" s="130"/>
      <c r="AF13" s="130"/>
      <c r="AG13" s="130" t="s">
        <v>113</v>
      </c>
      <c r="AH13" s="130">
        <v>0</v>
      </c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</row>
    <row r="14" spans="1:60" outlineLevel="1" x14ac:dyDescent="0.2">
      <c r="A14" s="150">
        <v>2</v>
      </c>
      <c r="B14" s="151" t="s">
        <v>177</v>
      </c>
      <c r="C14" s="165" t="s">
        <v>178</v>
      </c>
      <c r="D14" s="152" t="s">
        <v>125</v>
      </c>
      <c r="E14" s="153">
        <v>16.853750000000002</v>
      </c>
      <c r="F14" s="155"/>
      <c r="G14" s="155">
        <f>ROUND(E14*F14,2)</f>
        <v>0</v>
      </c>
      <c r="H14" s="154"/>
      <c r="I14" s="155">
        <f>ROUND(E14*H14,2)</f>
        <v>0</v>
      </c>
      <c r="J14" s="154"/>
      <c r="K14" s="155">
        <f>ROUND(E14*J14,2)</f>
        <v>0</v>
      </c>
      <c r="L14" s="155">
        <v>21</v>
      </c>
      <c r="M14" s="155">
        <f>G14*(1+L14/100)</f>
        <v>0</v>
      </c>
      <c r="N14" s="153">
        <v>0</v>
      </c>
      <c r="O14" s="153">
        <f>ROUND(E14*N14,2)</f>
        <v>0</v>
      </c>
      <c r="P14" s="153">
        <v>0</v>
      </c>
      <c r="Q14" s="153">
        <f>ROUND(E14*P14,2)</f>
        <v>0</v>
      </c>
      <c r="R14" s="155"/>
      <c r="S14" s="155" t="s">
        <v>108</v>
      </c>
      <c r="T14" s="156" t="s">
        <v>108</v>
      </c>
      <c r="U14" s="140">
        <v>0.06</v>
      </c>
      <c r="V14" s="140">
        <f>ROUND(E14*U14,2)</f>
        <v>1.01</v>
      </c>
      <c r="W14" s="140"/>
      <c r="X14" s="140" t="s">
        <v>109</v>
      </c>
      <c r="Y14" s="140" t="s">
        <v>110</v>
      </c>
      <c r="Z14" s="130"/>
      <c r="AA14" s="130"/>
      <c r="AB14" s="130"/>
      <c r="AC14" s="130"/>
      <c r="AD14" s="130"/>
      <c r="AE14" s="130"/>
      <c r="AF14" s="130"/>
      <c r="AG14" s="130" t="s">
        <v>111</v>
      </c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</row>
    <row r="15" spans="1:60" outlineLevel="2" x14ac:dyDescent="0.2">
      <c r="A15" s="137"/>
      <c r="B15" s="138"/>
      <c r="C15" s="166" t="s">
        <v>173</v>
      </c>
      <c r="D15" s="141"/>
      <c r="E15" s="173">
        <v>9.0525000000000002</v>
      </c>
      <c r="F15" s="140"/>
      <c r="G15" s="140"/>
      <c r="H15" s="140"/>
      <c r="I15" s="140"/>
      <c r="J15" s="140"/>
      <c r="K15" s="140"/>
      <c r="L15" s="140"/>
      <c r="M15" s="140"/>
      <c r="N15" s="139"/>
      <c r="O15" s="139"/>
      <c r="P15" s="139"/>
      <c r="Q15" s="139"/>
      <c r="R15" s="140"/>
      <c r="S15" s="140"/>
      <c r="T15" s="140"/>
      <c r="U15" s="140"/>
      <c r="V15" s="140"/>
      <c r="W15" s="140"/>
      <c r="X15" s="140"/>
      <c r="Y15" s="140"/>
      <c r="Z15" s="130"/>
      <c r="AA15" s="130"/>
      <c r="AB15" s="130"/>
      <c r="AC15" s="130"/>
      <c r="AD15" s="130"/>
      <c r="AE15" s="130"/>
      <c r="AF15" s="130"/>
      <c r="AG15" s="130" t="s">
        <v>113</v>
      </c>
      <c r="AH15" s="130">
        <v>0</v>
      </c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</row>
    <row r="16" spans="1:60" outlineLevel="3" x14ac:dyDescent="0.2">
      <c r="A16" s="137"/>
      <c r="B16" s="138"/>
      <c r="C16" s="166" t="s">
        <v>174</v>
      </c>
      <c r="D16" s="141"/>
      <c r="E16" s="173">
        <v>2.0137499999999999</v>
      </c>
      <c r="F16" s="140"/>
      <c r="G16" s="140"/>
      <c r="H16" s="140"/>
      <c r="I16" s="140"/>
      <c r="J16" s="140"/>
      <c r="K16" s="140"/>
      <c r="L16" s="140"/>
      <c r="M16" s="140"/>
      <c r="N16" s="139"/>
      <c r="O16" s="139"/>
      <c r="P16" s="139"/>
      <c r="Q16" s="139"/>
      <c r="R16" s="140"/>
      <c r="S16" s="140"/>
      <c r="T16" s="140"/>
      <c r="U16" s="140"/>
      <c r="V16" s="140"/>
      <c r="W16" s="140"/>
      <c r="X16" s="140"/>
      <c r="Y16" s="140"/>
      <c r="Z16" s="130"/>
      <c r="AA16" s="130"/>
      <c r="AB16" s="130"/>
      <c r="AC16" s="130"/>
      <c r="AD16" s="130"/>
      <c r="AE16" s="130"/>
      <c r="AF16" s="130"/>
      <c r="AG16" s="130" t="s">
        <v>113</v>
      </c>
      <c r="AH16" s="130">
        <v>0</v>
      </c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</row>
    <row r="17" spans="1:60" outlineLevel="3" x14ac:dyDescent="0.2">
      <c r="A17" s="137"/>
      <c r="B17" s="138"/>
      <c r="C17" s="166" t="s">
        <v>175</v>
      </c>
      <c r="D17" s="141"/>
      <c r="E17" s="173">
        <v>6.7874999999999996</v>
      </c>
      <c r="F17" s="140"/>
      <c r="G17" s="140"/>
      <c r="H17" s="140"/>
      <c r="I17" s="140"/>
      <c r="J17" s="140"/>
      <c r="K17" s="140"/>
      <c r="L17" s="140"/>
      <c r="M17" s="140"/>
      <c r="N17" s="139"/>
      <c r="O17" s="139"/>
      <c r="P17" s="139"/>
      <c r="Q17" s="139"/>
      <c r="R17" s="140"/>
      <c r="S17" s="140"/>
      <c r="T17" s="140"/>
      <c r="U17" s="140"/>
      <c r="V17" s="140"/>
      <c r="W17" s="140"/>
      <c r="X17" s="140"/>
      <c r="Y17" s="140"/>
      <c r="Z17" s="130"/>
      <c r="AA17" s="130"/>
      <c r="AB17" s="130"/>
      <c r="AC17" s="130"/>
      <c r="AD17" s="130"/>
      <c r="AE17" s="130"/>
      <c r="AF17" s="130"/>
      <c r="AG17" s="130" t="s">
        <v>113</v>
      </c>
      <c r="AH17" s="130">
        <v>0</v>
      </c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</row>
    <row r="18" spans="1:60" outlineLevel="3" x14ac:dyDescent="0.2">
      <c r="A18" s="137"/>
      <c r="B18" s="138"/>
      <c r="C18" s="166" t="s">
        <v>176</v>
      </c>
      <c r="D18" s="141"/>
      <c r="E18" s="173">
        <v>-1</v>
      </c>
      <c r="F18" s="140"/>
      <c r="G18" s="140"/>
      <c r="H18" s="140"/>
      <c r="I18" s="140"/>
      <c r="J18" s="140"/>
      <c r="K18" s="140"/>
      <c r="L18" s="140"/>
      <c r="M18" s="140"/>
      <c r="N18" s="139"/>
      <c r="O18" s="139"/>
      <c r="P18" s="139"/>
      <c r="Q18" s="139"/>
      <c r="R18" s="140"/>
      <c r="S18" s="140"/>
      <c r="T18" s="140"/>
      <c r="U18" s="140"/>
      <c r="V18" s="140"/>
      <c r="W18" s="140"/>
      <c r="X18" s="140"/>
      <c r="Y18" s="140"/>
      <c r="Z18" s="130"/>
      <c r="AA18" s="130"/>
      <c r="AB18" s="130"/>
      <c r="AC18" s="130"/>
      <c r="AD18" s="130"/>
      <c r="AE18" s="130"/>
      <c r="AF18" s="130"/>
      <c r="AG18" s="130" t="s">
        <v>113</v>
      </c>
      <c r="AH18" s="130">
        <v>0</v>
      </c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</row>
    <row r="19" spans="1:60" outlineLevel="1" x14ac:dyDescent="0.2">
      <c r="A19" s="150">
        <v>3</v>
      </c>
      <c r="B19" s="151" t="s">
        <v>179</v>
      </c>
      <c r="C19" s="165" t="s">
        <v>180</v>
      </c>
      <c r="D19" s="152" t="s">
        <v>125</v>
      </c>
      <c r="E19" s="153">
        <v>4.08</v>
      </c>
      <c r="F19" s="155"/>
      <c r="G19" s="155">
        <f>ROUND(E19*F19,2)</f>
        <v>0</v>
      </c>
      <c r="H19" s="154"/>
      <c r="I19" s="155">
        <f>ROUND(E19*H19,2)</f>
        <v>0</v>
      </c>
      <c r="J19" s="154"/>
      <c r="K19" s="155">
        <f>ROUND(E19*J19,2)</f>
        <v>0</v>
      </c>
      <c r="L19" s="155">
        <v>21</v>
      </c>
      <c r="M19" s="155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5"/>
      <c r="S19" s="155" t="s">
        <v>108</v>
      </c>
      <c r="T19" s="156" t="s">
        <v>108</v>
      </c>
      <c r="U19" s="140">
        <v>0.12</v>
      </c>
      <c r="V19" s="140">
        <f>ROUND(E19*U19,2)</f>
        <v>0.49</v>
      </c>
      <c r="W19" s="140"/>
      <c r="X19" s="140" t="s">
        <v>109</v>
      </c>
      <c r="Y19" s="140" t="s">
        <v>110</v>
      </c>
      <c r="Z19" s="130"/>
      <c r="AA19" s="130"/>
      <c r="AB19" s="130"/>
      <c r="AC19" s="130"/>
      <c r="AD19" s="130"/>
      <c r="AE19" s="130"/>
      <c r="AF19" s="130"/>
      <c r="AG19" s="130" t="s">
        <v>111</v>
      </c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</row>
    <row r="20" spans="1:60" outlineLevel="2" x14ac:dyDescent="0.2">
      <c r="A20" s="137"/>
      <c r="B20" s="138"/>
      <c r="C20" s="166" t="s">
        <v>181</v>
      </c>
      <c r="D20" s="141"/>
      <c r="E20" s="173">
        <v>1.62</v>
      </c>
      <c r="F20" s="140"/>
      <c r="G20" s="140"/>
      <c r="H20" s="140"/>
      <c r="I20" s="140"/>
      <c r="J20" s="140"/>
      <c r="K20" s="140"/>
      <c r="L20" s="140"/>
      <c r="M20" s="140"/>
      <c r="N20" s="139"/>
      <c r="O20" s="139"/>
      <c r="P20" s="139"/>
      <c r="Q20" s="139"/>
      <c r="R20" s="140"/>
      <c r="S20" s="140"/>
      <c r="T20" s="140"/>
      <c r="U20" s="140"/>
      <c r="V20" s="140"/>
      <c r="W20" s="140"/>
      <c r="X20" s="140"/>
      <c r="Y20" s="140"/>
      <c r="Z20" s="130"/>
      <c r="AA20" s="130"/>
      <c r="AB20" s="130"/>
      <c r="AC20" s="130"/>
      <c r="AD20" s="130"/>
      <c r="AE20" s="130"/>
      <c r="AF20" s="130"/>
      <c r="AG20" s="130" t="s">
        <v>113</v>
      </c>
      <c r="AH20" s="130">
        <v>0</v>
      </c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</row>
    <row r="21" spans="1:60" outlineLevel="3" x14ac:dyDescent="0.2">
      <c r="A21" s="137"/>
      <c r="B21" s="138"/>
      <c r="C21" s="166" t="s">
        <v>182</v>
      </c>
      <c r="D21" s="141"/>
      <c r="E21" s="173">
        <v>3.36</v>
      </c>
      <c r="F21" s="140"/>
      <c r="G21" s="140"/>
      <c r="H21" s="140"/>
      <c r="I21" s="140"/>
      <c r="J21" s="140"/>
      <c r="K21" s="140"/>
      <c r="L21" s="140"/>
      <c r="M21" s="140"/>
      <c r="N21" s="139"/>
      <c r="O21" s="139"/>
      <c r="P21" s="139"/>
      <c r="Q21" s="139"/>
      <c r="R21" s="140"/>
      <c r="S21" s="140"/>
      <c r="T21" s="140"/>
      <c r="U21" s="140"/>
      <c r="V21" s="140"/>
      <c r="W21" s="140"/>
      <c r="X21" s="140"/>
      <c r="Y21" s="140"/>
      <c r="Z21" s="130"/>
      <c r="AA21" s="130"/>
      <c r="AB21" s="130"/>
      <c r="AC21" s="130"/>
      <c r="AD21" s="130"/>
      <c r="AE21" s="130"/>
      <c r="AF21" s="130"/>
      <c r="AG21" s="130" t="s">
        <v>113</v>
      </c>
      <c r="AH21" s="130">
        <v>0</v>
      </c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</row>
    <row r="22" spans="1:60" outlineLevel="3" x14ac:dyDescent="0.2">
      <c r="A22" s="137"/>
      <c r="B22" s="138"/>
      <c r="C22" s="166" t="s">
        <v>183</v>
      </c>
      <c r="D22" s="141"/>
      <c r="E22" s="173">
        <v>-0.9</v>
      </c>
      <c r="F22" s="140"/>
      <c r="G22" s="140"/>
      <c r="H22" s="140"/>
      <c r="I22" s="140"/>
      <c r="J22" s="140"/>
      <c r="K22" s="140"/>
      <c r="L22" s="140"/>
      <c r="M22" s="140"/>
      <c r="N22" s="139"/>
      <c r="O22" s="139"/>
      <c r="P22" s="139"/>
      <c r="Q22" s="139"/>
      <c r="R22" s="140"/>
      <c r="S22" s="140"/>
      <c r="T22" s="140"/>
      <c r="U22" s="140"/>
      <c r="V22" s="140"/>
      <c r="W22" s="140"/>
      <c r="X22" s="140"/>
      <c r="Y22" s="140"/>
      <c r="Z22" s="130"/>
      <c r="AA22" s="130"/>
      <c r="AB22" s="130"/>
      <c r="AC22" s="130"/>
      <c r="AD22" s="130"/>
      <c r="AE22" s="130"/>
      <c r="AF22" s="130"/>
      <c r="AG22" s="130" t="s">
        <v>113</v>
      </c>
      <c r="AH22" s="130">
        <v>0</v>
      </c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</row>
    <row r="23" spans="1:60" outlineLevel="1" x14ac:dyDescent="0.2">
      <c r="A23" s="150">
        <v>4</v>
      </c>
      <c r="B23" s="151" t="s">
        <v>184</v>
      </c>
      <c r="C23" s="165" t="s">
        <v>185</v>
      </c>
      <c r="D23" s="152" t="s">
        <v>125</v>
      </c>
      <c r="E23" s="153">
        <v>4.08</v>
      </c>
      <c r="F23" s="155"/>
      <c r="G23" s="155">
        <f>ROUND(E23*F23,2)</f>
        <v>0</v>
      </c>
      <c r="H23" s="154"/>
      <c r="I23" s="155">
        <f>ROUND(E23*H23,2)</f>
        <v>0</v>
      </c>
      <c r="J23" s="154"/>
      <c r="K23" s="155">
        <f>ROUND(E23*J23,2)</f>
        <v>0</v>
      </c>
      <c r="L23" s="155">
        <v>21</v>
      </c>
      <c r="M23" s="155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5"/>
      <c r="S23" s="155" t="s">
        <v>108</v>
      </c>
      <c r="T23" s="156" t="s">
        <v>108</v>
      </c>
      <c r="U23" s="140">
        <v>0.04</v>
      </c>
      <c r="V23" s="140">
        <f>ROUND(E23*U23,2)</f>
        <v>0.16</v>
      </c>
      <c r="W23" s="140"/>
      <c r="X23" s="140" t="s">
        <v>109</v>
      </c>
      <c r="Y23" s="140" t="s">
        <v>110</v>
      </c>
      <c r="Z23" s="130"/>
      <c r="AA23" s="130"/>
      <c r="AB23" s="130"/>
      <c r="AC23" s="130"/>
      <c r="AD23" s="130"/>
      <c r="AE23" s="130"/>
      <c r="AF23" s="130"/>
      <c r="AG23" s="130" t="s">
        <v>111</v>
      </c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</row>
    <row r="24" spans="1:60" outlineLevel="2" x14ac:dyDescent="0.2">
      <c r="A24" s="137"/>
      <c r="B24" s="138"/>
      <c r="C24" s="166" t="s">
        <v>181</v>
      </c>
      <c r="D24" s="141"/>
      <c r="E24" s="173">
        <v>1.62</v>
      </c>
      <c r="F24" s="140"/>
      <c r="G24" s="140"/>
      <c r="H24" s="140"/>
      <c r="I24" s="140"/>
      <c r="J24" s="140"/>
      <c r="K24" s="140"/>
      <c r="L24" s="140"/>
      <c r="M24" s="140"/>
      <c r="N24" s="139"/>
      <c r="O24" s="139"/>
      <c r="P24" s="139"/>
      <c r="Q24" s="139"/>
      <c r="R24" s="140"/>
      <c r="S24" s="140"/>
      <c r="T24" s="140"/>
      <c r="U24" s="140"/>
      <c r="V24" s="140"/>
      <c r="W24" s="140"/>
      <c r="X24" s="140"/>
      <c r="Y24" s="140"/>
      <c r="Z24" s="130"/>
      <c r="AA24" s="130"/>
      <c r="AB24" s="130"/>
      <c r="AC24" s="130"/>
      <c r="AD24" s="130"/>
      <c r="AE24" s="130"/>
      <c r="AF24" s="130"/>
      <c r="AG24" s="130" t="s">
        <v>113</v>
      </c>
      <c r="AH24" s="130">
        <v>0</v>
      </c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</row>
    <row r="25" spans="1:60" outlineLevel="3" x14ac:dyDescent="0.2">
      <c r="A25" s="137"/>
      <c r="B25" s="138"/>
      <c r="C25" s="166" t="s">
        <v>182</v>
      </c>
      <c r="D25" s="141"/>
      <c r="E25" s="173">
        <v>3.36</v>
      </c>
      <c r="F25" s="140"/>
      <c r="G25" s="140"/>
      <c r="H25" s="140"/>
      <c r="I25" s="140"/>
      <c r="J25" s="140"/>
      <c r="K25" s="140"/>
      <c r="L25" s="140"/>
      <c r="M25" s="140"/>
      <c r="N25" s="139"/>
      <c r="O25" s="139"/>
      <c r="P25" s="139"/>
      <c r="Q25" s="139"/>
      <c r="R25" s="140"/>
      <c r="S25" s="140"/>
      <c r="T25" s="140"/>
      <c r="U25" s="140"/>
      <c r="V25" s="140"/>
      <c r="W25" s="140"/>
      <c r="X25" s="140"/>
      <c r="Y25" s="140"/>
      <c r="Z25" s="130"/>
      <c r="AA25" s="130"/>
      <c r="AB25" s="130"/>
      <c r="AC25" s="130"/>
      <c r="AD25" s="130"/>
      <c r="AE25" s="130"/>
      <c r="AF25" s="130"/>
      <c r="AG25" s="130" t="s">
        <v>113</v>
      </c>
      <c r="AH25" s="130">
        <v>0</v>
      </c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</row>
    <row r="26" spans="1:60" outlineLevel="3" x14ac:dyDescent="0.2">
      <c r="A26" s="137"/>
      <c r="B26" s="138"/>
      <c r="C26" s="166" t="s">
        <v>183</v>
      </c>
      <c r="D26" s="141"/>
      <c r="E26" s="173">
        <v>-0.9</v>
      </c>
      <c r="F26" s="140"/>
      <c r="G26" s="140"/>
      <c r="H26" s="140"/>
      <c r="I26" s="140"/>
      <c r="J26" s="140"/>
      <c r="K26" s="140"/>
      <c r="L26" s="140"/>
      <c r="M26" s="140"/>
      <c r="N26" s="139"/>
      <c r="O26" s="139"/>
      <c r="P26" s="139"/>
      <c r="Q26" s="139"/>
      <c r="R26" s="140"/>
      <c r="S26" s="140"/>
      <c r="T26" s="140"/>
      <c r="U26" s="140"/>
      <c r="V26" s="140"/>
      <c r="W26" s="140"/>
      <c r="X26" s="140"/>
      <c r="Y26" s="140"/>
      <c r="Z26" s="130"/>
      <c r="AA26" s="130"/>
      <c r="AB26" s="130"/>
      <c r="AC26" s="130"/>
      <c r="AD26" s="130"/>
      <c r="AE26" s="130"/>
      <c r="AF26" s="130"/>
      <c r="AG26" s="130" t="s">
        <v>113</v>
      </c>
      <c r="AH26" s="130">
        <v>0</v>
      </c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</row>
    <row r="27" spans="1:60" outlineLevel="1" x14ac:dyDescent="0.2">
      <c r="A27" s="150">
        <v>5</v>
      </c>
      <c r="B27" s="151" t="s">
        <v>186</v>
      </c>
      <c r="C27" s="165" t="s">
        <v>187</v>
      </c>
      <c r="D27" s="152" t="s">
        <v>125</v>
      </c>
      <c r="E27" s="153">
        <v>1.9</v>
      </c>
      <c r="F27" s="155"/>
      <c r="G27" s="155">
        <f>ROUND(E27*F27,2)</f>
        <v>0</v>
      </c>
      <c r="H27" s="154"/>
      <c r="I27" s="155">
        <f>ROUND(E27*H27,2)</f>
        <v>0</v>
      </c>
      <c r="J27" s="154"/>
      <c r="K27" s="155">
        <f>ROUND(E27*J27,2)</f>
        <v>0</v>
      </c>
      <c r="L27" s="155">
        <v>21</v>
      </c>
      <c r="M27" s="155">
        <f>G27*(1+L27/100)</f>
        <v>0</v>
      </c>
      <c r="N27" s="153">
        <v>0</v>
      </c>
      <c r="O27" s="153">
        <f>ROUND(E27*N27,2)</f>
        <v>0</v>
      </c>
      <c r="P27" s="153">
        <v>0</v>
      </c>
      <c r="Q27" s="153">
        <f>ROUND(E27*P27,2)</f>
        <v>0</v>
      </c>
      <c r="R27" s="155"/>
      <c r="S27" s="155" t="s">
        <v>108</v>
      </c>
      <c r="T27" s="156" t="s">
        <v>108</v>
      </c>
      <c r="U27" s="140">
        <v>3.5329999999999999</v>
      </c>
      <c r="V27" s="140">
        <f>ROUND(E27*U27,2)</f>
        <v>6.71</v>
      </c>
      <c r="W27" s="140"/>
      <c r="X27" s="140" t="s">
        <v>109</v>
      </c>
      <c r="Y27" s="140" t="s">
        <v>110</v>
      </c>
      <c r="Z27" s="130"/>
      <c r="AA27" s="130"/>
      <c r="AB27" s="130"/>
      <c r="AC27" s="130"/>
      <c r="AD27" s="130"/>
      <c r="AE27" s="130"/>
      <c r="AF27" s="130"/>
      <c r="AG27" s="130" t="s">
        <v>111</v>
      </c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</row>
    <row r="28" spans="1:60" outlineLevel="2" x14ac:dyDescent="0.2">
      <c r="A28" s="137"/>
      <c r="B28" s="138"/>
      <c r="C28" s="166" t="s">
        <v>44</v>
      </c>
      <c r="D28" s="141"/>
      <c r="E28" s="173">
        <v>1</v>
      </c>
      <c r="F28" s="140"/>
      <c r="G28" s="140"/>
      <c r="H28" s="140"/>
      <c r="I28" s="140"/>
      <c r="J28" s="140"/>
      <c r="K28" s="140"/>
      <c r="L28" s="140"/>
      <c r="M28" s="140"/>
      <c r="N28" s="139"/>
      <c r="O28" s="139"/>
      <c r="P28" s="139"/>
      <c r="Q28" s="139"/>
      <c r="R28" s="140"/>
      <c r="S28" s="140"/>
      <c r="T28" s="140"/>
      <c r="U28" s="140"/>
      <c r="V28" s="140"/>
      <c r="W28" s="140"/>
      <c r="X28" s="140"/>
      <c r="Y28" s="140"/>
      <c r="Z28" s="130"/>
      <c r="AA28" s="130"/>
      <c r="AB28" s="130"/>
      <c r="AC28" s="130"/>
      <c r="AD28" s="130"/>
      <c r="AE28" s="130"/>
      <c r="AF28" s="130"/>
      <c r="AG28" s="130" t="s">
        <v>113</v>
      </c>
      <c r="AH28" s="130">
        <v>0</v>
      </c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</row>
    <row r="29" spans="1:60" outlineLevel="3" x14ac:dyDescent="0.2">
      <c r="A29" s="137"/>
      <c r="B29" s="138"/>
      <c r="C29" s="166" t="s">
        <v>188</v>
      </c>
      <c r="D29" s="141"/>
      <c r="E29" s="173">
        <v>0.9</v>
      </c>
      <c r="F29" s="140"/>
      <c r="G29" s="140"/>
      <c r="H29" s="140"/>
      <c r="I29" s="140"/>
      <c r="J29" s="140"/>
      <c r="K29" s="140"/>
      <c r="L29" s="140"/>
      <c r="M29" s="140"/>
      <c r="N29" s="139"/>
      <c r="O29" s="139"/>
      <c r="P29" s="139"/>
      <c r="Q29" s="139"/>
      <c r="R29" s="140"/>
      <c r="S29" s="140"/>
      <c r="T29" s="140"/>
      <c r="U29" s="140"/>
      <c r="V29" s="140"/>
      <c r="W29" s="140"/>
      <c r="X29" s="140"/>
      <c r="Y29" s="140"/>
      <c r="Z29" s="130"/>
      <c r="AA29" s="130"/>
      <c r="AB29" s="130"/>
      <c r="AC29" s="130"/>
      <c r="AD29" s="130"/>
      <c r="AE29" s="130"/>
      <c r="AF29" s="130"/>
      <c r="AG29" s="130" t="s">
        <v>113</v>
      </c>
      <c r="AH29" s="130">
        <v>0</v>
      </c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</row>
    <row r="30" spans="1:60" outlineLevel="1" x14ac:dyDescent="0.2">
      <c r="A30" s="150">
        <v>6</v>
      </c>
      <c r="B30" s="151" t="s">
        <v>189</v>
      </c>
      <c r="C30" s="165" t="s">
        <v>190</v>
      </c>
      <c r="D30" s="152" t="s">
        <v>125</v>
      </c>
      <c r="E30" s="153">
        <v>15.547499999999999</v>
      </c>
      <c r="F30" s="155"/>
      <c r="G30" s="155">
        <f>ROUND(E30*F30,2)</f>
        <v>0</v>
      </c>
      <c r="H30" s="154"/>
      <c r="I30" s="155">
        <f>ROUND(E30*H30,2)</f>
        <v>0</v>
      </c>
      <c r="J30" s="154"/>
      <c r="K30" s="155">
        <f>ROUND(E30*J30,2)</f>
        <v>0</v>
      </c>
      <c r="L30" s="155">
        <v>21</v>
      </c>
      <c r="M30" s="155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5"/>
      <c r="S30" s="155" t="s">
        <v>108</v>
      </c>
      <c r="T30" s="156" t="s">
        <v>108</v>
      </c>
      <c r="U30" s="140">
        <v>7.0000000000000007E-2</v>
      </c>
      <c r="V30" s="140">
        <f>ROUND(E30*U30,2)</f>
        <v>1.0900000000000001</v>
      </c>
      <c r="W30" s="140"/>
      <c r="X30" s="140" t="s">
        <v>109</v>
      </c>
      <c r="Y30" s="140" t="s">
        <v>110</v>
      </c>
      <c r="Z30" s="130"/>
      <c r="AA30" s="130"/>
      <c r="AB30" s="130"/>
      <c r="AC30" s="130"/>
      <c r="AD30" s="130"/>
      <c r="AE30" s="130"/>
      <c r="AF30" s="130"/>
      <c r="AG30" s="130" t="s">
        <v>111</v>
      </c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</row>
    <row r="31" spans="1:60" outlineLevel="2" x14ac:dyDescent="0.2">
      <c r="A31" s="137"/>
      <c r="B31" s="138"/>
      <c r="C31" s="166" t="s">
        <v>175</v>
      </c>
      <c r="D31" s="141"/>
      <c r="E31" s="173">
        <v>6.7874999999999996</v>
      </c>
      <c r="F31" s="140"/>
      <c r="G31" s="140"/>
      <c r="H31" s="140"/>
      <c r="I31" s="140"/>
      <c r="J31" s="140"/>
      <c r="K31" s="140"/>
      <c r="L31" s="140"/>
      <c r="M31" s="140"/>
      <c r="N31" s="139"/>
      <c r="O31" s="139"/>
      <c r="P31" s="139"/>
      <c r="Q31" s="139"/>
      <c r="R31" s="140"/>
      <c r="S31" s="140"/>
      <c r="T31" s="140"/>
      <c r="U31" s="140"/>
      <c r="V31" s="140"/>
      <c r="W31" s="140"/>
      <c r="X31" s="140"/>
      <c r="Y31" s="140"/>
      <c r="Z31" s="130"/>
      <c r="AA31" s="130"/>
      <c r="AB31" s="130"/>
      <c r="AC31" s="130"/>
      <c r="AD31" s="130"/>
      <c r="AE31" s="130"/>
      <c r="AF31" s="130"/>
      <c r="AG31" s="130" t="s">
        <v>113</v>
      </c>
      <c r="AH31" s="130">
        <v>0</v>
      </c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</row>
    <row r="32" spans="1:60" outlineLevel="3" x14ac:dyDescent="0.2">
      <c r="A32" s="137"/>
      <c r="B32" s="138"/>
      <c r="C32" s="166" t="s">
        <v>66</v>
      </c>
      <c r="D32" s="141"/>
      <c r="E32" s="173">
        <v>5</v>
      </c>
      <c r="F32" s="140"/>
      <c r="G32" s="140"/>
      <c r="H32" s="140"/>
      <c r="I32" s="140"/>
      <c r="J32" s="140"/>
      <c r="K32" s="140"/>
      <c r="L32" s="140"/>
      <c r="M32" s="140"/>
      <c r="N32" s="139"/>
      <c r="O32" s="139"/>
      <c r="P32" s="139"/>
      <c r="Q32" s="139"/>
      <c r="R32" s="140"/>
      <c r="S32" s="140"/>
      <c r="T32" s="140"/>
      <c r="U32" s="140"/>
      <c r="V32" s="140"/>
      <c r="W32" s="140"/>
      <c r="X32" s="140"/>
      <c r="Y32" s="140"/>
      <c r="Z32" s="130"/>
      <c r="AA32" s="130"/>
      <c r="AB32" s="130"/>
      <c r="AC32" s="130"/>
      <c r="AD32" s="130"/>
      <c r="AE32" s="130"/>
      <c r="AF32" s="130"/>
      <c r="AG32" s="130" t="s">
        <v>113</v>
      </c>
      <c r="AH32" s="130">
        <v>0</v>
      </c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</row>
    <row r="33" spans="1:60" outlineLevel="3" x14ac:dyDescent="0.2">
      <c r="A33" s="137"/>
      <c r="B33" s="138"/>
      <c r="C33" s="166" t="s">
        <v>181</v>
      </c>
      <c r="D33" s="141"/>
      <c r="E33" s="173">
        <v>1.62</v>
      </c>
      <c r="F33" s="140"/>
      <c r="G33" s="140"/>
      <c r="H33" s="140"/>
      <c r="I33" s="140"/>
      <c r="J33" s="140"/>
      <c r="K33" s="140"/>
      <c r="L33" s="140"/>
      <c r="M33" s="140"/>
      <c r="N33" s="139"/>
      <c r="O33" s="139"/>
      <c r="P33" s="139"/>
      <c r="Q33" s="139"/>
      <c r="R33" s="140"/>
      <c r="S33" s="140"/>
      <c r="T33" s="140"/>
      <c r="U33" s="140"/>
      <c r="V33" s="140"/>
      <c r="W33" s="140"/>
      <c r="X33" s="140"/>
      <c r="Y33" s="140"/>
      <c r="Z33" s="130"/>
      <c r="AA33" s="130"/>
      <c r="AB33" s="130"/>
      <c r="AC33" s="130"/>
      <c r="AD33" s="130"/>
      <c r="AE33" s="130"/>
      <c r="AF33" s="130"/>
      <c r="AG33" s="130" t="s">
        <v>113</v>
      </c>
      <c r="AH33" s="130">
        <v>0</v>
      </c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</row>
    <row r="34" spans="1:60" outlineLevel="3" x14ac:dyDescent="0.2">
      <c r="A34" s="137"/>
      <c r="B34" s="138"/>
      <c r="C34" s="166" t="s">
        <v>182</v>
      </c>
      <c r="D34" s="141"/>
      <c r="E34" s="173">
        <v>3.36</v>
      </c>
      <c r="F34" s="140"/>
      <c r="G34" s="140"/>
      <c r="H34" s="140"/>
      <c r="I34" s="140"/>
      <c r="J34" s="140"/>
      <c r="K34" s="140"/>
      <c r="L34" s="140"/>
      <c r="M34" s="140"/>
      <c r="N34" s="139"/>
      <c r="O34" s="139"/>
      <c r="P34" s="139"/>
      <c r="Q34" s="139"/>
      <c r="R34" s="140"/>
      <c r="S34" s="140"/>
      <c r="T34" s="140"/>
      <c r="U34" s="140"/>
      <c r="V34" s="140"/>
      <c r="W34" s="140"/>
      <c r="X34" s="140"/>
      <c r="Y34" s="140"/>
      <c r="Z34" s="130"/>
      <c r="AA34" s="130"/>
      <c r="AB34" s="130"/>
      <c r="AC34" s="130"/>
      <c r="AD34" s="130"/>
      <c r="AE34" s="130"/>
      <c r="AF34" s="130"/>
      <c r="AG34" s="130" t="s">
        <v>113</v>
      </c>
      <c r="AH34" s="130">
        <v>0</v>
      </c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</row>
    <row r="35" spans="1:60" outlineLevel="3" x14ac:dyDescent="0.2">
      <c r="A35" s="137"/>
      <c r="B35" s="138"/>
      <c r="C35" s="166" t="s">
        <v>191</v>
      </c>
      <c r="D35" s="141"/>
      <c r="E35" s="173">
        <v>-0.5</v>
      </c>
      <c r="F35" s="140"/>
      <c r="G35" s="140"/>
      <c r="H35" s="140"/>
      <c r="I35" s="140"/>
      <c r="J35" s="140"/>
      <c r="K35" s="140"/>
      <c r="L35" s="140"/>
      <c r="M35" s="140"/>
      <c r="N35" s="139"/>
      <c r="O35" s="139"/>
      <c r="P35" s="139"/>
      <c r="Q35" s="139"/>
      <c r="R35" s="140"/>
      <c r="S35" s="140"/>
      <c r="T35" s="140"/>
      <c r="U35" s="140"/>
      <c r="V35" s="140"/>
      <c r="W35" s="140"/>
      <c r="X35" s="140"/>
      <c r="Y35" s="140"/>
      <c r="Z35" s="130"/>
      <c r="AA35" s="130"/>
      <c r="AB35" s="130"/>
      <c r="AC35" s="130"/>
      <c r="AD35" s="130"/>
      <c r="AE35" s="130"/>
      <c r="AF35" s="130"/>
      <c r="AG35" s="130" t="s">
        <v>113</v>
      </c>
      <c r="AH35" s="130">
        <v>0</v>
      </c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</row>
    <row r="36" spans="1:60" outlineLevel="3" x14ac:dyDescent="0.2">
      <c r="A36" s="137"/>
      <c r="B36" s="138"/>
      <c r="C36" s="166" t="s">
        <v>192</v>
      </c>
      <c r="D36" s="141"/>
      <c r="E36" s="173">
        <v>-0.72</v>
      </c>
      <c r="F36" s="140"/>
      <c r="G36" s="140"/>
      <c r="H36" s="140"/>
      <c r="I36" s="140"/>
      <c r="J36" s="140"/>
      <c r="K36" s="140"/>
      <c r="L36" s="140"/>
      <c r="M36" s="140"/>
      <c r="N36" s="139"/>
      <c r="O36" s="139"/>
      <c r="P36" s="139"/>
      <c r="Q36" s="139"/>
      <c r="R36" s="140"/>
      <c r="S36" s="140"/>
      <c r="T36" s="140"/>
      <c r="U36" s="140"/>
      <c r="V36" s="140"/>
      <c r="W36" s="140"/>
      <c r="X36" s="140"/>
      <c r="Y36" s="140"/>
      <c r="Z36" s="130"/>
      <c r="AA36" s="130"/>
      <c r="AB36" s="130"/>
      <c r="AC36" s="130"/>
      <c r="AD36" s="130"/>
      <c r="AE36" s="130"/>
      <c r="AF36" s="130"/>
      <c r="AG36" s="130" t="s">
        <v>113</v>
      </c>
      <c r="AH36" s="130">
        <v>0</v>
      </c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</row>
    <row r="37" spans="1:60" ht="22.5" outlineLevel="1" x14ac:dyDescent="0.2">
      <c r="A37" s="150">
        <v>7</v>
      </c>
      <c r="B37" s="151" t="s">
        <v>193</v>
      </c>
      <c r="C37" s="165" t="s">
        <v>194</v>
      </c>
      <c r="D37" s="152" t="s">
        <v>125</v>
      </c>
      <c r="E37" s="153">
        <v>7.2862499999999999</v>
      </c>
      <c r="F37" s="155"/>
      <c r="G37" s="155">
        <f>ROUND(E37*F37,2)</f>
        <v>0</v>
      </c>
      <c r="H37" s="154"/>
      <c r="I37" s="155">
        <f>ROUND(E37*H37,2)</f>
        <v>0</v>
      </c>
      <c r="J37" s="154"/>
      <c r="K37" s="155">
        <f>ROUND(E37*J37,2)</f>
        <v>0</v>
      </c>
      <c r="L37" s="155">
        <v>21</v>
      </c>
      <c r="M37" s="155">
        <f>G37*(1+L37/100)</f>
        <v>0</v>
      </c>
      <c r="N37" s="153">
        <v>0</v>
      </c>
      <c r="O37" s="153">
        <f>ROUND(E37*N37,2)</f>
        <v>0</v>
      </c>
      <c r="P37" s="153">
        <v>0</v>
      </c>
      <c r="Q37" s="153">
        <f>ROUND(E37*P37,2)</f>
        <v>0</v>
      </c>
      <c r="R37" s="155"/>
      <c r="S37" s="155" t="s">
        <v>108</v>
      </c>
      <c r="T37" s="156" t="s">
        <v>108</v>
      </c>
      <c r="U37" s="140">
        <v>1.0999999999999999E-2</v>
      </c>
      <c r="V37" s="140">
        <f>ROUND(E37*U37,2)</f>
        <v>0.08</v>
      </c>
      <c r="W37" s="140"/>
      <c r="X37" s="140" t="s">
        <v>109</v>
      </c>
      <c r="Y37" s="140" t="s">
        <v>110</v>
      </c>
      <c r="Z37" s="130"/>
      <c r="AA37" s="130"/>
      <c r="AB37" s="130"/>
      <c r="AC37" s="130"/>
      <c r="AD37" s="130"/>
      <c r="AE37" s="130"/>
      <c r="AF37" s="130"/>
      <c r="AG37" s="130" t="s">
        <v>111</v>
      </c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</row>
    <row r="38" spans="1:60" outlineLevel="2" x14ac:dyDescent="0.2">
      <c r="A38" s="137"/>
      <c r="B38" s="138"/>
      <c r="C38" s="166" t="s">
        <v>173</v>
      </c>
      <c r="D38" s="141"/>
      <c r="E38" s="173">
        <v>9.0525000000000002</v>
      </c>
      <c r="F38" s="140"/>
      <c r="G38" s="140"/>
      <c r="H38" s="140"/>
      <c r="I38" s="140"/>
      <c r="J38" s="140"/>
      <c r="K38" s="140"/>
      <c r="L38" s="140"/>
      <c r="M38" s="140"/>
      <c r="N38" s="139"/>
      <c r="O38" s="139"/>
      <c r="P38" s="139"/>
      <c r="Q38" s="139"/>
      <c r="R38" s="140"/>
      <c r="S38" s="140"/>
      <c r="T38" s="140"/>
      <c r="U38" s="140"/>
      <c r="V38" s="140"/>
      <c r="W38" s="140"/>
      <c r="X38" s="140"/>
      <c r="Y38" s="140"/>
      <c r="Z38" s="130"/>
      <c r="AA38" s="130"/>
      <c r="AB38" s="130"/>
      <c r="AC38" s="130"/>
      <c r="AD38" s="130"/>
      <c r="AE38" s="130"/>
      <c r="AF38" s="130"/>
      <c r="AG38" s="130" t="s">
        <v>113</v>
      </c>
      <c r="AH38" s="130">
        <v>0</v>
      </c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</row>
    <row r="39" spans="1:60" outlineLevel="3" x14ac:dyDescent="0.2">
      <c r="A39" s="137"/>
      <c r="B39" s="138"/>
      <c r="C39" s="166" t="s">
        <v>174</v>
      </c>
      <c r="D39" s="141"/>
      <c r="E39" s="173">
        <v>2.0137499999999999</v>
      </c>
      <c r="F39" s="140"/>
      <c r="G39" s="140"/>
      <c r="H39" s="140"/>
      <c r="I39" s="140"/>
      <c r="J39" s="140"/>
      <c r="K39" s="140"/>
      <c r="L39" s="140"/>
      <c r="M39" s="140"/>
      <c r="N39" s="139"/>
      <c r="O39" s="139"/>
      <c r="P39" s="139"/>
      <c r="Q39" s="139"/>
      <c r="R39" s="140"/>
      <c r="S39" s="140"/>
      <c r="T39" s="140"/>
      <c r="U39" s="140"/>
      <c r="V39" s="140"/>
      <c r="W39" s="140"/>
      <c r="X39" s="140"/>
      <c r="Y39" s="140"/>
      <c r="Z39" s="130"/>
      <c r="AA39" s="130"/>
      <c r="AB39" s="130"/>
      <c r="AC39" s="130"/>
      <c r="AD39" s="130"/>
      <c r="AE39" s="130"/>
      <c r="AF39" s="130"/>
      <c r="AG39" s="130" t="s">
        <v>113</v>
      </c>
      <c r="AH39" s="130">
        <v>0</v>
      </c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</row>
    <row r="40" spans="1:60" outlineLevel="3" x14ac:dyDescent="0.2">
      <c r="A40" s="137"/>
      <c r="B40" s="138"/>
      <c r="C40" s="166" t="s">
        <v>195</v>
      </c>
      <c r="D40" s="141"/>
      <c r="E40" s="173">
        <v>-5</v>
      </c>
      <c r="F40" s="140"/>
      <c r="G40" s="140"/>
      <c r="H40" s="140"/>
      <c r="I40" s="140"/>
      <c r="J40" s="140"/>
      <c r="K40" s="140"/>
      <c r="L40" s="140"/>
      <c r="M40" s="140"/>
      <c r="N40" s="139"/>
      <c r="O40" s="139"/>
      <c r="P40" s="139"/>
      <c r="Q40" s="139"/>
      <c r="R40" s="140"/>
      <c r="S40" s="140"/>
      <c r="T40" s="140"/>
      <c r="U40" s="140"/>
      <c r="V40" s="140"/>
      <c r="W40" s="140"/>
      <c r="X40" s="140"/>
      <c r="Y40" s="140"/>
      <c r="Z40" s="130"/>
      <c r="AA40" s="130"/>
      <c r="AB40" s="130"/>
      <c r="AC40" s="130"/>
      <c r="AD40" s="130"/>
      <c r="AE40" s="130"/>
      <c r="AF40" s="130"/>
      <c r="AG40" s="130" t="s">
        <v>113</v>
      </c>
      <c r="AH40" s="130">
        <v>0</v>
      </c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</row>
    <row r="41" spans="1:60" outlineLevel="3" x14ac:dyDescent="0.2">
      <c r="A41" s="137"/>
      <c r="B41" s="138"/>
      <c r="C41" s="166" t="s">
        <v>196</v>
      </c>
      <c r="D41" s="141"/>
      <c r="E41" s="173">
        <v>0.5</v>
      </c>
      <c r="F41" s="140"/>
      <c r="G41" s="140"/>
      <c r="H41" s="140"/>
      <c r="I41" s="140"/>
      <c r="J41" s="140"/>
      <c r="K41" s="140"/>
      <c r="L41" s="140"/>
      <c r="M41" s="140"/>
      <c r="N41" s="139"/>
      <c r="O41" s="139"/>
      <c r="P41" s="139"/>
      <c r="Q41" s="139"/>
      <c r="R41" s="140"/>
      <c r="S41" s="140"/>
      <c r="T41" s="140"/>
      <c r="U41" s="140"/>
      <c r="V41" s="140"/>
      <c r="W41" s="140"/>
      <c r="X41" s="140"/>
      <c r="Y41" s="140"/>
      <c r="Z41" s="130"/>
      <c r="AA41" s="130"/>
      <c r="AB41" s="130"/>
      <c r="AC41" s="130"/>
      <c r="AD41" s="130"/>
      <c r="AE41" s="130"/>
      <c r="AF41" s="130"/>
      <c r="AG41" s="130" t="s">
        <v>113</v>
      </c>
      <c r="AH41" s="130">
        <v>0</v>
      </c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</row>
    <row r="42" spans="1:60" outlineLevel="3" x14ac:dyDescent="0.2">
      <c r="A42" s="137"/>
      <c r="B42" s="138"/>
      <c r="C42" s="166" t="s">
        <v>197</v>
      </c>
      <c r="D42" s="141"/>
      <c r="E42" s="173">
        <v>0.72</v>
      </c>
      <c r="F42" s="140"/>
      <c r="G42" s="140"/>
      <c r="H42" s="140"/>
      <c r="I42" s="140"/>
      <c r="J42" s="140"/>
      <c r="K42" s="140"/>
      <c r="L42" s="140"/>
      <c r="M42" s="140"/>
      <c r="N42" s="139"/>
      <c r="O42" s="139"/>
      <c r="P42" s="139"/>
      <c r="Q42" s="139"/>
      <c r="R42" s="140"/>
      <c r="S42" s="140"/>
      <c r="T42" s="140"/>
      <c r="U42" s="140"/>
      <c r="V42" s="140"/>
      <c r="W42" s="140"/>
      <c r="X42" s="140"/>
      <c r="Y42" s="140"/>
      <c r="Z42" s="130"/>
      <c r="AA42" s="130"/>
      <c r="AB42" s="130"/>
      <c r="AC42" s="130"/>
      <c r="AD42" s="130"/>
      <c r="AE42" s="130"/>
      <c r="AF42" s="130"/>
      <c r="AG42" s="130" t="s">
        <v>113</v>
      </c>
      <c r="AH42" s="130">
        <v>0</v>
      </c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</row>
    <row r="43" spans="1:60" ht="22.5" outlineLevel="1" x14ac:dyDescent="0.2">
      <c r="A43" s="150">
        <v>8</v>
      </c>
      <c r="B43" s="151" t="s">
        <v>198</v>
      </c>
      <c r="C43" s="165" t="s">
        <v>199</v>
      </c>
      <c r="D43" s="152" t="s">
        <v>125</v>
      </c>
      <c r="E43" s="153">
        <v>15.547499999999999</v>
      </c>
      <c r="F43" s="155"/>
      <c r="G43" s="155">
        <f>ROUND(E43*F43,2)</f>
        <v>0</v>
      </c>
      <c r="H43" s="154"/>
      <c r="I43" s="155">
        <f>ROUND(E43*H43,2)</f>
        <v>0</v>
      </c>
      <c r="J43" s="154"/>
      <c r="K43" s="155">
        <f>ROUND(E43*J43,2)</f>
        <v>0</v>
      </c>
      <c r="L43" s="155">
        <v>21</v>
      </c>
      <c r="M43" s="155">
        <f>G43*(1+L43/100)</f>
        <v>0</v>
      </c>
      <c r="N43" s="153">
        <v>0</v>
      </c>
      <c r="O43" s="153">
        <f>ROUND(E43*N43,2)</f>
        <v>0</v>
      </c>
      <c r="P43" s="153">
        <v>0</v>
      </c>
      <c r="Q43" s="153">
        <f>ROUND(E43*P43,2)</f>
        <v>0</v>
      </c>
      <c r="R43" s="155"/>
      <c r="S43" s="155" t="s">
        <v>108</v>
      </c>
      <c r="T43" s="156" t="s">
        <v>108</v>
      </c>
      <c r="U43" s="140">
        <v>0.65200000000000002</v>
      </c>
      <c r="V43" s="140">
        <f>ROUND(E43*U43,2)</f>
        <v>10.14</v>
      </c>
      <c r="W43" s="140"/>
      <c r="X43" s="140" t="s">
        <v>109</v>
      </c>
      <c r="Y43" s="140" t="s">
        <v>110</v>
      </c>
      <c r="Z43" s="130"/>
      <c r="AA43" s="130"/>
      <c r="AB43" s="130"/>
      <c r="AC43" s="130"/>
      <c r="AD43" s="130"/>
      <c r="AE43" s="130"/>
      <c r="AF43" s="130"/>
      <c r="AG43" s="130" t="s">
        <v>111</v>
      </c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</row>
    <row r="44" spans="1:60" outlineLevel="2" x14ac:dyDescent="0.2">
      <c r="A44" s="137"/>
      <c r="B44" s="138"/>
      <c r="C44" s="166" t="s">
        <v>175</v>
      </c>
      <c r="D44" s="141"/>
      <c r="E44" s="173">
        <v>6.7874999999999996</v>
      </c>
      <c r="F44" s="140"/>
      <c r="G44" s="140"/>
      <c r="H44" s="140"/>
      <c r="I44" s="140"/>
      <c r="J44" s="140"/>
      <c r="K44" s="140"/>
      <c r="L44" s="140"/>
      <c r="M44" s="140"/>
      <c r="N44" s="139"/>
      <c r="O44" s="139"/>
      <c r="P44" s="139"/>
      <c r="Q44" s="139"/>
      <c r="R44" s="140"/>
      <c r="S44" s="140"/>
      <c r="T44" s="140"/>
      <c r="U44" s="140"/>
      <c r="V44" s="140"/>
      <c r="W44" s="140"/>
      <c r="X44" s="140"/>
      <c r="Y44" s="140"/>
      <c r="Z44" s="130"/>
      <c r="AA44" s="130"/>
      <c r="AB44" s="130"/>
      <c r="AC44" s="130"/>
      <c r="AD44" s="130"/>
      <c r="AE44" s="130"/>
      <c r="AF44" s="130"/>
      <c r="AG44" s="130" t="s">
        <v>113</v>
      </c>
      <c r="AH44" s="130">
        <v>0</v>
      </c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</row>
    <row r="45" spans="1:60" outlineLevel="3" x14ac:dyDescent="0.2">
      <c r="A45" s="137"/>
      <c r="B45" s="138"/>
      <c r="C45" s="166" t="s">
        <v>66</v>
      </c>
      <c r="D45" s="141"/>
      <c r="E45" s="173">
        <v>5</v>
      </c>
      <c r="F45" s="140"/>
      <c r="G45" s="140"/>
      <c r="H45" s="140"/>
      <c r="I45" s="140"/>
      <c r="J45" s="140"/>
      <c r="K45" s="140"/>
      <c r="L45" s="140"/>
      <c r="M45" s="140"/>
      <c r="N45" s="139"/>
      <c r="O45" s="139"/>
      <c r="P45" s="139"/>
      <c r="Q45" s="139"/>
      <c r="R45" s="140"/>
      <c r="S45" s="140"/>
      <c r="T45" s="140"/>
      <c r="U45" s="140"/>
      <c r="V45" s="140"/>
      <c r="W45" s="140"/>
      <c r="X45" s="140"/>
      <c r="Y45" s="140"/>
      <c r="Z45" s="130"/>
      <c r="AA45" s="130"/>
      <c r="AB45" s="130"/>
      <c r="AC45" s="130"/>
      <c r="AD45" s="130"/>
      <c r="AE45" s="130"/>
      <c r="AF45" s="130"/>
      <c r="AG45" s="130" t="s">
        <v>113</v>
      </c>
      <c r="AH45" s="130">
        <v>0</v>
      </c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</row>
    <row r="46" spans="1:60" outlineLevel="3" x14ac:dyDescent="0.2">
      <c r="A46" s="137"/>
      <c r="B46" s="138"/>
      <c r="C46" s="166" t="s">
        <v>181</v>
      </c>
      <c r="D46" s="141"/>
      <c r="E46" s="173">
        <v>1.62</v>
      </c>
      <c r="F46" s="140"/>
      <c r="G46" s="140"/>
      <c r="H46" s="140"/>
      <c r="I46" s="140"/>
      <c r="J46" s="140"/>
      <c r="K46" s="140"/>
      <c r="L46" s="140"/>
      <c r="M46" s="140"/>
      <c r="N46" s="139"/>
      <c r="O46" s="139"/>
      <c r="P46" s="139"/>
      <c r="Q46" s="139"/>
      <c r="R46" s="140"/>
      <c r="S46" s="140"/>
      <c r="T46" s="140"/>
      <c r="U46" s="140"/>
      <c r="V46" s="140"/>
      <c r="W46" s="140"/>
      <c r="X46" s="140"/>
      <c r="Y46" s="140"/>
      <c r="Z46" s="130"/>
      <c r="AA46" s="130"/>
      <c r="AB46" s="130"/>
      <c r="AC46" s="130"/>
      <c r="AD46" s="130"/>
      <c r="AE46" s="130"/>
      <c r="AF46" s="130"/>
      <c r="AG46" s="130" t="s">
        <v>113</v>
      </c>
      <c r="AH46" s="130">
        <v>0</v>
      </c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</row>
    <row r="47" spans="1:60" outlineLevel="3" x14ac:dyDescent="0.2">
      <c r="A47" s="137"/>
      <c r="B47" s="138"/>
      <c r="C47" s="166" t="s">
        <v>182</v>
      </c>
      <c r="D47" s="141"/>
      <c r="E47" s="173">
        <v>3.36</v>
      </c>
      <c r="F47" s="140"/>
      <c r="G47" s="140"/>
      <c r="H47" s="140"/>
      <c r="I47" s="140"/>
      <c r="J47" s="140"/>
      <c r="K47" s="140"/>
      <c r="L47" s="140"/>
      <c r="M47" s="140"/>
      <c r="N47" s="139"/>
      <c r="O47" s="139"/>
      <c r="P47" s="139"/>
      <c r="Q47" s="139"/>
      <c r="R47" s="140"/>
      <c r="S47" s="140"/>
      <c r="T47" s="140"/>
      <c r="U47" s="140"/>
      <c r="V47" s="140"/>
      <c r="W47" s="140"/>
      <c r="X47" s="140"/>
      <c r="Y47" s="140"/>
      <c r="Z47" s="130"/>
      <c r="AA47" s="130"/>
      <c r="AB47" s="130"/>
      <c r="AC47" s="130"/>
      <c r="AD47" s="130"/>
      <c r="AE47" s="130"/>
      <c r="AF47" s="130"/>
      <c r="AG47" s="130" t="s">
        <v>113</v>
      </c>
      <c r="AH47" s="130">
        <v>0</v>
      </c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</row>
    <row r="48" spans="1:60" outlineLevel="3" x14ac:dyDescent="0.2">
      <c r="A48" s="137"/>
      <c r="B48" s="138"/>
      <c r="C48" s="166" t="s">
        <v>191</v>
      </c>
      <c r="D48" s="141"/>
      <c r="E48" s="173">
        <v>-0.5</v>
      </c>
      <c r="F48" s="140"/>
      <c r="G48" s="140"/>
      <c r="H48" s="140"/>
      <c r="I48" s="140"/>
      <c r="J48" s="140"/>
      <c r="K48" s="140"/>
      <c r="L48" s="140"/>
      <c r="M48" s="140"/>
      <c r="N48" s="139"/>
      <c r="O48" s="139"/>
      <c r="P48" s="139"/>
      <c r="Q48" s="139"/>
      <c r="R48" s="140"/>
      <c r="S48" s="140"/>
      <c r="T48" s="140"/>
      <c r="U48" s="140"/>
      <c r="V48" s="140"/>
      <c r="W48" s="140"/>
      <c r="X48" s="140"/>
      <c r="Y48" s="140"/>
      <c r="Z48" s="130"/>
      <c r="AA48" s="130"/>
      <c r="AB48" s="130"/>
      <c r="AC48" s="130"/>
      <c r="AD48" s="130"/>
      <c r="AE48" s="130"/>
      <c r="AF48" s="130"/>
      <c r="AG48" s="130" t="s">
        <v>113</v>
      </c>
      <c r="AH48" s="130">
        <v>0</v>
      </c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</row>
    <row r="49" spans="1:60" outlineLevel="3" x14ac:dyDescent="0.2">
      <c r="A49" s="137"/>
      <c r="B49" s="138"/>
      <c r="C49" s="166" t="s">
        <v>192</v>
      </c>
      <c r="D49" s="141"/>
      <c r="E49" s="173">
        <v>-0.72</v>
      </c>
      <c r="F49" s="140"/>
      <c r="G49" s="140"/>
      <c r="H49" s="140"/>
      <c r="I49" s="140"/>
      <c r="J49" s="140"/>
      <c r="K49" s="140"/>
      <c r="L49" s="140"/>
      <c r="M49" s="140"/>
      <c r="N49" s="139"/>
      <c r="O49" s="139"/>
      <c r="P49" s="139"/>
      <c r="Q49" s="139"/>
      <c r="R49" s="140"/>
      <c r="S49" s="140"/>
      <c r="T49" s="140"/>
      <c r="U49" s="140"/>
      <c r="V49" s="140"/>
      <c r="W49" s="140"/>
      <c r="X49" s="140"/>
      <c r="Y49" s="140"/>
      <c r="Z49" s="130"/>
      <c r="AA49" s="130"/>
      <c r="AB49" s="130"/>
      <c r="AC49" s="130"/>
      <c r="AD49" s="130"/>
      <c r="AE49" s="130"/>
      <c r="AF49" s="130"/>
      <c r="AG49" s="130" t="s">
        <v>113</v>
      </c>
      <c r="AH49" s="130">
        <v>0</v>
      </c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</row>
    <row r="50" spans="1:60" outlineLevel="1" x14ac:dyDescent="0.2">
      <c r="A50" s="150">
        <v>9</v>
      </c>
      <c r="B50" s="151" t="s">
        <v>200</v>
      </c>
      <c r="C50" s="165" t="s">
        <v>201</v>
      </c>
      <c r="D50" s="152" t="s">
        <v>125</v>
      </c>
      <c r="E50" s="153">
        <v>15.547499999999999</v>
      </c>
      <c r="F50" s="155"/>
      <c r="G50" s="155">
        <f>ROUND(E50*F50,2)</f>
        <v>0</v>
      </c>
      <c r="H50" s="154"/>
      <c r="I50" s="155">
        <f>ROUND(E50*H50,2)</f>
        <v>0</v>
      </c>
      <c r="J50" s="154"/>
      <c r="K50" s="155">
        <f>ROUND(E50*J50,2)</f>
        <v>0</v>
      </c>
      <c r="L50" s="155">
        <v>21</v>
      </c>
      <c r="M50" s="155">
        <f>G50*(1+L50/100)</f>
        <v>0</v>
      </c>
      <c r="N50" s="153">
        <v>0</v>
      </c>
      <c r="O50" s="153">
        <f>ROUND(E50*N50,2)</f>
        <v>0</v>
      </c>
      <c r="P50" s="153">
        <v>0</v>
      </c>
      <c r="Q50" s="153">
        <f>ROUND(E50*P50,2)</f>
        <v>0</v>
      </c>
      <c r="R50" s="155"/>
      <c r="S50" s="155" t="s">
        <v>108</v>
      </c>
      <c r="T50" s="156" t="s">
        <v>108</v>
      </c>
      <c r="U50" s="140">
        <v>3.1E-2</v>
      </c>
      <c r="V50" s="140">
        <f>ROUND(E50*U50,2)</f>
        <v>0.48</v>
      </c>
      <c r="W50" s="140"/>
      <c r="X50" s="140" t="s">
        <v>109</v>
      </c>
      <c r="Y50" s="140" t="s">
        <v>110</v>
      </c>
      <c r="Z50" s="130"/>
      <c r="AA50" s="130"/>
      <c r="AB50" s="130"/>
      <c r="AC50" s="130"/>
      <c r="AD50" s="130"/>
      <c r="AE50" s="130"/>
      <c r="AF50" s="130"/>
      <c r="AG50" s="130" t="s">
        <v>111</v>
      </c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</row>
    <row r="51" spans="1:60" outlineLevel="2" x14ac:dyDescent="0.2">
      <c r="A51" s="137"/>
      <c r="B51" s="138"/>
      <c r="C51" s="166" t="s">
        <v>175</v>
      </c>
      <c r="D51" s="141"/>
      <c r="E51" s="173">
        <v>6.7874999999999996</v>
      </c>
      <c r="F51" s="140"/>
      <c r="G51" s="140"/>
      <c r="H51" s="140"/>
      <c r="I51" s="140"/>
      <c r="J51" s="140"/>
      <c r="K51" s="140"/>
      <c r="L51" s="140"/>
      <c r="M51" s="140"/>
      <c r="N51" s="139"/>
      <c r="O51" s="139"/>
      <c r="P51" s="139"/>
      <c r="Q51" s="139"/>
      <c r="R51" s="140"/>
      <c r="S51" s="140"/>
      <c r="T51" s="140"/>
      <c r="U51" s="140"/>
      <c r="V51" s="140"/>
      <c r="W51" s="140"/>
      <c r="X51" s="140"/>
      <c r="Y51" s="140"/>
      <c r="Z51" s="130"/>
      <c r="AA51" s="130"/>
      <c r="AB51" s="130"/>
      <c r="AC51" s="130"/>
      <c r="AD51" s="130"/>
      <c r="AE51" s="130"/>
      <c r="AF51" s="130"/>
      <c r="AG51" s="130" t="s">
        <v>113</v>
      </c>
      <c r="AH51" s="130">
        <v>0</v>
      </c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</row>
    <row r="52" spans="1:60" outlineLevel="3" x14ac:dyDescent="0.2">
      <c r="A52" s="137"/>
      <c r="B52" s="138"/>
      <c r="C52" s="166" t="s">
        <v>66</v>
      </c>
      <c r="D52" s="141"/>
      <c r="E52" s="173">
        <v>5</v>
      </c>
      <c r="F52" s="140"/>
      <c r="G52" s="140"/>
      <c r="H52" s="140"/>
      <c r="I52" s="140"/>
      <c r="J52" s="140"/>
      <c r="K52" s="140"/>
      <c r="L52" s="140"/>
      <c r="M52" s="140"/>
      <c r="N52" s="139"/>
      <c r="O52" s="139"/>
      <c r="P52" s="139"/>
      <c r="Q52" s="139"/>
      <c r="R52" s="140"/>
      <c r="S52" s="140"/>
      <c r="T52" s="140"/>
      <c r="U52" s="140"/>
      <c r="V52" s="140"/>
      <c r="W52" s="140"/>
      <c r="X52" s="140"/>
      <c r="Y52" s="140"/>
      <c r="Z52" s="130"/>
      <c r="AA52" s="130"/>
      <c r="AB52" s="130"/>
      <c r="AC52" s="130"/>
      <c r="AD52" s="130"/>
      <c r="AE52" s="130"/>
      <c r="AF52" s="130"/>
      <c r="AG52" s="130" t="s">
        <v>113</v>
      </c>
      <c r="AH52" s="130">
        <v>0</v>
      </c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</row>
    <row r="53" spans="1:60" outlineLevel="3" x14ac:dyDescent="0.2">
      <c r="A53" s="137"/>
      <c r="B53" s="138"/>
      <c r="C53" s="166" t="s">
        <v>181</v>
      </c>
      <c r="D53" s="141"/>
      <c r="E53" s="173">
        <v>1.62</v>
      </c>
      <c r="F53" s="140"/>
      <c r="G53" s="140"/>
      <c r="H53" s="140"/>
      <c r="I53" s="140"/>
      <c r="J53" s="140"/>
      <c r="K53" s="140"/>
      <c r="L53" s="140"/>
      <c r="M53" s="140"/>
      <c r="N53" s="139"/>
      <c r="O53" s="139"/>
      <c r="P53" s="139"/>
      <c r="Q53" s="139"/>
      <c r="R53" s="140"/>
      <c r="S53" s="140"/>
      <c r="T53" s="140"/>
      <c r="U53" s="140"/>
      <c r="V53" s="140"/>
      <c r="W53" s="140"/>
      <c r="X53" s="140"/>
      <c r="Y53" s="140"/>
      <c r="Z53" s="130"/>
      <c r="AA53" s="130"/>
      <c r="AB53" s="130"/>
      <c r="AC53" s="130"/>
      <c r="AD53" s="130"/>
      <c r="AE53" s="130"/>
      <c r="AF53" s="130"/>
      <c r="AG53" s="130" t="s">
        <v>113</v>
      </c>
      <c r="AH53" s="130">
        <v>0</v>
      </c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</row>
    <row r="54" spans="1:60" outlineLevel="3" x14ac:dyDescent="0.2">
      <c r="A54" s="137"/>
      <c r="B54" s="138"/>
      <c r="C54" s="166" t="s">
        <v>182</v>
      </c>
      <c r="D54" s="141"/>
      <c r="E54" s="173">
        <v>3.36</v>
      </c>
      <c r="F54" s="140"/>
      <c r="G54" s="140"/>
      <c r="H54" s="140"/>
      <c r="I54" s="140"/>
      <c r="J54" s="140"/>
      <c r="K54" s="140"/>
      <c r="L54" s="140"/>
      <c r="M54" s="140"/>
      <c r="N54" s="139"/>
      <c r="O54" s="139"/>
      <c r="P54" s="139"/>
      <c r="Q54" s="139"/>
      <c r="R54" s="140"/>
      <c r="S54" s="140"/>
      <c r="T54" s="140"/>
      <c r="U54" s="140"/>
      <c r="V54" s="140"/>
      <c r="W54" s="140"/>
      <c r="X54" s="140"/>
      <c r="Y54" s="140"/>
      <c r="Z54" s="130"/>
      <c r="AA54" s="130"/>
      <c r="AB54" s="130"/>
      <c r="AC54" s="130"/>
      <c r="AD54" s="130"/>
      <c r="AE54" s="130"/>
      <c r="AF54" s="130"/>
      <c r="AG54" s="130" t="s">
        <v>113</v>
      </c>
      <c r="AH54" s="130">
        <v>0</v>
      </c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</row>
    <row r="55" spans="1:60" outlineLevel="3" x14ac:dyDescent="0.2">
      <c r="A55" s="137"/>
      <c r="B55" s="138"/>
      <c r="C55" s="166" t="s">
        <v>191</v>
      </c>
      <c r="D55" s="141"/>
      <c r="E55" s="173">
        <v>-0.5</v>
      </c>
      <c r="F55" s="140"/>
      <c r="G55" s="140"/>
      <c r="H55" s="140"/>
      <c r="I55" s="140"/>
      <c r="J55" s="140"/>
      <c r="K55" s="140"/>
      <c r="L55" s="140"/>
      <c r="M55" s="140"/>
      <c r="N55" s="139"/>
      <c r="O55" s="139"/>
      <c r="P55" s="139"/>
      <c r="Q55" s="139"/>
      <c r="R55" s="140"/>
      <c r="S55" s="140"/>
      <c r="T55" s="140"/>
      <c r="U55" s="140"/>
      <c r="V55" s="140"/>
      <c r="W55" s="140"/>
      <c r="X55" s="140"/>
      <c r="Y55" s="140"/>
      <c r="Z55" s="130"/>
      <c r="AA55" s="130"/>
      <c r="AB55" s="130"/>
      <c r="AC55" s="130"/>
      <c r="AD55" s="130"/>
      <c r="AE55" s="130"/>
      <c r="AF55" s="130"/>
      <c r="AG55" s="130" t="s">
        <v>113</v>
      </c>
      <c r="AH55" s="130">
        <v>0</v>
      </c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</row>
    <row r="56" spans="1:60" outlineLevel="3" x14ac:dyDescent="0.2">
      <c r="A56" s="137"/>
      <c r="B56" s="138"/>
      <c r="C56" s="166" t="s">
        <v>192</v>
      </c>
      <c r="D56" s="141"/>
      <c r="E56" s="173">
        <v>-0.72</v>
      </c>
      <c r="F56" s="140"/>
      <c r="G56" s="140"/>
      <c r="H56" s="140"/>
      <c r="I56" s="140"/>
      <c r="J56" s="140"/>
      <c r="K56" s="140"/>
      <c r="L56" s="140"/>
      <c r="M56" s="140"/>
      <c r="N56" s="139"/>
      <c r="O56" s="139"/>
      <c r="P56" s="139"/>
      <c r="Q56" s="139"/>
      <c r="R56" s="140"/>
      <c r="S56" s="140"/>
      <c r="T56" s="140"/>
      <c r="U56" s="140"/>
      <c r="V56" s="140"/>
      <c r="W56" s="140"/>
      <c r="X56" s="140"/>
      <c r="Y56" s="140"/>
      <c r="Z56" s="130"/>
      <c r="AA56" s="130"/>
      <c r="AB56" s="130"/>
      <c r="AC56" s="130"/>
      <c r="AD56" s="130"/>
      <c r="AE56" s="130"/>
      <c r="AF56" s="130"/>
      <c r="AG56" s="130" t="s">
        <v>113</v>
      </c>
      <c r="AH56" s="130">
        <v>0</v>
      </c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</row>
    <row r="57" spans="1:60" outlineLevel="1" x14ac:dyDescent="0.2">
      <c r="A57" s="150">
        <v>10</v>
      </c>
      <c r="B57" s="151" t="s">
        <v>202</v>
      </c>
      <c r="C57" s="165" t="s">
        <v>203</v>
      </c>
      <c r="D57" s="152" t="s">
        <v>125</v>
      </c>
      <c r="E57" s="153">
        <v>15.547499999999999</v>
      </c>
      <c r="F57" s="155"/>
      <c r="G57" s="155">
        <f>ROUND(E57*F57,2)</f>
        <v>0</v>
      </c>
      <c r="H57" s="154"/>
      <c r="I57" s="155">
        <f>ROUND(E57*H57,2)</f>
        <v>0</v>
      </c>
      <c r="J57" s="154"/>
      <c r="K57" s="155">
        <f>ROUND(E57*J57,2)</f>
        <v>0</v>
      </c>
      <c r="L57" s="155">
        <v>21</v>
      </c>
      <c r="M57" s="155">
        <f>G57*(1+L57/100)</f>
        <v>0</v>
      </c>
      <c r="N57" s="153">
        <v>0</v>
      </c>
      <c r="O57" s="153">
        <f>ROUND(E57*N57,2)</f>
        <v>0</v>
      </c>
      <c r="P57" s="153">
        <v>0</v>
      </c>
      <c r="Q57" s="153">
        <f>ROUND(E57*P57,2)</f>
        <v>0</v>
      </c>
      <c r="R57" s="155"/>
      <c r="S57" s="155" t="s">
        <v>108</v>
      </c>
      <c r="T57" s="156" t="s">
        <v>108</v>
      </c>
      <c r="U57" s="140">
        <v>0.20200000000000001</v>
      </c>
      <c r="V57" s="140">
        <f>ROUND(E57*U57,2)</f>
        <v>3.14</v>
      </c>
      <c r="W57" s="140"/>
      <c r="X57" s="140" t="s">
        <v>109</v>
      </c>
      <c r="Y57" s="140" t="s">
        <v>110</v>
      </c>
      <c r="Z57" s="130"/>
      <c r="AA57" s="130"/>
      <c r="AB57" s="130"/>
      <c r="AC57" s="130"/>
      <c r="AD57" s="130"/>
      <c r="AE57" s="130"/>
      <c r="AF57" s="130"/>
      <c r="AG57" s="130" t="s">
        <v>111</v>
      </c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</row>
    <row r="58" spans="1:60" outlineLevel="2" x14ac:dyDescent="0.2">
      <c r="A58" s="137"/>
      <c r="B58" s="138"/>
      <c r="C58" s="166" t="s">
        <v>175</v>
      </c>
      <c r="D58" s="141"/>
      <c r="E58" s="173">
        <v>6.7874999999999996</v>
      </c>
      <c r="F58" s="140"/>
      <c r="G58" s="140"/>
      <c r="H58" s="140"/>
      <c r="I58" s="140"/>
      <c r="J58" s="140"/>
      <c r="K58" s="140"/>
      <c r="L58" s="140"/>
      <c r="M58" s="140"/>
      <c r="N58" s="139"/>
      <c r="O58" s="139"/>
      <c r="P58" s="139"/>
      <c r="Q58" s="139"/>
      <c r="R58" s="140"/>
      <c r="S58" s="140"/>
      <c r="T58" s="140"/>
      <c r="U58" s="140"/>
      <c r="V58" s="140"/>
      <c r="W58" s="140"/>
      <c r="X58" s="140"/>
      <c r="Y58" s="140"/>
      <c r="Z58" s="130"/>
      <c r="AA58" s="130"/>
      <c r="AB58" s="130"/>
      <c r="AC58" s="130"/>
      <c r="AD58" s="130"/>
      <c r="AE58" s="130"/>
      <c r="AF58" s="130"/>
      <c r="AG58" s="130" t="s">
        <v>113</v>
      </c>
      <c r="AH58" s="130">
        <v>0</v>
      </c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</row>
    <row r="59" spans="1:60" outlineLevel="3" x14ac:dyDescent="0.2">
      <c r="A59" s="137"/>
      <c r="B59" s="138"/>
      <c r="C59" s="166" t="s">
        <v>66</v>
      </c>
      <c r="D59" s="141"/>
      <c r="E59" s="173">
        <v>5</v>
      </c>
      <c r="F59" s="140"/>
      <c r="G59" s="140"/>
      <c r="H59" s="140"/>
      <c r="I59" s="140"/>
      <c r="J59" s="140"/>
      <c r="K59" s="140"/>
      <c r="L59" s="140"/>
      <c r="M59" s="140"/>
      <c r="N59" s="139"/>
      <c r="O59" s="139"/>
      <c r="P59" s="139"/>
      <c r="Q59" s="139"/>
      <c r="R59" s="140"/>
      <c r="S59" s="140"/>
      <c r="T59" s="140"/>
      <c r="U59" s="140"/>
      <c r="V59" s="140"/>
      <c r="W59" s="140"/>
      <c r="X59" s="140"/>
      <c r="Y59" s="140"/>
      <c r="Z59" s="130"/>
      <c r="AA59" s="130"/>
      <c r="AB59" s="130"/>
      <c r="AC59" s="130"/>
      <c r="AD59" s="130"/>
      <c r="AE59" s="130"/>
      <c r="AF59" s="130"/>
      <c r="AG59" s="130" t="s">
        <v>113</v>
      </c>
      <c r="AH59" s="130">
        <v>0</v>
      </c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</row>
    <row r="60" spans="1:60" outlineLevel="3" x14ac:dyDescent="0.2">
      <c r="A60" s="137"/>
      <c r="B60" s="138"/>
      <c r="C60" s="166" t="s">
        <v>181</v>
      </c>
      <c r="D60" s="141"/>
      <c r="E60" s="173">
        <v>1.62</v>
      </c>
      <c r="F60" s="140"/>
      <c r="G60" s="140"/>
      <c r="H60" s="140"/>
      <c r="I60" s="140"/>
      <c r="J60" s="140"/>
      <c r="K60" s="140"/>
      <c r="L60" s="140"/>
      <c r="M60" s="140"/>
      <c r="N60" s="139"/>
      <c r="O60" s="139"/>
      <c r="P60" s="139"/>
      <c r="Q60" s="139"/>
      <c r="R60" s="140"/>
      <c r="S60" s="140"/>
      <c r="T60" s="140"/>
      <c r="U60" s="140"/>
      <c r="V60" s="140"/>
      <c r="W60" s="140"/>
      <c r="X60" s="140"/>
      <c r="Y60" s="140"/>
      <c r="Z60" s="130"/>
      <c r="AA60" s="130"/>
      <c r="AB60" s="130"/>
      <c r="AC60" s="130"/>
      <c r="AD60" s="130"/>
      <c r="AE60" s="130"/>
      <c r="AF60" s="130"/>
      <c r="AG60" s="130" t="s">
        <v>113</v>
      </c>
      <c r="AH60" s="130">
        <v>0</v>
      </c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</row>
    <row r="61" spans="1:60" outlineLevel="3" x14ac:dyDescent="0.2">
      <c r="A61" s="137"/>
      <c r="B61" s="138"/>
      <c r="C61" s="166" t="s">
        <v>182</v>
      </c>
      <c r="D61" s="141"/>
      <c r="E61" s="173">
        <v>3.36</v>
      </c>
      <c r="F61" s="140"/>
      <c r="G61" s="140"/>
      <c r="H61" s="140"/>
      <c r="I61" s="140"/>
      <c r="J61" s="140"/>
      <c r="K61" s="140"/>
      <c r="L61" s="140"/>
      <c r="M61" s="140"/>
      <c r="N61" s="139"/>
      <c r="O61" s="139"/>
      <c r="P61" s="139"/>
      <c r="Q61" s="139"/>
      <c r="R61" s="140"/>
      <c r="S61" s="140"/>
      <c r="T61" s="140"/>
      <c r="U61" s="140"/>
      <c r="V61" s="140"/>
      <c r="W61" s="140"/>
      <c r="X61" s="140"/>
      <c r="Y61" s="140"/>
      <c r="Z61" s="130"/>
      <c r="AA61" s="130"/>
      <c r="AB61" s="130"/>
      <c r="AC61" s="130"/>
      <c r="AD61" s="130"/>
      <c r="AE61" s="130"/>
      <c r="AF61" s="130"/>
      <c r="AG61" s="130" t="s">
        <v>113</v>
      </c>
      <c r="AH61" s="130">
        <v>0</v>
      </c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</row>
    <row r="62" spans="1:60" outlineLevel="3" x14ac:dyDescent="0.2">
      <c r="A62" s="137"/>
      <c r="B62" s="138"/>
      <c r="C62" s="166" t="s">
        <v>191</v>
      </c>
      <c r="D62" s="141"/>
      <c r="E62" s="173">
        <v>-0.5</v>
      </c>
      <c r="F62" s="140"/>
      <c r="G62" s="140"/>
      <c r="H62" s="140"/>
      <c r="I62" s="140"/>
      <c r="J62" s="140"/>
      <c r="K62" s="140"/>
      <c r="L62" s="140"/>
      <c r="M62" s="140"/>
      <c r="N62" s="139"/>
      <c r="O62" s="139"/>
      <c r="P62" s="139"/>
      <c r="Q62" s="139"/>
      <c r="R62" s="140"/>
      <c r="S62" s="140"/>
      <c r="T62" s="140"/>
      <c r="U62" s="140"/>
      <c r="V62" s="140"/>
      <c r="W62" s="140"/>
      <c r="X62" s="140"/>
      <c r="Y62" s="140"/>
      <c r="Z62" s="130"/>
      <c r="AA62" s="130"/>
      <c r="AB62" s="130"/>
      <c r="AC62" s="130"/>
      <c r="AD62" s="130"/>
      <c r="AE62" s="130"/>
      <c r="AF62" s="130"/>
      <c r="AG62" s="130" t="s">
        <v>113</v>
      </c>
      <c r="AH62" s="130">
        <v>0</v>
      </c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</row>
    <row r="63" spans="1:60" outlineLevel="3" x14ac:dyDescent="0.2">
      <c r="A63" s="137"/>
      <c r="B63" s="138"/>
      <c r="C63" s="166" t="s">
        <v>192</v>
      </c>
      <c r="D63" s="141"/>
      <c r="E63" s="173">
        <v>-0.72</v>
      </c>
      <c r="F63" s="140"/>
      <c r="G63" s="140"/>
      <c r="H63" s="140"/>
      <c r="I63" s="140"/>
      <c r="J63" s="140"/>
      <c r="K63" s="140"/>
      <c r="L63" s="140"/>
      <c r="M63" s="140"/>
      <c r="N63" s="139"/>
      <c r="O63" s="139"/>
      <c r="P63" s="139"/>
      <c r="Q63" s="139"/>
      <c r="R63" s="140"/>
      <c r="S63" s="140"/>
      <c r="T63" s="140"/>
      <c r="U63" s="140"/>
      <c r="V63" s="140"/>
      <c r="W63" s="140"/>
      <c r="X63" s="140"/>
      <c r="Y63" s="140"/>
      <c r="Z63" s="130"/>
      <c r="AA63" s="130"/>
      <c r="AB63" s="130"/>
      <c r="AC63" s="130"/>
      <c r="AD63" s="130"/>
      <c r="AE63" s="130"/>
      <c r="AF63" s="130"/>
      <c r="AG63" s="130" t="s">
        <v>113</v>
      </c>
      <c r="AH63" s="130">
        <v>0</v>
      </c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</row>
    <row r="64" spans="1:60" outlineLevel="1" x14ac:dyDescent="0.2">
      <c r="A64" s="150">
        <v>11</v>
      </c>
      <c r="B64" s="151" t="s">
        <v>204</v>
      </c>
      <c r="C64" s="165" t="s">
        <v>205</v>
      </c>
      <c r="D64" s="152" t="s">
        <v>107</v>
      </c>
      <c r="E64" s="153">
        <v>37.15</v>
      </c>
      <c r="F64" s="155"/>
      <c r="G64" s="155">
        <f>ROUND(E64*F64,2)</f>
        <v>0</v>
      </c>
      <c r="H64" s="154"/>
      <c r="I64" s="155">
        <f>ROUND(E64*H64,2)</f>
        <v>0</v>
      </c>
      <c r="J64" s="154"/>
      <c r="K64" s="155">
        <f>ROUND(E64*J64,2)</f>
        <v>0</v>
      </c>
      <c r="L64" s="155">
        <v>21</v>
      </c>
      <c r="M64" s="155">
        <f>G64*(1+L64/100)</f>
        <v>0</v>
      </c>
      <c r="N64" s="153">
        <v>0</v>
      </c>
      <c r="O64" s="153">
        <f>ROUND(E64*N64,2)</f>
        <v>0</v>
      </c>
      <c r="P64" s="153">
        <v>0</v>
      </c>
      <c r="Q64" s="153">
        <f>ROUND(E64*P64,2)</f>
        <v>0</v>
      </c>
      <c r="R64" s="155"/>
      <c r="S64" s="155" t="s">
        <v>108</v>
      </c>
      <c r="T64" s="156" t="s">
        <v>108</v>
      </c>
      <c r="U64" s="140">
        <v>0.18</v>
      </c>
      <c r="V64" s="140">
        <f>ROUND(E64*U64,2)</f>
        <v>6.69</v>
      </c>
      <c r="W64" s="140"/>
      <c r="X64" s="140" t="s">
        <v>109</v>
      </c>
      <c r="Y64" s="140" t="s">
        <v>110</v>
      </c>
      <c r="Z64" s="130"/>
      <c r="AA64" s="130"/>
      <c r="AB64" s="130"/>
      <c r="AC64" s="130"/>
      <c r="AD64" s="130"/>
      <c r="AE64" s="130"/>
      <c r="AF64" s="130"/>
      <c r="AG64" s="130" t="s">
        <v>111</v>
      </c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</row>
    <row r="65" spans="1:60" outlineLevel="2" x14ac:dyDescent="0.2">
      <c r="A65" s="137"/>
      <c r="B65" s="138"/>
      <c r="C65" s="166" t="s">
        <v>206</v>
      </c>
      <c r="D65" s="141"/>
      <c r="E65" s="173">
        <v>27.15</v>
      </c>
      <c r="F65" s="140"/>
      <c r="G65" s="140"/>
      <c r="H65" s="140"/>
      <c r="I65" s="140"/>
      <c r="J65" s="140"/>
      <c r="K65" s="140"/>
      <c r="L65" s="140"/>
      <c r="M65" s="140"/>
      <c r="N65" s="139"/>
      <c r="O65" s="139"/>
      <c r="P65" s="139"/>
      <c r="Q65" s="139"/>
      <c r="R65" s="140"/>
      <c r="S65" s="140"/>
      <c r="T65" s="140"/>
      <c r="U65" s="140"/>
      <c r="V65" s="140"/>
      <c r="W65" s="140"/>
      <c r="X65" s="140"/>
      <c r="Y65" s="140"/>
      <c r="Z65" s="130"/>
      <c r="AA65" s="130"/>
      <c r="AB65" s="130"/>
      <c r="AC65" s="130"/>
      <c r="AD65" s="130"/>
      <c r="AE65" s="130"/>
      <c r="AF65" s="130"/>
      <c r="AG65" s="130" t="s">
        <v>113</v>
      </c>
      <c r="AH65" s="130">
        <v>0</v>
      </c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</row>
    <row r="66" spans="1:60" outlineLevel="3" x14ac:dyDescent="0.2">
      <c r="A66" s="137"/>
      <c r="B66" s="138"/>
      <c r="C66" s="166" t="s">
        <v>151</v>
      </c>
      <c r="D66" s="141"/>
      <c r="E66" s="173">
        <v>10</v>
      </c>
      <c r="F66" s="140"/>
      <c r="G66" s="140"/>
      <c r="H66" s="140"/>
      <c r="I66" s="140"/>
      <c r="J66" s="140"/>
      <c r="K66" s="140"/>
      <c r="L66" s="140"/>
      <c r="M66" s="140"/>
      <c r="N66" s="139"/>
      <c r="O66" s="139"/>
      <c r="P66" s="139"/>
      <c r="Q66" s="139"/>
      <c r="R66" s="140"/>
      <c r="S66" s="140"/>
      <c r="T66" s="140"/>
      <c r="U66" s="140"/>
      <c r="V66" s="140"/>
      <c r="W66" s="140"/>
      <c r="X66" s="140"/>
      <c r="Y66" s="140"/>
      <c r="Z66" s="130"/>
      <c r="AA66" s="130"/>
      <c r="AB66" s="130"/>
      <c r="AC66" s="130"/>
      <c r="AD66" s="130"/>
      <c r="AE66" s="130"/>
      <c r="AF66" s="130"/>
      <c r="AG66" s="130" t="s">
        <v>113</v>
      </c>
      <c r="AH66" s="130">
        <v>0</v>
      </c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</row>
    <row r="67" spans="1:60" outlineLevel="1" x14ac:dyDescent="0.2">
      <c r="A67" s="150">
        <v>12</v>
      </c>
      <c r="B67" s="151" t="s">
        <v>207</v>
      </c>
      <c r="C67" s="165" t="s">
        <v>208</v>
      </c>
      <c r="D67" s="152" t="s">
        <v>107</v>
      </c>
      <c r="E67" s="153">
        <v>37.15</v>
      </c>
      <c r="F67" s="155"/>
      <c r="G67" s="155">
        <f>ROUND(E67*F67,2)</f>
        <v>0</v>
      </c>
      <c r="H67" s="154"/>
      <c r="I67" s="155">
        <f>ROUND(E67*H67,2)</f>
        <v>0</v>
      </c>
      <c r="J67" s="154"/>
      <c r="K67" s="155">
        <f>ROUND(E67*J67,2)</f>
        <v>0</v>
      </c>
      <c r="L67" s="155">
        <v>21</v>
      </c>
      <c r="M67" s="155">
        <f>G67*(1+L67/100)</f>
        <v>0</v>
      </c>
      <c r="N67" s="153">
        <v>0</v>
      </c>
      <c r="O67" s="153">
        <f>ROUND(E67*N67,2)</f>
        <v>0</v>
      </c>
      <c r="P67" s="153">
        <v>0</v>
      </c>
      <c r="Q67" s="153">
        <f>ROUND(E67*P67,2)</f>
        <v>0</v>
      </c>
      <c r="R67" s="155"/>
      <c r="S67" s="155" t="s">
        <v>108</v>
      </c>
      <c r="T67" s="156" t="s">
        <v>108</v>
      </c>
      <c r="U67" s="140">
        <v>0.02</v>
      </c>
      <c r="V67" s="140">
        <f>ROUND(E67*U67,2)</f>
        <v>0.74</v>
      </c>
      <c r="W67" s="140"/>
      <c r="X67" s="140" t="s">
        <v>109</v>
      </c>
      <c r="Y67" s="140" t="s">
        <v>110</v>
      </c>
      <c r="Z67" s="130"/>
      <c r="AA67" s="130"/>
      <c r="AB67" s="130"/>
      <c r="AC67" s="130"/>
      <c r="AD67" s="130"/>
      <c r="AE67" s="130"/>
      <c r="AF67" s="130"/>
      <c r="AG67" s="130" t="s">
        <v>111</v>
      </c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F67" s="130"/>
      <c r="BG67" s="130"/>
      <c r="BH67" s="130"/>
    </row>
    <row r="68" spans="1:60" outlineLevel="2" x14ac:dyDescent="0.2">
      <c r="A68" s="137"/>
      <c r="B68" s="138"/>
      <c r="C68" s="166" t="s">
        <v>206</v>
      </c>
      <c r="D68" s="141"/>
      <c r="E68" s="173">
        <v>27.15</v>
      </c>
      <c r="F68" s="140"/>
      <c r="G68" s="140"/>
      <c r="H68" s="140"/>
      <c r="I68" s="140"/>
      <c r="J68" s="140"/>
      <c r="K68" s="140"/>
      <c r="L68" s="140"/>
      <c r="M68" s="140"/>
      <c r="N68" s="139"/>
      <c r="O68" s="139"/>
      <c r="P68" s="139"/>
      <c r="Q68" s="139"/>
      <c r="R68" s="140"/>
      <c r="S68" s="140"/>
      <c r="T68" s="140"/>
      <c r="U68" s="140"/>
      <c r="V68" s="140"/>
      <c r="W68" s="140"/>
      <c r="X68" s="140"/>
      <c r="Y68" s="140"/>
      <c r="Z68" s="130"/>
      <c r="AA68" s="130"/>
      <c r="AB68" s="130"/>
      <c r="AC68" s="130"/>
      <c r="AD68" s="130"/>
      <c r="AE68" s="130"/>
      <c r="AF68" s="130"/>
      <c r="AG68" s="130" t="s">
        <v>113</v>
      </c>
      <c r="AH68" s="130">
        <v>0</v>
      </c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  <c r="BF68" s="130"/>
      <c r="BG68" s="130"/>
      <c r="BH68" s="130"/>
    </row>
    <row r="69" spans="1:60" outlineLevel="3" x14ac:dyDescent="0.2">
      <c r="A69" s="137"/>
      <c r="B69" s="138"/>
      <c r="C69" s="166" t="s">
        <v>151</v>
      </c>
      <c r="D69" s="141"/>
      <c r="E69" s="173">
        <v>10</v>
      </c>
      <c r="F69" s="140"/>
      <c r="G69" s="140"/>
      <c r="H69" s="140"/>
      <c r="I69" s="140"/>
      <c r="J69" s="140"/>
      <c r="K69" s="140"/>
      <c r="L69" s="140"/>
      <c r="M69" s="140"/>
      <c r="N69" s="139"/>
      <c r="O69" s="139"/>
      <c r="P69" s="139"/>
      <c r="Q69" s="139"/>
      <c r="R69" s="140"/>
      <c r="S69" s="140"/>
      <c r="T69" s="140"/>
      <c r="U69" s="140"/>
      <c r="V69" s="140"/>
      <c r="W69" s="140"/>
      <c r="X69" s="140"/>
      <c r="Y69" s="140"/>
      <c r="Z69" s="130"/>
      <c r="AA69" s="130"/>
      <c r="AB69" s="130"/>
      <c r="AC69" s="130"/>
      <c r="AD69" s="130"/>
      <c r="AE69" s="130"/>
      <c r="AF69" s="130"/>
      <c r="AG69" s="130" t="s">
        <v>113</v>
      </c>
      <c r="AH69" s="130">
        <v>0</v>
      </c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</row>
    <row r="70" spans="1:60" outlineLevel="1" x14ac:dyDescent="0.2">
      <c r="A70" s="150">
        <v>13</v>
      </c>
      <c r="B70" s="151" t="s">
        <v>209</v>
      </c>
      <c r="C70" s="165" t="s">
        <v>210</v>
      </c>
      <c r="D70" s="152" t="s">
        <v>107</v>
      </c>
      <c r="E70" s="153">
        <v>37.15</v>
      </c>
      <c r="F70" s="155"/>
      <c r="G70" s="155">
        <f>ROUND(E70*F70,2)</f>
        <v>0</v>
      </c>
      <c r="H70" s="154"/>
      <c r="I70" s="155">
        <f>ROUND(E70*H70,2)</f>
        <v>0</v>
      </c>
      <c r="J70" s="154"/>
      <c r="K70" s="155">
        <f>ROUND(E70*J70,2)</f>
        <v>0</v>
      </c>
      <c r="L70" s="155">
        <v>21</v>
      </c>
      <c r="M70" s="155">
        <f>G70*(1+L70/100)</f>
        <v>0</v>
      </c>
      <c r="N70" s="153">
        <v>0</v>
      </c>
      <c r="O70" s="153">
        <f>ROUND(E70*N70,2)</f>
        <v>0</v>
      </c>
      <c r="P70" s="153">
        <v>0</v>
      </c>
      <c r="Q70" s="153">
        <f>ROUND(E70*P70,2)</f>
        <v>0</v>
      </c>
      <c r="R70" s="155"/>
      <c r="S70" s="155" t="s">
        <v>108</v>
      </c>
      <c r="T70" s="156" t="s">
        <v>108</v>
      </c>
      <c r="U70" s="140">
        <v>3.0000000000000001E-3</v>
      </c>
      <c r="V70" s="140">
        <f>ROUND(E70*U70,2)</f>
        <v>0.11</v>
      </c>
      <c r="W70" s="140"/>
      <c r="X70" s="140" t="s">
        <v>109</v>
      </c>
      <c r="Y70" s="140" t="s">
        <v>110</v>
      </c>
      <c r="Z70" s="130"/>
      <c r="AA70" s="130"/>
      <c r="AB70" s="130"/>
      <c r="AC70" s="130"/>
      <c r="AD70" s="130"/>
      <c r="AE70" s="130"/>
      <c r="AF70" s="130"/>
      <c r="AG70" s="130" t="s">
        <v>111</v>
      </c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F70" s="130"/>
      <c r="BG70" s="130"/>
      <c r="BH70" s="130"/>
    </row>
    <row r="71" spans="1:60" outlineLevel="2" x14ac:dyDescent="0.2">
      <c r="A71" s="137"/>
      <c r="B71" s="138"/>
      <c r="C71" s="166" t="s">
        <v>206</v>
      </c>
      <c r="D71" s="141"/>
      <c r="E71" s="173">
        <v>27.15</v>
      </c>
      <c r="F71" s="140"/>
      <c r="G71" s="140"/>
      <c r="H71" s="140"/>
      <c r="I71" s="140"/>
      <c r="J71" s="140"/>
      <c r="K71" s="140"/>
      <c r="L71" s="140"/>
      <c r="M71" s="140"/>
      <c r="N71" s="139"/>
      <c r="O71" s="139"/>
      <c r="P71" s="139"/>
      <c r="Q71" s="139"/>
      <c r="R71" s="140"/>
      <c r="S71" s="140"/>
      <c r="T71" s="140"/>
      <c r="U71" s="140"/>
      <c r="V71" s="140"/>
      <c r="W71" s="140"/>
      <c r="X71" s="140"/>
      <c r="Y71" s="140"/>
      <c r="Z71" s="130"/>
      <c r="AA71" s="130"/>
      <c r="AB71" s="130"/>
      <c r="AC71" s="130"/>
      <c r="AD71" s="130"/>
      <c r="AE71" s="130"/>
      <c r="AF71" s="130"/>
      <c r="AG71" s="130" t="s">
        <v>113</v>
      </c>
      <c r="AH71" s="130">
        <v>0</v>
      </c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</row>
    <row r="72" spans="1:60" outlineLevel="3" x14ac:dyDescent="0.2">
      <c r="A72" s="137"/>
      <c r="B72" s="138"/>
      <c r="C72" s="166" t="s">
        <v>151</v>
      </c>
      <c r="D72" s="141"/>
      <c r="E72" s="173">
        <v>10</v>
      </c>
      <c r="F72" s="140"/>
      <c r="G72" s="140"/>
      <c r="H72" s="140"/>
      <c r="I72" s="140"/>
      <c r="J72" s="140"/>
      <c r="K72" s="140"/>
      <c r="L72" s="140"/>
      <c r="M72" s="140"/>
      <c r="N72" s="139"/>
      <c r="O72" s="139"/>
      <c r="P72" s="139"/>
      <c r="Q72" s="139"/>
      <c r="R72" s="140"/>
      <c r="S72" s="140"/>
      <c r="T72" s="140"/>
      <c r="U72" s="140"/>
      <c r="V72" s="140"/>
      <c r="W72" s="140"/>
      <c r="X72" s="140"/>
      <c r="Y72" s="140"/>
      <c r="Z72" s="130"/>
      <c r="AA72" s="130"/>
      <c r="AB72" s="130"/>
      <c r="AC72" s="130"/>
      <c r="AD72" s="130"/>
      <c r="AE72" s="130"/>
      <c r="AF72" s="130"/>
      <c r="AG72" s="130" t="s">
        <v>113</v>
      </c>
      <c r="AH72" s="130">
        <v>0</v>
      </c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</row>
    <row r="73" spans="1:60" outlineLevel="1" x14ac:dyDescent="0.2">
      <c r="A73" s="150">
        <v>14</v>
      </c>
      <c r="B73" s="151" t="s">
        <v>211</v>
      </c>
      <c r="C73" s="165" t="s">
        <v>212</v>
      </c>
      <c r="D73" s="152" t="s">
        <v>154</v>
      </c>
      <c r="E73" s="153">
        <v>0.01</v>
      </c>
      <c r="F73" s="155"/>
      <c r="G73" s="155">
        <f>ROUND(E73*F73,2)</f>
        <v>0</v>
      </c>
      <c r="H73" s="154"/>
      <c r="I73" s="155">
        <f>ROUND(E73*H73,2)</f>
        <v>0</v>
      </c>
      <c r="J73" s="154"/>
      <c r="K73" s="155">
        <f>ROUND(E73*J73,2)</f>
        <v>0</v>
      </c>
      <c r="L73" s="155">
        <v>21</v>
      </c>
      <c r="M73" s="155">
        <f>G73*(1+L73/100)</f>
        <v>0</v>
      </c>
      <c r="N73" s="153">
        <v>0</v>
      </c>
      <c r="O73" s="153">
        <f>ROUND(E73*N73,2)</f>
        <v>0</v>
      </c>
      <c r="P73" s="153">
        <v>0</v>
      </c>
      <c r="Q73" s="153">
        <f>ROUND(E73*P73,2)</f>
        <v>0</v>
      </c>
      <c r="R73" s="155"/>
      <c r="S73" s="155" t="s">
        <v>108</v>
      </c>
      <c r="T73" s="156" t="s">
        <v>108</v>
      </c>
      <c r="U73" s="140">
        <v>21.428999999999998</v>
      </c>
      <c r="V73" s="140">
        <f>ROUND(E73*U73,2)</f>
        <v>0.21</v>
      </c>
      <c r="W73" s="140"/>
      <c r="X73" s="140" t="s">
        <v>109</v>
      </c>
      <c r="Y73" s="140" t="s">
        <v>110</v>
      </c>
      <c r="Z73" s="130"/>
      <c r="AA73" s="130"/>
      <c r="AB73" s="130"/>
      <c r="AC73" s="130"/>
      <c r="AD73" s="130"/>
      <c r="AE73" s="130"/>
      <c r="AF73" s="130"/>
      <c r="AG73" s="130" t="s">
        <v>111</v>
      </c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</row>
    <row r="74" spans="1:60" outlineLevel="2" x14ac:dyDescent="0.2">
      <c r="A74" s="137"/>
      <c r="B74" s="138"/>
      <c r="C74" s="166" t="s">
        <v>213</v>
      </c>
      <c r="D74" s="141"/>
      <c r="E74" s="173">
        <v>0.01</v>
      </c>
      <c r="F74" s="140"/>
      <c r="G74" s="140"/>
      <c r="H74" s="140"/>
      <c r="I74" s="140"/>
      <c r="J74" s="140"/>
      <c r="K74" s="140"/>
      <c r="L74" s="140"/>
      <c r="M74" s="140"/>
      <c r="N74" s="139"/>
      <c r="O74" s="139"/>
      <c r="P74" s="139"/>
      <c r="Q74" s="139"/>
      <c r="R74" s="140"/>
      <c r="S74" s="140"/>
      <c r="T74" s="140"/>
      <c r="U74" s="140"/>
      <c r="V74" s="140"/>
      <c r="W74" s="140"/>
      <c r="X74" s="140"/>
      <c r="Y74" s="140"/>
      <c r="Z74" s="130"/>
      <c r="AA74" s="130"/>
      <c r="AB74" s="130"/>
      <c r="AC74" s="130"/>
      <c r="AD74" s="130"/>
      <c r="AE74" s="130"/>
      <c r="AF74" s="130"/>
      <c r="AG74" s="130" t="s">
        <v>113</v>
      </c>
      <c r="AH74" s="130">
        <v>0</v>
      </c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</row>
    <row r="75" spans="1:60" outlineLevel="1" x14ac:dyDescent="0.2">
      <c r="A75" s="150">
        <v>15</v>
      </c>
      <c r="B75" s="151" t="s">
        <v>214</v>
      </c>
      <c r="C75" s="165" t="s">
        <v>215</v>
      </c>
      <c r="D75" s="152" t="s">
        <v>107</v>
      </c>
      <c r="E75" s="153">
        <v>37.15</v>
      </c>
      <c r="F75" s="155"/>
      <c r="G75" s="155">
        <f>ROUND(E75*F75,2)</f>
        <v>0</v>
      </c>
      <c r="H75" s="154"/>
      <c r="I75" s="155">
        <f>ROUND(E75*H75,2)</f>
        <v>0</v>
      </c>
      <c r="J75" s="154"/>
      <c r="K75" s="155">
        <f>ROUND(E75*J75,2)</f>
        <v>0</v>
      </c>
      <c r="L75" s="155">
        <v>21</v>
      </c>
      <c r="M75" s="155">
        <f>G75*(1+L75/100)</f>
        <v>0</v>
      </c>
      <c r="N75" s="153">
        <v>0</v>
      </c>
      <c r="O75" s="153">
        <f>ROUND(E75*N75,2)</f>
        <v>0</v>
      </c>
      <c r="P75" s="153">
        <v>0</v>
      </c>
      <c r="Q75" s="153">
        <f>ROUND(E75*P75,2)</f>
        <v>0</v>
      </c>
      <c r="R75" s="155"/>
      <c r="S75" s="155" t="s">
        <v>108</v>
      </c>
      <c r="T75" s="156" t="s">
        <v>108</v>
      </c>
      <c r="U75" s="140">
        <v>1.0999999999999999E-2</v>
      </c>
      <c r="V75" s="140">
        <f>ROUND(E75*U75,2)</f>
        <v>0.41</v>
      </c>
      <c r="W75" s="140"/>
      <c r="X75" s="140" t="s">
        <v>109</v>
      </c>
      <c r="Y75" s="140" t="s">
        <v>110</v>
      </c>
      <c r="Z75" s="130"/>
      <c r="AA75" s="130"/>
      <c r="AB75" s="130"/>
      <c r="AC75" s="130"/>
      <c r="AD75" s="130"/>
      <c r="AE75" s="130"/>
      <c r="AF75" s="130"/>
      <c r="AG75" s="130" t="s">
        <v>111</v>
      </c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</row>
    <row r="76" spans="1:60" outlineLevel="2" x14ac:dyDescent="0.2">
      <c r="A76" s="137"/>
      <c r="B76" s="138"/>
      <c r="C76" s="166" t="s">
        <v>206</v>
      </c>
      <c r="D76" s="141"/>
      <c r="E76" s="173">
        <v>27.15</v>
      </c>
      <c r="F76" s="140"/>
      <c r="G76" s="140"/>
      <c r="H76" s="140"/>
      <c r="I76" s="140"/>
      <c r="J76" s="140"/>
      <c r="K76" s="140"/>
      <c r="L76" s="140"/>
      <c r="M76" s="140"/>
      <c r="N76" s="139"/>
      <c r="O76" s="139"/>
      <c r="P76" s="139"/>
      <c r="Q76" s="139"/>
      <c r="R76" s="140"/>
      <c r="S76" s="140"/>
      <c r="T76" s="140"/>
      <c r="U76" s="140"/>
      <c r="V76" s="140"/>
      <c r="W76" s="140"/>
      <c r="X76" s="140"/>
      <c r="Y76" s="140"/>
      <c r="Z76" s="130"/>
      <c r="AA76" s="130"/>
      <c r="AB76" s="130"/>
      <c r="AC76" s="130"/>
      <c r="AD76" s="130"/>
      <c r="AE76" s="130"/>
      <c r="AF76" s="130"/>
      <c r="AG76" s="130" t="s">
        <v>113</v>
      </c>
      <c r="AH76" s="130">
        <v>0</v>
      </c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</row>
    <row r="77" spans="1:60" outlineLevel="3" x14ac:dyDescent="0.2">
      <c r="A77" s="137"/>
      <c r="B77" s="138"/>
      <c r="C77" s="166" t="s">
        <v>151</v>
      </c>
      <c r="D77" s="141"/>
      <c r="E77" s="173">
        <v>10</v>
      </c>
      <c r="F77" s="140"/>
      <c r="G77" s="140"/>
      <c r="H77" s="140"/>
      <c r="I77" s="140"/>
      <c r="J77" s="140"/>
      <c r="K77" s="140"/>
      <c r="L77" s="140"/>
      <c r="M77" s="140"/>
      <c r="N77" s="139"/>
      <c r="O77" s="139"/>
      <c r="P77" s="139"/>
      <c r="Q77" s="139"/>
      <c r="R77" s="140"/>
      <c r="S77" s="140"/>
      <c r="T77" s="140"/>
      <c r="U77" s="140"/>
      <c r="V77" s="140"/>
      <c r="W77" s="140"/>
      <c r="X77" s="140"/>
      <c r="Y77" s="140"/>
      <c r="Z77" s="130"/>
      <c r="AA77" s="130"/>
      <c r="AB77" s="130"/>
      <c r="AC77" s="130"/>
      <c r="AD77" s="130"/>
      <c r="AE77" s="130"/>
      <c r="AF77" s="130"/>
      <c r="AG77" s="130" t="s">
        <v>113</v>
      </c>
      <c r="AH77" s="130">
        <v>0</v>
      </c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/>
    </row>
    <row r="78" spans="1:60" ht="22.5" outlineLevel="1" x14ac:dyDescent="0.2">
      <c r="A78" s="150">
        <v>16</v>
      </c>
      <c r="B78" s="151" t="s">
        <v>216</v>
      </c>
      <c r="C78" s="165" t="s">
        <v>217</v>
      </c>
      <c r="D78" s="152" t="s">
        <v>154</v>
      </c>
      <c r="E78" s="153">
        <v>13.11525</v>
      </c>
      <c r="F78" s="155"/>
      <c r="G78" s="155">
        <f>ROUND(E78*F78,2)</f>
        <v>0</v>
      </c>
      <c r="H78" s="154"/>
      <c r="I78" s="155">
        <f>ROUND(E78*H78,2)</f>
        <v>0</v>
      </c>
      <c r="J78" s="154"/>
      <c r="K78" s="155">
        <f>ROUND(E78*J78,2)</f>
        <v>0</v>
      </c>
      <c r="L78" s="155">
        <v>21</v>
      </c>
      <c r="M78" s="155">
        <f>G78*(1+L78/100)</f>
        <v>0</v>
      </c>
      <c r="N78" s="153">
        <v>0</v>
      </c>
      <c r="O78" s="153">
        <f>ROUND(E78*N78,2)</f>
        <v>0</v>
      </c>
      <c r="P78" s="153">
        <v>0</v>
      </c>
      <c r="Q78" s="153">
        <f>ROUND(E78*P78,2)</f>
        <v>0</v>
      </c>
      <c r="R78" s="155"/>
      <c r="S78" s="155" t="s">
        <v>108</v>
      </c>
      <c r="T78" s="156" t="s">
        <v>108</v>
      </c>
      <c r="U78" s="140">
        <v>0</v>
      </c>
      <c r="V78" s="140">
        <f>ROUND(E78*U78,2)</f>
        <v>0</v>
      </c>
      <c r="W78" s="140"/>
      <c r="X78" s="140" t="s">
        <v>109</v>
      </c>
      <c r="Y78" s="140" t="s">
        <v>110</v>
      </c>
      <c r="Z78" s="130"/>
      <c r="AA78" s="130"/>
      <c r="AB78" s="130"/>
      <c r="AC78" s="130"/>
      <c r="AD78" s="130"/>
      <c r="AE78" s="130"/>
      <c r="AF78" s="130"/>
      <c r="AG78" s="130" t="s">
        <v>111</v>
      </c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0"/>
      <c r="BH78" s="130"/>
    </row>
    <row r="79" spans="1:60" outlineLevel="2" x14ac:dyDescent="0.2">
      <c r="A79" s="137"/>
      <c r="B79" s="138"/>
      <c r="C79" s="166" t="s">
        <v>218</v>
      </c>
      <c r="D79" s="141"/>
      <c r="E79" s="173">
        <v>13.11525</v>
      </c>
      <c r="F79" s="140"/>
      <c r="G79" s="140"/>
      <c r="H79" s="140"/>
      <c r="I79" s="140"/>
      <c r="J79" s="140"/>
      <c r="K79" s="140"/>
      <c r="L79" s="140"/>
      <c r="M79" s="140"/>
      <c r="N79" s="139"/>
      <c r="O79" s="139"/>
      <c r="P79" s="139"/>
      <c r="Q79" s="139"/>
      <c r="R79" s="140"/>
      <c r="S79" s="140"/>
      <c r="T79" s="140"/>
      <c r="U79" s="140"/>
      <c r="V79" s="140"/>
      <c r="W79" s="140"/>
      <c r="X79" s="140"/>
      <c r="Y79" s="140"/>
      <c r="Z79" s="130"/>
      <c r="AA79" s="130"/>
      <c r="AB79" s="130"/>
      <c r="AC79" s="130"/>
      <c r="AD79" s="130"/>
      <c r="AE79" s="130"/>
      <c r="AF79" s="130"/>
      <c r="AG79" s="130" t="s">
        <v>113</v>
      </c>
      <c r="AH79" s="130">
        <v>0</v>
      </c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</row>
    <row r="80" spans="1:60" ht="22.5" outlineLevel="1" x14ac:dyDescent="0.2">
      <c r="A80" s="150">
        <v>17</v>
      </c>
      <c r="B80" s="151" t="s">
        <v>219</v>
      </c>
      <c r="C80" s="165" t="s">
        <v>220</v>
      </c>
      <c r="D80" s="152" t="s">
        <v>107</v>
      </c>
      <c r="E80" s="153">
        <v>58.42</v>
      </c>
      <c r="F80" s="155"/>
      <c r="G80" s="155">
        <f>ROUND(E80*F80,2)</f>
        <v>0</v>
      </c>
      <c r="H80" s="154"/>
      <c r="I80" s="155">
        <f>ROUND(E80*H80,2)</f>
        <v>0</v>
      </c>
      <c r="J80" s="154"/>
      <c r="K80" s="155">
        <f>ROUND(E80*J80,2)</f>
        <v>0</v>
      </c>
      <c r="L80" s="155">
        <v>21</v>
      </c>
      <c r="M80" s="155">
        <f>G80*(1+L80/100)</f>
        <v>0</v>
      </c>
      <c r="N80" s="153">
        <v>0</v>
      </c>
      <c r="O80" s="153">
        <f>ROUND(E80*N80,2)</f>
        <v>0</v>
      </c>
      <c r="P80" s="153">
        <v>0</v>
      </c>
      <c r="Q80" s="153">
        <f>ROUND(E80*P80,2)</f>
        <v>0</v>
      </c>
      <c r="R80" s="155"/>
      <c r="S80" s="155" t="s">
        <v>108</v>
      </c>
      <c r="T80" s="156" t="s">
        <v>148</v>
      </c>
      <c r="U80" s="140">
        <v>0.15</v>
      </c>
      <c r="V80" s="140">
        <f>ROUND(E80*U80,2)</f>
        <v>8.76</v>
      </c>
      <c r="W80" s="140"/>
      <c r="X80" s="140" t="s">
        <v>109</v>
      </c>
      <c r="Y80" s="140" t="s">
        <v>110</v>
      </c>
      <c r="Z80" s="130"/>
      <c r="AA80" s="130"/>
      <c r="AB80" s="130"/>
      <c r="AC80" s="130"/>
      <c r="AD80" s="130"/>
      <c r="AE80" s="130"/>
      <c r="AF80" s="130"/>
      <c r="AG80" s="130" t="s">
        <v>111</v>
      </c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</row>
    <row r="81" spans="1:60" outlineLevel="2" x14ac:dyDescent="0.2">
      <c r="A81" s="137"/>
      <c r="B81" s="138"/>
      <c r="C81" s="166" t="s">
        <v>117</v>
      </c>
      <c r="D81" s="141"/>
      <c r="E81" s="173">
        <v>1.75</v>
      </c>
      <c r="F81" s="140"/>
      <c r="G81" s="140"/>
      <c r="H81" s="140"/>
      <c r="I81" s="140"/>
      <c r="J81" s="140"/>
      <c r="K81" s="140"/>
      <c r="L81" s="140"/>
      <c r="M81" s="140"/>
      <c r="N81" s="139"/>
      <c r="O81" s="139"/>
      <c r="P81" s="139"/>
      <c r="Q81" s="139"/>
      <c r="R81" s="140"/>
      <c r="S81" s="140"/>
      <c r="T81" s="140"/>
      <c r="U81" s="140"/>
      <c r="V81" s="140"/>
      <c r="W81" s="140"/>
      <c r="X81" s="140"/>
      <c r="Y81" s="140"/>
      <c r="Z81" s="130"/>
      <c r="AA81" s="130"/>
      <c r="AB81" s="130"/>
      <c r="AC81" s="130"/>
      <c r="AD81" s="130"/>
      <c r="AE81" s="130"/>
      <c r="AF81" s="130"/>
      <c r="AG81" s="130" t="s">
        <v>113</v>
      </c>
      <c r="AH81" s="130">
        <v>0</v>
      </c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0"/>
      <c r="BH81" s="130"/>
    </row>
    <row r="82" spans="1:60" outlineLevel="3" x14ac:dyDescent="0.2">
      <c r="A82" s="137"/>
      <c r="B82" s="138"/>
      <c r="C82" s="166" t="s">
        <v>118</v>
      </c>
      <c r="D82" s="141"/>
      <c r="E82" s="173">
        <v>1.25</v>
      </c>
      <c r="F82" s="140"/>
      <c r="G82" s="140"/>
      <c r="H82" s="140"/>
      <c r="I82" s="140"/>
      <c r="J82" s="140"/>
      <c r="K82" s="140"/>
      <c r="L82" s="140"/>
      <c r="M82" s="140"/>
      <c r="N82" s="139"/>
      <c r="O82" s="139"/>
      <c r="P82" s="139"/>
      <c r="Q82" s="139"/>
      <c r="R82" s="140"/>
      <c r="S82" s="140"/>
      <c r="T82" s="140"/>
      <c r="U82" s="140"/>
      <c r="V82" s="140"/>
      <c r="W82" s="140"/>
      <c r="X82" s="140"/>
      <c r="Y82" s="140"/>
      <c r="Z82" s="130"/>
      <c r="AA82" s="130"/>
      <c r="AB82" s="130"/>
      <c r="AC82" s="130"/>
      <c r="AD82" s="130"/>
      <c r="AE82" s="130"/>
      <c r="AF82" s="130"/>
      <c r="AG82" s="130" t="s">
        <v>113</v>
      </c>
      <c r="AH82" s="130">
        <v>0</v>
      </c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  <c r="BE82" s="130"/>
      <c r="BF82" s="130"/>
      <c r="BG82" s="130"/>
      <c r="BH82" s="130"/>
    </row>
    <row r="83" spans="1:60" outlineLevel="3" x14ac:dyDescent="0.2">
      <c r="A83" s="137"/>
      <c r="B83" s="138"/>
      <c r="C83" s="166" t="s">
        <v>221</v>
      </c>
      <c r="D83" s="141"/>
      <c r="E83" s="173">
        <v>9.4</v>
      </c>
      <c r="F83" s="140"/>
      <c r="G83" s="140"/>
      <c r="H83" s="140"/>
      <c r="I83" s="140"/>
      <c r="J83" s="140"/>
      <c r="K83" s="140"/>
      <c r="L83" s="140"/>
      <c r="M83" s="140"/>
      <c r="N83" s="139"/>
      <c r="O83" s="139"/>
      <c r="P83" s="139"/>
      <c r="Q83" s="139"/>
      <c r="R83" s="140"/>
      <c r="S83" s="140"/>
      <c r="T83" s="140"/>
      <c r="U83" s="140"/>
      <c r="V83" s="140"/>
      <c r="W83" s="140"/>
      <c r="X83" s="140"/>
      <c r="Y83" s="140"/>
      <c r="Z83" s="130"/>
      <c r="AA83" s="130"/>
      <c r="AB83" s="130"/>
      <c r="AC83" s="130"/>
      <c r="AD83" s="130"/>
      <c r="AE83" s="130"/>
      <c r="AF83" s="130"/>
      <c r="AG83" s="130" t="s">
        <v>113</v>
      </c>
      <c r="AH83" s="130">
        <v>0</v>
      </c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  <c r="BE83" s="130"/>
      <c r="BF83" s="130"/>
      <c r="BG83" s="130"/>
      <c r="BH83" s="130"/>
    </row>
    <row r="84" spans="1:60" outlineLevel="3" x14ac:dyDescent="0.2">
      <c r="A84" s="137"/>
      <c r="B84" s="138"/>
      <c r="C84" s="166" t="s">
        <v>222</v>
      </c>
      <c r="D84" s="141"/>
      <c r="E84" s="173">
        <v>46.02</v>
      </c>
      <c r="F84" s="140"/>
      <c r="G84" s="140"/>
      <c r="H84" s="140"/>
      <c r="I84" s="140"/>
      <c r="J84" s="140"/>
      <c r="K84" s="140"/>
      <c r="L84" s="140"/>
      <c r="M84" s="140"/>
      <c r="N84" s="139"/>
      <c r="O84" s="139"/>
      <c r="P84" s="139"/>
      <c r="Q84" s="139"/>
      <c r="R84" s="140"/>
      <c r="S84" s="140"/>
      <c r="T84" s="140"/>
      <c r="U84" s="140"/>
      <c r="V84" s="140"/>
      <c r="W84" s="140"/>
      <c r="X84" s="140"/>
      <c r="Y84" s="140"/>
      <c r="Z84" s="130"/>
      <c r="AA84" s="130"/>
      <c r="AB84" s="130"/>
      <c r="AC84" s="130"/>
      <c r="AD84" s="130"/>
      <c r="AE84" s="130"/>
      <c r="AF84" s="130"/>
      <c r="AG84" s="130" t="s">
        <v>113</v>
      </c>
      <c r="AH84" s="130">
        <v>0</v>
      </c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</row>
    <row r="85" spans="1:60" outlineLevel="1" x14ac:dyDescent="0.2">
      <c r="A85" s="150">
        <v>18</v>
      </c>
      <c r="B85" s="151" t="s">
        <v>223</v>
      </c>
      <c r="C85" s="165" t="s">
        <v>224</v>
      </c>
      <c r="D85" s="152" t="s">
        <v>107</v>
      </c>
      <c r="E85" s="153">
        <v>37.15</v>
      </c>
      <c r="F85" s="155"/>
      <c r="G85" s="155">
        <f>ROUND(E85*F85,2)</f>
        <v>0</v>
      </c>
      <c r="H85" s="154"/>
      <c r="I85" s="155">
        <f>ROUND(E85*H85,2)</f>
        <v>0</v>
      </c>
      <c r="J85" s="154"/>
      <c r="K85" s="155">
        <f>ROUND(E85*J85,2)</f>
        <v>0</v>
      </c>
      <c r="L85" s="155">
        <v>21</v>
      </c>
      <c r="M85" s="155">
        <f>G85*(1+L85/100)</f>
        <v>0</v>
      </c>
      <c r="N85" s="153">
        <v>2.0000000000000002E-5</v>
      </c>
      <c r="O85" s="153">
        <f>ROUND(E85*N85,2)</f>
        <v>0</v>
      </c>
      <c r="P85" s="153">
        <v>0</v>
      </c>
      <c r="Q85" s="153">
        <f>ROUND(E85*P85,2)</f>
        <v>0</v>
      </c>
      <c r="R85" s="155"/>
      <c r="S85" s="155" t="s">
        <v>108</v>
      </c>
      <c r="T85" s="156" t="s">
        <v>108</v>
      </c>
      <c r="U85" s="140">
        <v>0.05</v>
      </c>
      <c r="V85" s="140">
        <f>ROUND(E85*U85,2)</f>
        <v>1.86</v>
      </c>
      <c r="W85" s="140"/>
      <c r="X85" s="140" t="s">
        <v>109</v>
      </c>
      <c r="Y85" s="140" t="s">
        <v>110</v>
      </c>
      <c r="Z85" s="130"/>
      <c r="AA85" s="130"/>
      <c r="AB85" s="130"/>
      <c r="AC85" s="130"/>
      <c r="AD85" s="130"/>
      <c r="AE85" s="130"/>
      <c r="AF85" s="130"/>
      <c r="AG85" s="130" t="s">
        <v>111</v>
      </c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30"/>
      <c r="BE85" s="130"/>
      <c r="BF85" s="130"/>
      <c r="BG85" s="130"/>
      <c r="BH85" s="130"/>
    </row>
    <row r="86" spans="1:60" outlineLevel="2" x14ac:dyDescent="0.2">
      <c r="A86" s="137"/>
      <c r="B86" s="138"/>
      <c r="C86" s="166" t="s">
        <v>206</v>
      </c>
      <c r="D86" s="141"/>
      <c r="E86" s="173">
        <v>27.15</v>
      </c>
      <c r="F86" s="140"/>
      <c r="G86" s="140"/>
      <c r="H86" s="140"/>
      <c r="I86" s="140"/>
      <c r="J86" s="140"/>
      <c r="K86" s="140"/>
      <c r="L86" s="140"/>
      <c r="M86" s="140"/>
      <c r="N86" s="139"/>
      <c r="O86" s="139"/>
      <c r="P86" s="139"/>
      <c r="Q86" s="139"/>
      <c r="R86" s="140"/>
      <c r="S86" s="140"/>
      <c r="T86" s="140"/>
      <c r="U86" s="140"/>
      <c r="V86" s="140"/>
      <c r="W86" s="140"/>
      <c r="X86" s="140"/>
      <c r="Y86" s="140"/>
      <c r="Z86" s="130"/>
      <c r="AA86" s="130"/>
      <c r="AB86" s="130"/>
      <c r="AC86" s="130"/>
      <c r="AD86" s="130"/>
      <c r="AE86" s="130"/>
      <c r="AF86" s="130"/>
      <c r="AG86" s="130" t="s">
        <v>113</v>
      </c>
      <c r="AH86" s="130">
        <v>0</v>
      </c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  <c r="BE86" s="130"/>
      <c r="BF86" s="130"/>
      <c r="BG86" s="130"/>
      <c r="BH86" s="130"/>
    </row>
    <row r="87" spans="1:60" outlineLevel="3" x14ac:dyDescent="0.2">
      <c r="A87" s="137"/>
      <c r="B87" s="138"/>
      <c r="C87" s="166" t="s">
        <v>151</v>
      </c>
      <c r="D87" s="141"/>
      <c r="E87" s="173">
        <v>10</v>
      </c>
      <c r="F87" s="140"/>
      <c r="G87" s="140"/>
      <c r="H87" s="140"/>
      <c r="I87" s="140"/>
      <c r="J87" s="140"/>
      <c r="K87" s="140"/>
      <c r="L87" s="140"/>
      <c r="M87" s="140"/>
      <c r="N87" s="139"/>
      <c r="O87" s="139"/>
      <c r="P87" s="139"/>
      <c r="Q87" s="139"/>
      <c r="R87" s="140"/>
      <c r="S87" s="140"/>
      <c r="T87" s="140"/>
      <c r="U87" s="140"/>
      <c r="V87" s="140"/>
      <c r="W87" s="140"/>
      <c r="X87" s="140"/>
      <c r="Y87" s="140"/>
      <c r="Z87" s="130"/>
      <c r="AA87" s="130"/>
      <c r="AB87" s="130"/>
      <c r="AC87" s="130"/>
      <c r="AD87" s="130"/>
      <c r="AE87" s="130"/>
      <c r="AF87" s="130"/>
      <c r="AG87" s="130" t="s">
        <v>113</v>
      </c>
      <c r="AH87" s="130">
        <v>0</v>
      </c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30"/>
      <c r="BE87" s="130"/>
      <c r="BF87" s="130"/>
      <c r="BG87" s="130"/>
      <c r="BH87" s="130"/>
    </row>
    <row r="88" spans="1:60" outlineLevel="1" x14ac:dyDescent="0.2">
      <c r="A88" s="150">
        <v>19</v>
      </c>
      <c r="B88" s="151" t="s">
        <v>225</v>
      </c>
      <c r="C88" s="165" t="s">
        <v>226</v>
      </c>
      <c r="D88" s="152" t="s">
        <v>125</v>
      </c>
      <c r="E88" s="153">
        <v>5.5724999999999998</v>
      </c>
      <c r="F88" s="155"/>
      <c r="G88" s="155">
        <f>ROUND(E88*F88,2)</f>
        <v>0</v>
      </c>
      <c r="H88" s="154"/>
      <c r="I88" s="155">
        <f>ROUND(E88*H88,2)</f>
        <v>0</v>
      </c>
      <c r="J88" s="154"/>
      <c r="K88" s="155">
        <f>ROUND(E88*J88,2)</f>
        <v>0</v>
      </c>
      <c r="L88" s="155">
        <v>21</v>
      </c>
      <c r="M88" s="155">
        <f>G88*(1+L88/100)</f>
        <v>0</v>
      </c>
      <c r="N88" s="153">
        <v>0.35</v>
      </c>
      <c r="O88" s="153">
        <f>ROUND(E88*N88,2)</f>
        <v>1.95</v>
      </c>
      <c r="P88" s="153">
        <v>0</v>
      </c>
      <c r="Q88" s="153">
        <f>ROUND(E88*P88,2)</f>
        <v>0</v>
      </c>
      <c r="R88" s="155" t="s">
        <v>227</v>
      </c>
      <c r="S88" s="155" t="s">
        <v>108</v>
      </c>
      <c r="T88" s="156" t="s">
        <v>108</v>
      </c>
      <c r="U88" s="140">
        <v>0</v>
      </c>
      <c r="V88" s="140">
        <f>ROUND(E88*U88,2)</f>
        <v>0</v>
      </c>
      <c r="W88" s="140"/>
      <c r="X88" s="140" t="s">
        <v>149</v>
      </c>
      <c r="Y88" s="140" t="s">
        <v>110</v>
      </c>
      <c r="Z88" s="130"/>
      <c r="AA88" s="130"/>
      <c r="AB88" s="130"/>
      <c r="AC88" s="130"/>
      <c r="AD88" s="130"/>
      <c r="AE88" s="130"/>
      <c r="AF88" s="130"/>
      <c r="AG88" s="130" t="s">
        <v>150</v>
      </c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  <c r="BH88" s="130"/>
    </row>
    <row r="89" spans="1:60" outlineLevel="2" x14ac:dyDescent="0.2">
      <c r="A89" s="137"/>
      <c r="B89" s="138"/>
      <c r="C89" s="166" t="s">
        <v>228</v>
      </c>
      <c r="D89" s="141"/>
      <c r="E89" s="173">
        <v>5.5724999999999998</v>
      </c>
      <c r="F89" s="140"/>
      <c r="G89" s="140"/>
      <c r="H89" s="140"/>
      <c r="I89" s="140"/>
      <c r="J89" s="140"/>
      <c r="K89" s="140"/>
      <c r="L89" s="140"/>
      <c r="M89" s="140"/>
      <c r="N89" s="139"/>
      <c r="O89" s="139"/>
      <c r="P89" s="139"/>
      <c r="Q89" s="139"/>
      <c r="R89" s="140"/>
      <c r="S89" s="140"/>
      <c r="T89" s="140"/>
      <c r="U89" s="140"/>
      <c r="V89" s="140"/>
      <c r="W89" s="140"/>
      <c r="X89" s="140"/>
      <c r="Y89" s="140"/>
      <c r="Z89" s="130"/>
      <c r="AA89" s="130"/>
      <c r="AB89" s="130"/>
      <c r="AC89" s="130"/>
      <c r="AD89" s="130"/>
      <c r="AE89" s="130"/>
      <c r="AF89" s="130"/>
      <c r="AG89" s="130" t="s">
        <v>113</v>
      </c>
      <c r="AH89" s="130">
        <v>0</v>
      </c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  <c r="BE89" s="130"/>
      <c r="BF89" s="130"/>
      <c r="BG89" s="130"/>
      <c r="BH89" s="130"/>
    </row>
    <row r="90" spans="1:60" x14ac:dyDescent="0.2">
      <c r="A90" s="143" t="s">
        <v>103</v>
      </c>
      <c r="B90" s="144" t="s">
        <v>47</v>
      </c>
      <c r="C90" s="164" t="s">
        <v>65</v>
      </c>
      <c r="D90" s="145"/>
      <c r="E90" s="146"/>
      <c r="F90" s="147"/>
      <c r="G90" s="147">
        <f>SUMIF(AG91:AG99,"&lt;&gt;NOR",G91:G99)</f>
        <v>0</v>
      </c>
      <c r="H90" s="147"/>
      <c r="I90" s="147">
        <f>SUM(I91:I99)</f>
        <v>0</v>
      </c>
      <c r="J90" s="147"/>
      <c r="K90" s="147">
        <f>SUM(K91:K99)</f>
        <v>0</v>
      </c>
      <c r="L90" s="147"/>
      <c r="M90" s="147">
        <f>SUM(M91:M99)</f>
        <v>0</v>
      </c>
      <c r="N90" s="146"/>
      <c r="O90" s="146">
        <f>SUM(O91:O99)</f>
        <v>4.9899999999999993</v>
      </c>
      <c r="P90" s="146"/>
      <c r="Q90" s="146">
        <f>SUM(Q91:Q99)</f>
        <v>0</v>
      </c>
      <c r="R90" s="147"/>
      <c r="S90" s="147"/>
      <c r="T90" s="148"/>
      <c r="U90" s="142"/>
      <c r="V90" s="142">
        <f>SUM(V91:V99)</f>
        <v>24.61</v>
      </c>
      <c r="W90" s="142"/>
      <c r="X90" s="142"/>
      <c r="Y90" s="142"/>
      <c r="AG90" t="s">
        <v>104</v>
      </c>
    </row>
    <row r="91" spans="1:60" outlineLevel="1" x14ac:dyDescent="0.2">
      <c r="A91" s="150">
        <v>20</v>
      </c>
      <c r="B91" s="151" t="s">
        <v>229</v>
      </c>
      <c r="C91" s="165" t="s">
        <v>230</v>
      </c>
      <c r="D91" s="152" t="s">
        <v>125</v>
      </c>
      <c r="E91" s="153">
        <v>1.708</v>
      </c>
      <c r="F91" s="155"/>
      <c r="G91" s="155">
        <f>ROUND(E91*F91,2)</f>
        <v>0</v>
      </c>
      <c r="H91" s="154"/>
      <c r="I91" s="155">
        <f>ROUND(E91*H91,2)</f>
        <v>0</v>
      </c>
      <c r="J91" s="154"/>
      <c r="K91" s="155">
        <f>ROUND(E91*J91,2)</f>
        <v>0</v>
      </c>
      <c r="L91" s="155">
        <v>21</v>
      </c>
      <c r="M91" s="155">
        <f>G91*(1+L91/100)</f>
        <v>0</v>
      </c>
      <c r="N91" s="153">
        <v>2.5249999999999999</v>
      </c>
      <c r="O91" s="153">
        <f>ROUND(E91*N91,2)</f>
        <v>4.3099999999999996</v>
      </c>
      <c r="P91" s="153">
        <v>0</v>
      </c>
      <c r="Q91" s="153">
        <f>ROUND(E91*P91,2)</f>
        <v>0</v>
      </c>
      <c r="R91" s="155"/>
      <c r="S91" s="155" t="s">
        <v>108</v>
      </c>
      <c r="T91" s="156" t="s">
        <v>108</v>
      </c>
      <c r="U91" s="140">
        <v>0.48</v>
      </c>
      <c r="V91" s="140">
        <f>ROUND(E91*U91,2)</f>
        <v>0.82</v>
      </c>
      <c r="W91" s="140"/>
      <c r="X91" s="140" t="s">
        <v>109</v>
      </c>
      <c r="Y91" s="140" t="s">
        <v>110</v>
      </c>
      <c r="Z91" s="130"/>
      <c r="AA91" s="130"/>
      <c r="AB91" s="130"/>
      <c r="AC91" s="130"/>
      <c r="AD91" s="130"/>
      <c r="AE91" s="130"/>
      <c r="AF91" s="130"/>
      <c r="AG91" s="130" t="s">
        <v>111</v>
      </c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</row>
    <row r="92" spans="1:60" outlineLevel="2" x14ac:dyDescent="0.2">
      <c r="A92" s="137"/>
      <c r="B92" s="138"/>
      <c r="C92" s="166" t="s">
        <v>231</v>
      </c>
      <c r="D92" s="141"/>
      <c r="E92" s="173">
        <v>0.7</v>
      </c>
      <c r="F92" s="140"/>
      <c r="G92" s="140"/>
      <c r="H92" s="140"/>
      <c r="I92" s="140"/>
      <c r="J92" s="140"/>
      <c r="K92" s="140"/>
      <c r="L92" s="140"/>
      <c r="M92" s="140"/>
      <c r="N92" s="139"/>
      <c r="O92" s="139"/>
      <c r="P92" s="139"/>
      <c r="Q92" s="139"/>
      <c r="R92" s="140"/>
      <c r="S92" s="140"/>
      <c r="T92" s="140"/>
      <c r="U92" s="140"/>
      <c r="V92" s="140"/>
      <c r="W92" s="140"/>
      <c r="X92" s="140"/>
      <c r="Y92" s="140"/>
      <c r="Z92" s="130"/>
      <c r="AA92" s="130"/>
      <c r="AB92" s="130"/>
      <c r="AC92" s="130"/>
      <c r="AD92" s="130"/>
      <c r="AE92" s="130"/>
      <c r="AF92" s="130"/>
      <c r="AG92" s="130" t="s">
        <v>113</v>
      </c>
      <c r="AH92" s="130">
        <v>0</v>
      </c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130"/>
      <c r="BA92" s="130"/>
      <c r="BB92" s="130"/>
      <c r="BC92" s="130"/>
      <c r="BD92" s="130"/>
      <c r="BE92" s="130"/>
      <c r="BF92" s="130"/>
      <c r="BG92" s="130"/>
      <c r="BH92" s="130"/>
    </row>
    <row r="93" spans="1:60" outlineLevel="3" x14ac:dyDescent="0.2">
      <c r="A93" s="137"/>
      <c r="B93" s="138"/>
      <c r="C93" s="166" t="s">
        <v>232</v>
      </c>
      <c r="D93" s="141"/>
      <c r="E93" s="173">
        <v>1.008</v>
      </c>
      <c r="F93" s="140"/>
      <c r="G93" s="140"/>
      <c r="H93" s="140"/>
      <c r="I93" s="140"/>
      <c r="J93" s="140"/>
      <c r="K93" s="140"/>
      <c r="L93" s="140"/>
      <c r="M93" s="140"/>
      <c r="N93" s="139"/>
      <c r="O93" s="139"/>
      <c r="P93" s="139"/>
      <c r="Q93" s="139"/>
      <c r="R93" s="140"/>
      <c r="S93" s="140"/>
      <c r="T93" s="140"/>
      <c r="U93" s="140"/>
      <c r="V93" s="140"/>
      <c r="W93" s="140"/>
      <c r="X93" s="140"/>
      <c r="Y93" s="140"/>
      <c r="Z93" s="130"/>
      <c r="AA93" s="130"/>
      <c r="AB93" s="130"/>
      <c r="AC93" s="130"/>
      <c r="AD93" s="130"/>
      <c r="AE93" s="130"/>
      <c r="AF93" s="130"/>
      <c r="AG93" s="130" t="s">
        <v>113</v>
      </c>
      <c r="AH93" s="130">
        <v>0</v>
      </c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130"/>
      <c r="BA93" s="130"/>
      <c r="BB93" s="130"/>
      <c r="BC93" s="130"/>
      <c r="BD93" s="130"/>
      <c r="BE93" s="130"/>
      <c r="BF93" s="130"/>
      <c r="BG93" s="130"/>
      <c r="BH93" s="130"/>
    </row>
    <row r="94" spans="1:60" outlineLevel="1" x14ac:dyDescent="0.2">
      <c r="A94" s="150">
        <v>21</v>
      </c>
      <c r="B94" s="151" t="s">
        <v>233</v>
      </c>
      <c r="C94" s="165" t="s">
        <v>234</v>
      </c>
      <c r="D94" s="152" t="s">
        <v>107</v>
      </c>
      <c r="E94" s="153">
        <v>17.36</v>
      </c>
      <c r="F94" s="155"/>
      <c r="G94" s="155">
        <f>ROUND(E94*F94,2)</f>
        <v>0</v>
      </c>
      <c r="H94" s="154"/>
      <c r="I94" s="155">
        <f>ROUND(E94*H94,2)</f>
        <v>0</v>
      </c>
      <c r="J94" s="154"/>
      <c r="K94" s="155">
        <f>ROUND(E94*J94,2)</f>
        <v>0</v>
      </c>
      <c r="L94" s="155">
        <v>21</v>
      </c>
      <c r="M94" s="155">
        <f>G94*(1+L94/100)</f>
        <v>0</v>
      </c>
      <c r="N94" s="153">
        <v>3.9190000000000003E-2</v>
      </c>
      <c r="O94" s="153">
        <f>ROUND(E94*N94,2)</f>
        <v>0.68</v>
      </c>
      <c r="P94" s="153">
        <v>0</v>
      </c>
      <c r="Q94" s="153">
        <f>ROUND(E94*P94,2)</f>
        <v>0</v>
      </c>
      <c r="R94" s="155"/>
      <c r="S94" s="155" t="s">
        <v>108</v>
      </c>
      <c r="T94" s="156" t="s">
        <v>108</v>
      </c>
      <c r="U94" s="140">
        <v>1.05</v>
      </c>
      <c r="V94" s="140">
        <f>ROUND(E94*U94,2)</f>
        <v>18.23</v>
      </c>
      <c r="W94" s="140"/>
      <c r="X94" s="140" t="s">
        <v>109</v>
      </c>
      <c r="Y94" s="140" t="s">
        <v>110</v>
      </c>
      <c r="Z94" s="130"/>
      <c r="AA94" s="130"/>
      <c r="AB94" s="130"/>
      <c r="AC94" s="130"/>
      <c r="AD94" s="130"/>
      <c r="AE94" s="130"/>
      <c r="AF94" s="130"/>
      <c r="AG94" s="130" t="s">
        <v>111</v>
      </c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130"/>
      <c r="BA94" s="130"/>
      <c r="BB94" s="130"/>
      <c r="BC94" s="130"/>
      <c r="BD94" s="130"/>
      <c r="BE94" s="130"/>
      <c r="BF94" s="130"/>
      <c r="BG94" s="130"/>
      <c r="BH94" s="130"/>
    </row>
    <row r="95" spans="1:60" outlineLevel="2" x14ac:dyDescent="0.2">
      <c r="A95" s="137"/>
      <c r="B95" s="138"/>
      <c r="C95" s="166" t="s">
        <v>235</v>
      </c>
      <c r="D95" s="141"/>
      <c r="E95" s="173">
        <v>5.6</v>
      </c>
      <c r="F95" s="140"/>
      <c r="G95" s="140"/>
      <c r="H95" s="140"/>
      <c r="I95" s="140"/>
      <c r="J95" s="140"/>
      <c r="K95" s="140"/>
      <c r="L95" s="140"/>
      <c r="M95" s="140"/>
      <c r="N95" s="139"/>
      <c r="O95" s="139"/>
      <c r="P95" s="139"/>
      <c r="Q95" s="139"/>
      <c r="R95" s="140"/>
      <c r="S95" s="140"/>
      <c r="T95" s="140"/>
      <c r="U95" s="140"/>
      <c r="V95" s="140"/>
      <c r="W95" s="140"/>
      <c r="X95" s="140"/>
      <c r="Y95" s="140"/>
      <c r="Z95" s="130"/>
      <c r="AA95" s="130"/>
      <c r="AB95" s="130"/>
      <c r="AC95" s="130"/>
      <c r="AD95" s="130"/>
      <c r="AE95" s="130"/>
      <c r="AF95" s="130"/>
      <c r="AG95" s="130" t="s">
        <v>113</v>
      </c>
      <c r="AH95" s="130">
        <v>0</v>
      </c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</row>
    <row r="96" spans="1:60" outlineLevel="3" x14ac:dyDescent="0.2">
      <c r="A96" s="137"/>
      <c r="B96" s="138"/>
      <c r="C96" s="166" t="s">
        <v>236</v>
      </c>
      <c r="D96" s="141"/>
      <c r="E96" s="173">
        <v>11.76</v>
      </c>
      <c r="F96" s="140"/>
      <c r="G96" s="140"/>
      <c r="H96" s="140"/>
      <c r="I96" s="140"/>
      <c r="J96" s="140"/>
      <c r="K96" s="140"/>
      <c r="L96" s="140"/>
      <c r="M96" s="140"/>
      <c r="N96" s="139"/>
      <c r="O96" s="139"/>
      <c r="P96" s="139"/>
      <c r="Q96" s="139"/>
      <c r="R96" s="140"/>
      <c r="S96" s="140"/>
      <c r="T96" s="140"/>
      <c r="U96" s="140"/>
      <c r="V96" s="140"/>
      <c r="W96" s="140"/>
      <c r="X96" s="140"/>
      <c r="Y96" s="140"/>
      <c r="Z96" s="130"/>
      <c r="AA96" s="130"/>
      <c r="AB96" s="130"/>
      <c r="AC96" s="130"/>
      <c r="AD96" s="130"/>
      <c r="AE96" s="130"/>
      <c r="AF96" s="130"/>
      <c r="AG96" s="130" t="s">
        <v>113</v>
      </c>
      <c r="AH96" s="130">
        <v>0</v>
      </c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</row>
    <row r="97" spans="1:60" outlineLevel="1" x14ac:dyDescent="0.2">
      <c r="A97" s="150">
        <v>22</v>
      </c>
      <c r="B97" s="151" t="s">
        <v>237</v>
      </c>
      <c r="C97" s="165" t="s">
        <v>238</v>
      </c>
      <c r="D97" s="152" t="s">
        <v>107</v>
      </c>
      <c r="E97" s="153">
        <v>17.36</v>
      </c>
      <c r="F97" s="155"/>
      <c r="G97" s="155">
        <f>ROUND(E97*F97,2)</f>
        <v>0</v>
      </c>
      <c r="H97" s="154"/>
      <c r="I97" s="155">
        <f>ROUND(E97*H97,2)</f>
        <v>0</v>
      </c>
      <c r="J97" s="154"/>
      <c r="K97" s="155">
        <f>ROUND(E97*J97,2)</f>
        <v>0</v>
      </c>
      <c r="L97" s="155">
        <v>21</v>
      </c>
      <c r="M97" s="155">
        <f>G97*(1+L97/100)</f>
        <v>0</v>
      </c>
      <c r="N97" s="153">
        <v>0</v>
      </c>
      <c r="O97" s="153">
        <f>ROUND(E97*N97,2)</f>
        <v>0</v>
      </c>
      <c r="P97" s="153">
        <v>0</v>
      </c>
      <c r="Q97" s="153">
        <f>ROUND(E97*P97,2)</f>
        <v>0</v>
      </c>
      <c r="R97" s="155"/>
      <c r="S97" s="155" t="s">
        <v>108</v>
      </c>
      <c r="T97" s="156" t="s">
        <v>108</v>
      </c>
      <c r="U97" s="140">
        <v>0.32</v>
      </c>
      <c r="V97" s="140">
        <f>ROUND(E97*U97,2)</f>
        <v>5.56</v>
      </c>
      <c r="W97" s="140"/>
      <c r="X97" s="140" t="s">
        <v>109</v>
      </c>
      <c r="Y97" s="140" t="s">
        <v>110</v>
      </c>
      <c r="Z97" s="130"/>
      <c r="AA97" s="130"/>
      <c r="AB97" s="130"/>
      <c r="AC97" s="130"/>
      <c r="AD97" s="130"/>
      <c r="AE97" s="130"/>
      <c r="AF97" s="130"/>
      <c r="AG97" s="130" t="s">
        <v>111</v>
      </c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30"/>
      <c r="BE97" s="130"/>
      <c r="BF97" s="130"/>
      <c r="BG97" s="130"/>
      <c r="BH97" s="130"/>
    </row>
    <row r="98" spans="1:60" outlineLevel="2" x14ac:dyDescent="0.2">
      <c r="A98" s="137"/>
      <c r="B98" s="138"/>
      <c r="C98" s="166" t="s">
        <v>235</v>
      </c>
      <c r="D98" s="141"/>
      <c r="E98" s="173">
        <v>5.6</v>
      </c>
      <c r="F98" s="140"/>
      <c r="G98" s="140"/>
      <c r="H98" s="140"/>
      <c r="I98" s="140"/>
      <c r="J98" s="140"/>
      <c r="K98" s="140"/>
      <c r="L98" s="140"/>
      <c r="M98" s="140"/>
      <c r="N98" s="139"/>
      <c r="O98" s="139"/>
      <c r="P98" s="139"/>
      <c r="Q98" s="139"/>
      <c r="R98" s="140"/>
      <c r="S98" s="140"/>
      <c r="T98" s="140"/>
      <c r="U98" s="140"/>
      <c r="V98" s="140"/>
      <c r="W98" s="140"/>
      <c r="X98" s="140"/>
      <c r="Y98" s="140"/>
      <c r="Z98" s="130"/>
      <c r="AA98" s="130"/>
      <c r="AB98" s="130"/>
      <c r="AC98" s="130"/>
      <c r="AD98" s="130"/>
      <c r="AE98" s="130"/>
      <c r="AF98" s="130"/>
      <c r="AG98" s="130" t="s">
        <v>113</v>
      </c>
      <c r="AH98" s="130">
        <v>0</v>
      </c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0"/>
      <c r="BE98" s="130"/>
      <c r="BF98" s="130"/>
      <c r="BG98" s="130"/>
      <c r="BH98" s="130"/>
    </row>
    <row r="99" spans="1:60" outlineLevel="3" x14ac:dyDescent="0.2">
      <c r="A99" s="137"/>
      <c r="B99" s="138"/>
      <c r="C99" s="166" t="s">
        <v>236</v>
      </c>
      <c r="D99" s="141"/>
      <c r="E99" s="173">
        <v>11.76</v>
      </c>
      <c r="F99" s="140"/>
      <c r="G99" s="140"/>
      <c r="H99" s="140"/>
      <c r="I99" s="140"/>
      <c r="J99" s="140"/>
      <c r="K99" s="140"/>
      <c r="L99" s="140"/>
      <c r="M99" s="140"/>
      <c r="N99" s="139"/>
      <c r="O99" s="139"/>
      <c r="P99" s="139"/>
      <c r="Q99" s="139"/>
      <c r="R99" s="140"/>
      <c r="S99" s="140"/>
      <c r="T99" s="140"/>
      <c r="U99" s="140"/>
      <c r="V99" s="140"/>
      <c r="W99" s="140"/>
      <c r="X99" s="140"/>
      <c r="Y99" s="140"/>
      <c r="Z99" s="130"/>
      <c r="AA99" s="130"/>
      <c r="AB99" s="130"/>
      <c r="AC99" s="130"/>
      <c r="AD99" s="130"/>
      <c r="AE99" s="130"/>
      <c r="AF99" s="130"/>
      <c r="AG99" s="130" t="s">
        <v>113</v>
      </c>
      <c r="AH99" s="130">
        <v>0</v>
      </c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30"/>
      <c r="BB99" s="130"/>
      <c r="BC99" s="130"/>
      <c r="BD99" s="130"/>
      <c r="BE99" s="130"/>
      <c r="BF99" s="130"/>
      <c r="BG99" s="130"/>
      <c r="BH99" s="130"/>
    </row>
    <row r="100" spans="1:60" x14ac:dyDescent="0.2">
      <c r="A100" s="143" t="s">
        <v>103</v>
      </c>
      <c r="B100" s="144" t="s">
        <v>66</v>
      </c>
      <c r="C100" s="164" t="s">
        <v>67</v>
      </c>
      <c r="D100" s="145"/>
      <c r="E100" s="146"/>
      <c r="F100" s="147"/>
      <c r="G100" s="147">
        <f>SUMIF(AG101:AG127,"&lt;&gt;NOR",G101:G127)</f>
        <v>0</v>
      </c>
      <c r="H100" s="147"/>
      <c r="I100" s="147">
        <f>SUM(I101:I127)</f>
        <v>0</v>
      </c>
      <c r="J100" s="147"/>
      <c r="K100" s="147">
        <f>SUM(K101:K127)</f>
        <v>0</v>
      </c>
      <c r="L100" s="147"/>
      <c r="M100" s="147">
        <f>SUM(M101:M127)</f>
        <v>0</v>
      </c>
      <c r="N100" s="146"/>
      <c r="O100" s="146">
        <f>SUM(O101:O127)</f>
        <v>49.830000000000013</v>
      </c>
      <c r="P100" s="146"/>
      <c r="Q100" s="146">
        <f>SUM(Q101:Q127)</f>
        <v>0</v>
      </c>
      <c r="R100" s="147"/>
      <c r="S100" s="147"/>
      <c r="T100" s="148"/>
      <c r="U100" s="142"/>
      <c r="V100" s="142">
        <f>SUM(V101:V127)</f>
        <v>32.839999999999996</v>
      </c>
      <c r="W100" s="142"/>
      <c r="X100" s="142"/>
      <c r="Y100" s="142"/>
      <c r="AG100" t="s">
        <v>104</v>
      </c>
    </row>
    <row r="101" spans="1:60" outlineLevel="1" x14ac:dyDescent="0.2">
      <c r="A101" s="150">
        <v>23</v>
      </c>
      <c r="B101" s="151" t="s">
        <v>239</v>
      </c>
      <c r="C101" s="165" t="s">
        <v>240</v>
      </c>
      <c r="D101" s="152" t="s">
        <v>121</v>
      </c>
      <c r="E101" s="153">
        <v>7.5</v>
      </c>
      <c r="F101" s="155"/>
      <c r="G101" s="155">
        <f>ROUND(E101*F101,2)</f>
        <v>0</v>
      </c>
      <c r="H101" s="154"/>
      <c r="I101" s="155">
        <f>ROUND(E101*H101,2)</f>
        <v>0</v>
      </c>
      <c r="J101" s="154"/>
      <c r="K101" s="155">
        <f>ROUND(E101*J101,2)</f>
        <v>0</v>
      </c>
      <c r="L101" s="155">
        <v>21</v>
      </c>
      <c r="M101" s="155">
        <f>G101*(1+L101/100)</f>
        <v>0</v>
      </c>
      <c r="N101" s="153">
        <v>1.5E-3</v>
      </c>
      <c r="O101" s="153">
        <f>ROUND(E101*N101,2)</f>
        <v>0.01</v>
      </c>
      <c r="P101" s="153">
        <v>0</v>
      </c>
      <c r="Q101" s="153">
        <f>ROUND(E101*P101,2)</f>
        <v>0</v>
      </c>
      <c r="R101" s="155"/>
      <c r="S101" s="155" t="s">
        <v>108</v>
      </c>
      <c r="T101" s="156" t="s">
        <v>108</v>
      </c>
      <c r="U101" s="140">
        <v>0.09</v>
      </c>
      <c r="V101" s="140">
        <f>ROUND(E101*U101,2)</f>
        <v>0.68</v>
      </c>
      <c r="W101" s="140"/>
      <c r="X101" s="140" t="s">
        <v>109</v>
      </c>
      <c r="Y101" s="140" t="s">
        <v>110</v>
      </c>
      <c r="Z101" s="130"/>
      <c r="AA101" s="130"/>
      <c r="AB101" s="130"/>
      <c r="AC101" s="130"/>
      <c r="AD101" s="130"/>
      <c r="AE101" s="130"/>
      <c r="AF101" s="130"/>
      <c r="AG101" s="130" t="s">
        <v>111</v>
      </c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  <c r="BE101" s="130"/>
      <c r="BF101" s="130"/>
      <c r="BG101" s="130"/>
      <c r="BH101" s="130"/>
    </row>
    <row r="102" spans="1:60" outlineLevel="2" x14ac:dyDescent="0.2">
      <c r="A102" s="137"/>
      <c r="B102" s="138"/>
      <c r="C102" s="166" t="s">
        <v>122</v>
      </c>
      <c r="D102" s="141"/>
      <c r="E102" s="173">
        <v>7.5</v>
      </c>
      <c r="F102" s="140"/>
      <c r="G102" s="140"/>
      <c r="H102" s="140"/>
      <c r="I102" s="140"/>
      <c r="J102" s="140"/>
      <c r="K102" s="140"/>
      <c r="L102" s="140"/>
      <c r="M102" s="140"/>
      <c r="N102" s="139"/>
      <c r="O102" s="139"/>
      <c r="P102" s="139"/>
      <c r="Q102" s="139"/>
      <c r="R102" s="140"/>
      <c r="S102" s="140"/>
      <c r="T102" s="140"/>
      <c r="U102" s="140"/>
      <c r="V102" s="140"/>
      <c r="W102" s="140"/>
      <c r="X102" s="140"/>
      <c r="Y102" s="140"/>
      <c r="Z102" s="130"/>
      <c r="AA102" s="130"/>
      <c r="AB102" s="130"/>
      <c r="AC102" s="130"/>
      <c r="AD102" s="130"/>
      <c r="AE102" s="130"/>
      <c r="AF102" s="130"/>
      <c r="AG102" s="130" t="s">
        <v>113</v>
      </c>
      <c r="AH102" s="130">
        <v>0</v>
      </c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130"/>
      <c r="BA102" s="130"/>
      <c r="BB102" s="130"/>
      <c r="BC102" s="130"/>
      <c r="BD102" s="130"/>
      <c r="BE102" s="130"/>
      <c r="BF102" s="130"/>
      <c r="BG102" s="130"/>
      <c r="BH102" s="130"/>
    </row>
    <row r="103" spans="1:60" ht="22.5" outlineLevel="1" x14ac:dyDescent="0.2">
      <c r="A103" s="150">
        <v>24</v>
      </c>
      <c r="B103" s="151" t="s">
        <v>241</v>
      </c>
      <c r="C103" s="165" t="s">
        <v>242</v>
      </c>
      <c r="D103" s="152" t="s">
        <v>107</v>
      </c>
      <c r="E103" s="153">
        <v>42.3</v>
      </c>
      <c r="F103" s="155"/>
      <c r="G103" s="155">
        <f>ROUND(E103*F103,2)</f>
        <v>0</v>
      </c>
      <c r="H103" s="154"/>
      <c r="I103" s="155">
        <f>ROUND(E103*H103,2)</f>
        <v>0</v>
      </c>
      <c r="J103" s="154"/>
      <c r="K103" s="155">
        <f>ROUND(E103*J103,2)</f>
        <v>0</v>
      </c>
      <c r="L103" s="155">
        <v>21</v>
      </c>
      <c r="M103" s="155">
        <f>G103*(1+L103/100)</f>
        <v>0</v>
      </c>
      <c r="N103" s="153">
        <v>0.115</v>
      </c>
      <c r="O103" s="153">
        <f>ROUND(E103*N103,2)</f>
        <v>4.8600000000000003</v>
      </c>
      <c r="P103" s="153">
        <v>0</v>
      </c>
      <c r="Q103" s="153">
        <f>ROUND(E103*P103,2)</f>
        <v>0</v>
      </c>
      <c r="R103" s="155"/>
      <c r="S103" s="155" t="s">
        <v>108</v>
      </c>
      <c r="T103" s="156" t="s">
        <v>108</v>
      </c>
      <c r="U103" s="140">
        <v>0.02</v>
      </c>
      <c r="V103" s="140">
        <f>ROUND(E103*U103,2)</f>
        <v>0.85</v>
      </c>
      <c r="W103" s="140"/>
      <c r="X103" s="140" t="s">
        <v>109</v>
      </c>
      <c r="Y103" s="140" t="s">
        <v>110</v>
      </c>
      <c r="Z103" s="130"/>
      <c r="AA103" s="130"/>
      <c r="AB103" s="130"/>
      <c r="AC103" s="130"/>
      <c r="AD103" s="130"/>
      <c r="AE103" s="130"/>
      <c r="AF103" s="130"/>
      <c r="AG103" s="130" t="s">
        <v>111</v>
      </c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0"/>
      <c r="BE103" s="130"/>
      <c r="BF103" s="130"/>
      <c r="BG103" s="130"/>
      <c r="BH103" s="130"/>
    </row>
    <row r="104" spans="1:60" outlineLevel="2" x14ac:dyDescent="0.2">
      <c r="A104" s="137"/>
      <c r="B104" s="138"/>
      <c r="C104" s="166" t="s">
        <v>243</v>
      </c>
      <c r="D104" s="141"/>
      <c r="E104" s="173">
        <v>6.6</v>
      </c>
      <c r="F104" s="140"/>
      <c r="G104" s="140"/>
      <c r="H104" s="140"/>
      <c r="I104" s="140"/>
      <c r="J104" s="140"/>
      <c r="K104" s="140"/>
      <c r="L104" s="140"/>
      <c r="M104" s="140"/>
      <c r="N104" s="139"/>
      <c r="O104" s="139"/>
      <c r="P104" s="139"/>
      <c r="Q104" s="139"/>
      <c r="R104" s="140"/>
      <c r="S104" s="140"/>
      <c r="T104" s="140"/>
      <c r="U104" s="140"/>
      <c r="V104" s="140"/>
      <c r="W104" s="140"/>
      <c r="X104" s="140"/>
      <c r="Y104" s="140"/>
      <c r="Z104" s="130"/>
      <c r="AA104" s="130"/>
      <c r="AB104" s="130"/>
      <c r="AC104" s="130"/>
      <c r="AD104" s="130"/>
      <c r="AE104" s="130"/>
      <c r="AF104" s="130"/>
      <c r="AG104" s="130" t="s">
        <v>113</v>
      </c>
      <c r="AH104" s="130">
        <v>0</v>
      </c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30"/>
      <c r="BB104" s="130"/>
      <c r="BC104" s="130"/>
      <c r="BD104" s="130"/>
      <c r="BE104" s="130"/>
      <c r="BF104" s="130"/>
      <c r="BG104" s="130"/>
      <c r="BH104" s="130"/>
    </row>
    <row r="105" spans="1:60" outlineLevel="3" x14ac:dyDescent="0.2">
      <c r="A105" s="137"/>
      <c r="B105" s="138"/>
      <c r="C105" s="166" t="s">
        <v>244</v>
      </c>
      <c r="D105" s="141"/>
      <c r="E105" s="173">
        <v>35.700000000000003</v>
      </c>
      <c r="F105" s="140"/>
      <c r="G105" s="140"/>
      <c r="H105" s="140"/>
      <c r="I105" s="140"/>
      <c r="J105" s="140"/>
      <c r="K105" s="140"/>
      <c r="L105" s="140"/>
      <c r="M105" s="140"/>
      <c r="N105" s="139"/>
      <c r="O105" s="139"/>
      <c r="P105" s="139"/>
      <c r="Q105" s="139"/>
      <c r="R105" s="140"/>
      <c r="S105" s="140"/>
      <c r="T105" s="140"/>
      <c r="U105" s="140"/>
      <c r="V105" s="140"/>
      <c r="W105" s="140"/>
      <c r="X105" s="140"/>
      <c r="Y105" s="140"/>
      <c r="Z105" s="130"/>
      <c r="AA105" s="130"/>
      <c r="AB105" s="130"/>
      <c r="AC105" s="130"/>
      <c r="AD105" s="130"/>
      <c r="AE105" s="130"/>
      <c r="AF105" s="130"/>
      <c r="AG105" s="130" t="s">
        <v>113</v>
      </c>
      <c r="AH105" s="130">
        <v>0</v>
      </c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130"/>
      <c r="BA105" s="130"/>
      <c r="BB105" s="130"/>
      <c r="BC105" s="130"/>
      <c r="BD105" s="130"/>
      <c r="BE105" s="130"/>
      <c r="BF105" s="130"/>
      <c r="BG105" s="130"/>
      <c r="BH105" s="130"/>
    </row>
    <row r="106" spans="1:60" ht="22.5" outlineLevel="1" x14ac:dyDescent="0.2">
      <c r="A106" s="150">
        <v>25</v>
      </c>
      <c r="B106" s="151" t="s">
        <v>245</v>
      </c>
      <c r="C106" s="165" t="s">
        <v>246</v>
      </c>
      <c r="D106" s="152" t="s">
        <v>107</v>
      </c>
      <c r="E106" s="153">
        <v>55.42</v>
      </c>
      <c r="F106" s="155"/>
      <c r="G106" s="155">
        <f>ROUND(E106*F106,2)</f>
        <v>0</v>
      </c>
      <c r="H106" s="154"/>
      <c r="I106" s="155">
        <f>ROUND(E106*H106,2)</f>
        <v>0</v>
      </c>
      <c r="J106" s="154"/>
      <c r="K106" s="155">
        <f>ROUND(E106*J106,2)</f>
        <v>0</v>
      </c>
      <c r="L106" s="155">
        <v>21</v>
      </c>
      <c r="M106" s="155">
        <f>G106*(1+L106/100)</f>
        <v>0</v>
      </c>
      <c r="N106" s="153">
        <v>0.441</v>
      </c>
      <c r="O106" s="153">
        <f>ROUND(E106*N106,2)</f>
        <v>24.44</v>
      </c>
      <c r="P106" s="153">
        <v>0</v>
      </c>
      <c r="Q106" s="153">
        <f>ROUND(E106*P106,2)</f>
        <v>0</v>
      </c>
      <c r="R106" s="155"/>
      <c r="S106" s="155" t="s">
        <v>108</v>
      </c>
      <c r="T106" s="156" t="s">
        <v>108</v>
      </c>
      <c r="U106" s="140">
        <v>0.03</v>
      </c>
      <c r="V106" s="140">
        <f>ROUND(E106*U106,2)</f>
        <v>1.66</v>
      </c>
      <c r="W106" s="140"/>
      <c r="X106" s="140" t="s">
        <v>109</v>
      </c>
      <c r="Y106" s="140" t="s">
        <v>110</v>
      </c>
      <c r="Z106" s="130"/>
      <c r="AA106" s="130"/>
      <c r="AB106" s="130"/>
      <c r="AC106" s="130"/>
      <c r="AD106" s="130"/>
      <c r="AE106" s="130"/>
      <c r="AF106" s="130"/>
      <c r="AG106" s="130" t="s">
        <v>111</v>
      </c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0"/>
      <c r="BE106" s="130"/>
      <c r="BF106" s="130"/>
      <c r="BG106" s="130"/>
      <c r="BH106" s="130"/>
    </row>
    <row r="107" spans="1:60" outlineLevel="2" x14ac:dyDescent="0.2">
      <c r="A107" s="137"/>
      <c r="B107" s="138"/>
      <c r="C107" s="166" t="s">
        <v>221</v>
      </c>
      <c r="D107" s="141"/>
      <c r="E107" s="173">
        <v>9.4</v>
      </c>
      <c r="F107" s="140"/>
      <c r="G107" s="140"/>
      <c r="H107" s="140"/>
      <c r="I107" s="140"/>
      <c r="J107" s="140"/>
      <c r="K107" s="140"/>
      <c r="L107" s="140"/>
      <c r="M107" s="140"/>
      <c r="N107" s="139"/>
      <c r="O107" s="139"/>
      <c r="P107" s="139"/>
      <c r="Q107" s="139"/>
      <c r="R107" s="140"/>
      <c r="S107" s="140"/>
      <c r="T107" s="140"/>
      <c r="U107" s="140"/>
      <c r="V107" s="140"/>
      <c r="W107" s="140"/>
      <c r="X107" s="140"/>
      <c r="Y107" s="140"/>
      <c r="Z107" s="130"/>
      <c r="AA107" s="130"/>
      <c r="AB107" s="130"/>
      <c r="AC107" s="130"/>
      <c r="AD107" s="130"/>
      <c r="AE107" s="130"/>
      <c r="AF107" s="130"/>
      <c r="AG107" s="130" t="s">
        <v>113</v>
      </c>
      <c r="AH107" s="130">
        <v>0</v>
      </c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130"/>
      <c r="BA107" s="130"/>
      <c r="BB107" s="130"/>
      <c r="BC107" s="130"/>
      <c r="BD107" s="130"/>
      <c r="BE107" s="130"/>
      <c r="BF107" s="130"/>
      <c r="BG107" s="130"/>
      <c r="BH107" s="130"/>
    </row>
    <row r="108" spans="1:60" outlineLevel="3" x14ac:dyDescent="0.2">
      <c r="A108" s="137"/>
      <c r="B108" s="138"/>
      <c r="C108" s="166" t="s">
        <v>222</v>
      </c>
      <c r="D108" s="141"/>
      <c r="E108" s="173">
        <v>46.02</v>
      </c>
      <c r="F108" s="140"/>
      <c r="G108" s="140"/>
      <c r="H108" s="140"/>
      <c r="I108" s="140"/>
      <c r="J108" s="140"/>
      <c r="K108" s="140"/>
      <c r="L108" s="140"/>
      <c r="M108" s="140"/>
      <c r="N108" s="139"/>
      <c r="O108" s="139"/>
      <c r="P108" s="139"/>
      <c r="Q108" s="139"/>
      <c r="R108" s="140"/>
      <c r="S108" s="140"/>
      <c r="T108" s="140"/>
      <c r="U108" s="140"/>
      <c r="V108" s="140"/>
      <c r="W108" s="140"/>
      <c r="X108" s="140"/>
      <c r="Y108" s="140"/>
      <c r="Z108" s="130"/>
      <c r="AA108" s="130"/>
      <c r="AB108" s="130"/>
      <c r="AC108" s="130"/>
      <c r="AD108" s="130"/>
      <c r="AE108" s="130"/>
      <c r="AF108" s="130"/>
      <c r="AG108" s="130" t="s">
        <v>113</v>
      </c>
      <c r="AH108" s="130">
        <v>0</v>
      </c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130"/>
      <c r="BA108" s="130"/>
      <c r="BB108" s="130"/>
      <c r="BC108" s="130"/>
      <c r="BD108" s="130"/>
      <c r="BE108" s="130"/>
      <c r="BF108" s="130"/>
      <c r="BG108" s="130"/>
      <c r="BH108" s="130"/>
    </row>
    <row r="109" spans="1:60" ht="22.5" outlineLevel="1" x14ac:dyDescent="0.2">
      <c r="A109" s="150">
        <v>26</v>
      </c>
      <c r="B109" s="151" t="s">
        <v>247</v>
      </c>
      <c r="C109" s="165" t="s">
        <v>248</v>
      </c>
      <c r="D109" s="152" t="s">
        <v>107</v>
      </c>
      <c r="E109" s="153">
        <v>3</v>
      </c>
      <c r="F109" s="155"/>
      <c r="G109" s="155">
        <f>ROUND(E109*F109,2)</f>
        <v>0</v>
      </c>
      <c r="H109" s="154"/>
      <c r="I109" s="155">
        <f>ROUND(E109*H109,2)</f>
        <v>0</v>
      </c>
      <c r="J109" s="154"/>
      <c r="K109" s="155">
        <f>ROUND(E109*J109,2)</f>
        <v>0</v>
      </c>
      <c r="L109" s="155">
        <v>21</v>
      </c>
      <c r="M109" s="155">
        <f>G109*(1+L109/100)</f>
        <v>0</v>
      </c>
      <c r="N109" s="153">
        <v>0.38313999999999998</v>
      </c>
      <c r="O109" s="153">
        <f>ROUND(E109*N109,2)</f>
        <v>1.1499999999999999</v>
      </c>
      <c r="P109" s="153">
        <v>0</v>
      </c>
      <c r="Q109" s="153">
        <f>ROUND(E109*P109,2)</f>
        <v>0</v>
      </c>
      <c r="R109" s="155"/>
      <c r="S109" s="155" t="s">
        <v>108</v>
      </c>
      <c r="T109" s="156" t="s">
        <v>108</v>
      </c>
      <c r="U109" s="140">
        <v>0.03</v>
      </c>
      <c r="V109" s="140">
        <f>ROUND(E109*U109,2)</f>
        <v>0.09</v>
      </c>
      <c r="W109" s="140"/>
      <c r="X109" s="140" t="s">
        <v>109</v>
      </c>
      <c r="Y109" s="140" t="s">
        <v>110</v>
      </c>
      <c r="Z109" s="130"/>
      <c r="AA109" s="130"/>
      <c r="AB109" s="130"/>
      <c r="AC109" s="130"/>
      <c r="AD109" s="130"/>
      <c r="AE109" s="130"/>
      <c r="AF109" s="130"/>
      <c r="AG109" s="130" t="s">
        <v>111</v>
      </c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30"/>
      <c r="BD109" s="130"/>
      <c r="BE109" s="130"/>
      <c r="BF109" s="130"/>
      <c r="BG109" s="130"/>
      <c r="BH109" s="130"/>
    </row>
    <row r="110" spans="1:60" outlineLevel="2" x14ac:dyDescent="0.2">
      <c r="A110" s="137"/>
      <c r="B110" s="138"/>
      <c r="C110" s="166" t="s">
        <v>117</v>
      </c>
      <c r="D110" s="141"/>
      <c r="E110" s="173">
        <v>1.75</v>
      </c>
      <c r="F110" s="140"/>
      <c r="G110" s="140"/>
      <c r="H110" s="140"/>
      <c r="I110" s="140"/>
      <c r="J110" s="140"/>
      <c r="K110" s="140"/>
      <c r="L110" s="140"/>
      <c r="M110" s="140"/>
      <c r="N110" s="139"/>
      <c r="O110" s="139"/>
      <c r="P110" s="139"/>
      <c r="Q110" s="139"/>
      <c r="R110" s="140"/>
      <c r="S110" s="140"/>
      <c r="T110" s="140"/>
      <c r="U110" s="140"/>
      <c r="V110" s="140"/>
      <c r="W110" s="140"/>
      <c r="X110" s="140"/>
      <c r="Y110" s="140"/>
      <c r="Z110" s="130"/>
      <c r="AA110" s="130"/>
      <c r="AB110" s="130"/>
      <c r="AC110" s="130"/>
      <c r="AD110" s="130"/>
      <c r="AE110" s="130"/>
      <c r="AF110" s="130"/>
      <c r="AG110" s="130" t="s">
        <v>113</v>
      </c>
      <c r="AH110" s="130">
        <v>0</v>
      </c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0"/>
      <c r="BE110" s="130"/>
      <c r="BF110" s="130"/>
      <c r="BG110" s="130"/>
      <c r="BH110" s="130"/>
    </row>
    <row r="111" spans="1:60" outlineLevel="3" x14ac:dyDescent="0.2">
      <c r="A111" s="137"/>
      <c r="B111" s="138"/>
      <c r="C111" s="166" t="s">
        <v>118</v>
      </c>
      <c r="D111" s="141"/>
      <c r="E111" s="173">
        <v>1.25</v>
      </c>
      <c r="F111" s="140"/>
      <c r="G111" s="140"/>
      <c r="H111" s="140"/>
      <c r="I111" s="140"/>
      <c r="J111" s="140"/>
      <c r="K111" s="140"/>
      <c r="L111" s="140"/>
      <c r="M111" s="140"/>
      <c r="N111" s="139"/>
      <c r="O111" s="139"/>
      <c r="P111" s="139"/>
      <c r="Q111" s="139"/>
      <c r="R111" s="140"/>
      <c r="S111" s="140"/>
      <c r="T111" s="140"/>
      <c r="U111" s="140"/>
      <c r="V111" s="140"/>
      <c r="W111" s="140"/>
      <c r="X111" s="140"/>
      <c r="Y111" s="140"/>
      <c r="Z111" s="130"/>
      <c r="AA111" s="130"/>
      <c r="AB111" s="130"/>
      <c r="AC111" s="130"/>
      <c r="AD111" s="130"/>
      <c r="AE111" s="130"/>
      <c r="AF111" s="130"/>
      <c r="AG111" s="130" t="s">
        <v>113</v>
      </c>
      <c r="AH111" s="130">
        <v>0</v>
      </c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</row>
    <row r="112" spans="1:60" ht="22.5" outlineLevel="1" x14ac:dyDescent="0.2">
      <c r="A112" s="150">
        <v>27</v>
      </c>
      <c r="B112" s="151" t="s">
        <v>249</v>
      </c>
      <c r="C112" s="165" t="s">
        <v>250</v>
      </c>
      <c r="D112" s="152" t="s">
        <v>107</v>
      </c>
      <c r="E112" s="153">
        <v>3</v>
      </c>
      <c r="F112" s="155"/>
      <c r="G112" s="155">
        <f>ROUND(E112*F112,2)</f>
        <v>0</v>
      </c>
      <c r="H112" s="154"/>
      <c r="I112" s="155">
        <f>ROUND(E112*H112,2)</f>
        <v>0</v>
      </c>
      <c r="J112" s="154"/>
      <c r="K112" s="155">
        <f>ROUND(E112*J112,2)</f>
        <v>0</v>
      </c>
      <c r="L112" s="155">
        <v>21</v>
      </c>
      <c r="M112" s="155">
        <f>G112*(1+L112/100)</f>
        <v>0</v>
      </c>
      <c r="N112" s="153">
        <v>2.0000000000000001E-4</v>
      </c>
      <c r="O112" s="153">
        <f>ROUND(E112*N112,2)</f>
        <v>0</v>
      </c>
      <c r="P112" s="153">
        <v>0</v>
      </c>
      <c r="Q112" s="153">
        <f>ROUND(E112*P112,2)</f>
        <v>0</v>
      </c>
      <c r="R112" s="155"/>
      <c r="S112" s="155" t="s">
        <v>108</v>
      </c>
      <c r="T112" s="156" t="s">
        <v>108</v>
      </c>
      <c r="U112" s="140">
        <v>2E-3</v>
      </c>
      <c r="V112" s="140">
        <f>ROUND(E112*U112,2)</f>
        <v>0.01</v>
      </c>
      <c r="W112" s="140"/>
      <c r="X112" s="140" t="s">
        <v>109</v>
      </c>
      <c r="Y112" s="140" t="s">
        <v>110</v>
      </c>
      <c r="Z112" s="130"/>
      <c r="AA112" s="130"/>
      <c r="AB112" s="130"/>
      <c r="AC112" s="130"/>
      <c r="AD112" s="130"/>
      <c r="AE112" s="130"/>
      <c r="AF112" s="130"/>
      <c r="AG112" s="130" t="s">
        <v>111</v>
      </c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0"/>
      <c r="AZ112" s="130"/>
      <c r="BA112" s="130"/>
      <c r="BB112" s="130"/>
      <c r="BC112" s="130"/>
      <c r="BD112" s="130"/>
      <c r="BE112" s="130"/>
      <c r="BF112" s="130"/>
      <c r="BG112" s="130"/>
      <c r="BH112" s="130"/>
    </row>
    <row r="113" spans="1:60" outlineLevel="2" x14ac:dyDescent="0.2">
      <c r="A113" s="137"/>
      <c r="B113" s="138"/>
      <c r="C113" s="166" t="s">
        <v>117</v>
      </c>
      <c r="D113" s="141"/>
      <c r="E113" s="173">
        <v>1.75</v>
      </c>
      <c r="F113" s="140"/>
      <c r="G113" s="140"/>
      <c r="H113" s="140"/>
      <c r="I113" s="140"/>
      <c r="J113" s="140"/>
      <c r="K113" s="140"/>
      <c r="L113" s="140"/>
      <c r="M113" s="140"/>
      <c r="N113" s="139"/>
      <c r="O113" s="139"/>
      <c r="P113" s="139"/>
      <c r="Q113" s="139"/>
      <c r="R113" s="140"/>
      <c r="S113" s="140"/>
      <c r="T113" s="140"/>
      <c r="U113" s="140"/>
      <c r="V113" s="140"/>
      <c r="W113" s="140"/>
      <c r="X113" s="140"/>
      <c r="Y113" s="140"/>
      <c r="Z113" s="130"/>
      <c r="AA113" s="130"/>
      <c r="AB113" s="130"/>
      <c r="AC113" s="130"/>
      <c r="AD113" s="130"/>
      <c r="AE113" s="130"/>
      <c r="AF113" s="130"/>
      <c r="AG113" s="130" t="s">
        <v>113</v>
      </c>
      <c r="AH113" s="130">
        <v>0</v>
      </c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130"/>
      <c r="BA113" s="130"/>
      <c r="BB113" s="130"/>
      <c r="BC113" s="130"/>
      <c r="BD113" s="130"/>
      <c r="BE113" s="130"/>
      <c r="BF113" s="130"/>
      <c r="BG113" s="130"/>
      <c r="BH113" s="130"/>
    </row>
    <row r="114" spans="1:60" outlineLevel="3" x14ac:dyDescent="0.2">
      <c r="A114" s="137"/>
      <c r="B114" s="138"/>
      <c r="C114" s="166" t="s">
        <v>118</v>
      </c>
      <c r="D114" s="141"/>
      <c r="E114" s="173">
        <v>1.25</v>
      </c>
      <c r="F114" s="140"/>
      <c r="G114" s="140"/>
      <c r="H114" s="140"/>
      <c r="I114" s="140"/>
      <c r="J114" s="140"/>
      <c r="K114" s="140"/>
      <c r="L114" s="140"/>
      <c r="M114" s="140"/>
      <c r="N114" s="139"/>
      <c r="O114" s="139"/>
      <c r="P114" s="139"/>
      <c r="Q114" s="139"/>
      <c r="R114" s="140"/>
      <c r="S114" s="140"/>
      <c r="T114" s="140"/>
      <c r="U114" s="140"/>
      <c r="V114" s="140"/>
      <c r="W114" s="140"/>
      <c r="X114" s="140"/>
      <c r="Y114" s="140"/>
      <c r="Z114" s="130"/>
      <c r="AA114" s="130"/>
      <c r="AB114" s="130"/>
      <c r="AC114" s="130"/>
      <c r="AD114" s="130"/>
      <c r="AE114" s="130"/>
      <c r="AF114" s="130"/>
      <c r="AG114" s="130" t="s">
        <v>113</v>
      </c>
      <c r="AH114" s="130">
        <v>0</v>
      </c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30"/>
      <c r="BE114" s="130"/>
      <c r="BF114" s="130"/>
      <c r="BG114" s="130"/>
      <c r="BH114" s="130"/>
    </row>
    <row r="115" spans="1:60" outlineLevel="1" x14ac:dyDescent="0.2">
      <c r="A115" s="150">
        <v>28</v>
      </c>
      <c r="B115" s="151" t="s">
        <v>251</v>
      </c>
      <c r="C115" s="165" t="s">
        <v>252</v>
      </c>
      <c r="D115" s="152" t="s">
        <v>107</v>
      </c>
      <c r="E115" s="153">
        <v>3</v>
      </c>
      <c r="F115" s="155"/>
      <c r="G115" s="155">
        <f>ROUND(E115*F115,2)</f>
        <v>0</v>
      </c>
      <c r="H115" s="154"/>
      <c r="I115" s="155">
        <f>ROUND(E115*H115,2)</f>
        <v>0</v>
      </c>
      <c r="J115" s="154"/>
      <c r="K115" s="155">
        <f>ROUND(E115*J115,2)</f>
        <v>0</v>
      </c>
      <c r="L115" s="155">
        <v>21</v>
      </c>
      <c r="M115" s="155">
        <f>G115*(1+L115/100)</f>
        <v>0</v>
      </c>
      <c r="N115" s="153">
        <v>0.12966</v>
      </c>
      <c r="O115" s="153">
        <f>ROUND(E115*N115,2)</f>
        <v>0.39</v>
      </c>
      <c r="P115" s="153">
        <v>0</v>
      </c>
      <c r="Q115" s="153">
        <f>ROUND(E115*P115,2)</f>
        <v>0</v>
      </c>
      <c r="R115" s="155"/>
      <c r="S115" s="155" t="s">
        <v>108</v>
      </c>
      <c r="T115" s="156" t="s">
        <v>108</v>
      </c>
      <c r="U115" s="140">
        <v>0.02</v>
      </c>
      <c r="V115" s="140">
        <f>ROUND(E115*U115,2)</f>
        <v>0.06</v>
      </c>
      <c r="W115" s="140"/>
      <c r="X115" s="140" t="s">
        <v>109</v>
      </c>
      <c r="Y115" s="140" t="s">
        <v>110</v>
      </c>
      <c r="Z115" s="130"/>
      <c r="AA115" s="130"/>
      <c r="AB115" s="130"/>
      <c r="AC115" s="130"/>
      <c r="AD115" s="130"/>
      <c r="AE115" s="130"/>
      <c r="AF115" s="130"/>
      <c r="AG115" s="130" t="s">
        <v>111</v>
      </c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30"/>
      <c r="BE115" s="130"/>
      <c r="BF115" s="130"/>
      <c r="BG115" s="130"/>
      <c r="BH115" s="130"/>
    </row>
    <row r="116" spans="1:60" outlineLevel="2" x14ac:dyDescent="0.2">
      <c r="A116" s="137"/>
      <c r="B116" s="138"/>
      <c r="C116" s="166" t="s">
        <v>117</v>
      </c>
      <c r="D116" s="141"/>
      <c r="E116" s="173">
        <v>1.75</v>
      </c>
      <c r="F116" s="140"/>
      <c r="G116" s="140"/>
      <c r="H116" s="140"/>
      <c r="I116" s="140"/>
      <c r="J116" s="140"/>
      <c r="K116" s="140"/>
      <c r="L116" s="140"/>
      <c r="M116" s="140"/>
      <c r="N116" s="139"/>
      <c r="O116" s="139"/>
      <c r="P116" s="139"/>
      <c r="Q116" s="139"/>
      <c r="R116" s="140"/>
      <c r="S116" s="140"/>
      <c r="T116" s="140"/>
      <c r="U116" s="140"/>
      <c r="V116" s="140"/>
      <c r="W116" s="140"/>
      <c r="X116" s="140"/>
      <c r="Y116" s="140"/>
      <c r="Z116" s="130"/>
      <c r="AA116" s="130"/>
      <c r="AB116" s="130"/>
      <c r="AC116" s="130"/>
      <c r="AD116" s="130"/>
      <c r="AE116" s="130"/>
      <c r="AF116" s="130"/>
      <c r="AG116" s="130" t="s">
        <v>113</v>
      </c>
      <c r="AH116" s="130">
        <v>0</v>
      </c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0"/>
      <c r="AZ116" s="130"/>
      <c r="BA116" s="130"/>
      <c r="BB116" s="130"/>
      <c r="BC116" s="130"/>
      <c r="BD116" s="130"/>
      <c r="BE116" s="130"/>
      <c r="BF116" s="130"/>
      <c r="BG116" s="130"/>
      <c r="BH116" s="130"/>
    </row>
    <row r="117" spans="1:60" outlineLevel="3" x14ac:dyDescent="0.2">
      <c r="A117" s="137"/>
      <c r="B117" s="138"/>
      <c r="C117" s="166" t="s">
        <v>118</v>
      </c>
      <c r="D117" s="141"/>
      <c r="E117" s="173">
        <v>1.25</v>
      </c>
      <c r="F117" s="140"/>
      <c r="G117" s="140"/>
      <c r="H117" s="140"/>
      <c r="I117" s="140"/>
      <c r="J117" s="140"/>
      <c r="K117" s="140"/>
      <c r="L117" s="140"/>
      <c r="M117" s="140"/>
      <c r="N117" s="139"/>
      <c r="O117" s="139"/>
      <c r="P117" s="139"/>
      <c r="Q117" s="139"/>
      <c r="R117" s="140"/>
      <c r="S117" s="140"/>
      <c r="T117" s="140"/>
      <c r="U117" s="140"/>
      <c r="V117" s="140"/>
      <c r="W117" s="140"/>
      <c r="X117" s="140"/>
      <c r="Y117" s="140"/>
      <c r="Z117" s="130"/>
      <c r="AA117" s="130"/>
      <c r="AB117" s="130"/>
      <c r="AC117" s="130"/>
      <c r="AD117" s="130"/>
      <c r="AE117" s="130"/>
      <c r="AF117" s="130"/>
      <c r="AG117" s="130" t="s">
        <v>113</v>
      </c>
      <c r="AH117" s="130">
        <v>0</v>
      </c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130"/>
      <c r="BA117" s="130"/>
      <c r="BB117" s="130"/>
      <c r="BC117" s="130"/>
      <c r="BD117" s="130"/>
      <c r="BE117" s="130"/>
      <c r="BF117" s="130"/>
      <c r="BG117" s="130"/>
      <c r="BH117" s="130"/>
    </row>
    <row r="118" spans="1:60" outlineLevel="1" x14ac:dyDescent="0.2">
      <c r="A118" s="150">
        <v>29</v>
      </c>
      <c r="B118" s="151" t="s">
        <v>253</v>
      </c>
      <c r="C118" s="165" t="s">
        <v>254</v>
      </c>
      <c r="D118" s="152" t="s">
        <v>107</v>
      </c>
      <c r="E118" s="153">
        <v>41.2</v>
      </c>
      <c r="F118" s="155"/>
      <c r="G118" s="155">
        <f>ROUND(E118*F118,2)</f>
        <v>0</v>
      </c>
      <c r="H118" s="154"/>
      <c r="I118" s="155">
        <f>ROUND(E118*H118,2)</f>
        <v>0</v>
      </c>
      <c r="J118" s="154"/>
      <c r="K118" s="155">
        <f>ROUND(E118*J118,2)</f>
        <v>0</v>
      </c>
      <c r="L118" s="155">
        <v>21</v>
      </c>
      <c r="M118" s="155">
        <f>G118*(1+L118/100)</f>
        <v>0</v>
      </c>
      <c r="N118" s="153">
        <v>5.5449999999999999E-2</v>
      </c>
      <c r="O118" s="153">
        <f>ROUND(E118*N118,2)</f>
        <v>2.2799999999999998</v>
      </c>
      <c r="P118" s="153">
        <v>0</v>
      </c>
      <c r="Q118" s="153">
        <f>ROUND(E118*P118,2)</f>
        <v>0</v>
      </c>
      <c r="R118" s="155"/>
      <c r="S118" s="155" t="s">
        <v>108</v>
      </c>
      <c r="T118" s="156" t="s">
        <v>108</v>
      </c>
      <c r="U118" s="140">
        <v>0.44</v>
      </c>
      <c r="V118" s="140">
        <f>ROUND(E118*U118,2)</f>
        <v>18.13</v>
      </c>
      <c r="W118" s="140"/>
      <c r="X118" s="140" t="s">
        <v>109</v>
      </c>
      <c r="Y118" s="140" t="s">
        <v>110</v>
      </c>
      <c r="Z118" s="130"/>
      <c r="AA118" s="130"/>
      <c r="AB118" s="130"/>
      <c r="AC118" s="130"/>
      <c r="AD118" s="130"/>
      <c r="AE118" s="130"/>
      <c r="AF118" s="130"/>
      <c r="AG118" s="130" t="s">
        <v>111</v>
      </c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</row>
    <row r="119" spans="1:60" outlineLevel="2" x14ac:dyDescent="0.2">
      <c r="A119" s="137"/>
      <c r="B119" s="138"/>
      <c r="C119" s="166" t="s">
        <v>255</v>
      </c>
      <c r="D119" s="141"/>
      <c r="E119" s="173">
        <v>41.2</v>
      </c>
      <c r="F119" s="140"/>
      <c r="G119" s="140"/>
      <c r="H119" s="140"/>
      <c r="I119" s="140"/>
      <c r="J119" s="140"/>
      <c r="K119" s="140"/>
      <c r="L119" s="140"/>
      <c r="M119" s="140"/>
      <c r="N119" s="139"/>
      <c r="O119" s="139"/>
      <c r="P119" s="139"/>
      <c r="Q119" s="139"/>
      <c r="R119" s="140"/>
      <c r="S119" s="140"/>
      <c r="T119" s="140"/>
      <c r="U119" s="140"/>
      <c r="V119" s="140"/>
      <c r="W119" s="140"/>
      <c r="X119" s="140"/>
      <c r="Y119" s="140"/>
      <c r="Z119" s="130"/>
      <c r="AA119" s="130"/>
      <c r="AB119" s="130"/>
      <c r="AC119" s="130"/>
      <c r="AD119" s="130"/>
      <c r="AE119" s="130"/>
      <c r="AF119" s="130"/>
      <c r="AG119" s="130" t="s">
        <v>113</v>
      </c>
      <c r="AH119" s="130">
        <v>0</v>
      </c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130"/>
      <c r="BA119" s="130"/>
      <c r="BB119" s="130"/>
      <c r="BC119" s="130"/>
      <c r="BD119" s="130"/>
      <c r="BE119" s="130"/>
      <c r="BF119" s="130"/>
      <c r="BG119" s="130"/>
      <c r="BH119" s="130"/>
    </row>
    <row r="120" spans="1:60" outlineLevel="1" x14ac:dyDescent="0.2">
      <c r="A120" s="150">
        <v>30</v>
      </c>
      <c r="B120" s="151" t="s">
        <v>256</v>
      </c>
      <c r="C120" s="165" t="s">
        <v>257</v>
      </c>
      <c r="D120" s="152" t="s">
        <v>121</v>
      </c>
      <c r="E120" s="153">
        <v>33</v>
      </c>
      <c r="F120" s="155"/>
      <c r="G120" s="155">
        <f>ROUND(E120*F120,2)</f>
        <v>0</v>
      </c>
      <c r="H120" s="154"/>
      <c r="I120" s="155">
        <f>ROUND(E120*H120,2)</f>
        <v>0</v>
      </c>
      <c r="J120" s="154"/>
      <c r="K120" s="155">
        <f>ROUND(E120*J120,2)</f>
        <v>0</v>
      </c>
      <c r="L120" s="155">
        <v>21</v>
      </c>
      <c r="M120" s="155">
        <f>G120*(1+L120/100)</f>
        <v>0</v>
      </c>
      <c r="N120" s="153">
        <v>0.188</v>
      </c>
      <c r="O120" s="153">
        <f>ROUND(E120*N120,2)</f>
        <v>6.2</v>
      </c>
      <c r="P120" s="153">
        <v>0</v>
      </c>
      <c r="Q120" s="153">
        <f>ROUND(E120*P120,2)</f>
        <v>0</v>
      </c>
      <c r="R120" s="155"/>
      <c r="S120" s="155" t="s">
        <v>108</v>
      </c>
      <c r="T120" s="156" t="s">
        <v>108</v>
      </c>
      <c r="U120" s="140">
        <v>0.27200000000000002</v>
      </c>
      <c r="V120" s="140">
        <f>ROUND(E120*U120,2)</f>
        <v>8.98</v>
      </c>
      <c r="W120" s="140"/>
      <c r="X120" s="140" t="s">
        <v>109</v>
      </c>
      <c r="Y120" s="140" t="s">
        <v>110</v>
      </c>
      <c r="Z120" s="130"/>
      <c r="AA120" s="130"/>
      <c r="AB120" s="130"/>
      <c r="AC120" s="130"/>
      <c r="AD120" s="130"/>
      <c r="AE120" s="130"/>
      <c r="AF120" s="130"/>
      <c r="AG120" s="130" t="s">
        <v>111</v>
      </c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</row>
    <row r="121" spans="1:60" outlineLevel="2" x14ac:dyDescent="0.2">
      <c r="A121" s="137"/>
      <c r="B121" s="138"/>
      <c r="C121" s="166" t="s">
        <v>258</v>
      </c>
      <c r="D121" s="141"/>
      <c r="E121" s="173">
        <v>33</v>
      </c>
      <c r="F121" s="140"/>
      <c r="G121" s="140"/>
      <c r="H121" s="140"/>
      <c r="I121" s="140"/>
      <c r="J121" s="140"/>
      <c r="K121" s="140"/>
      <c r="L121" s="140"/>
      <c r="M121" s="140"/>
      <c r="N121" s="139"/>
      <c r="O121" s="139"/>
      <c r="P121" s="139"/>
      <c r="Q121" s="139"/>
      <c r="R121" s="140"/>
      <c r="S121" s="140"/>
      <c r="T121" s="140"/>
      <c r="U121" s="140"/>
      <c r="V121" s="140"/>
      <c r="W121" s="140"/>
      <c r="X121" s="140"/>
      <c r="Y121" s="140"/>
      <c r="Z121" s="130"/>
      <c r="AA121" s="130"/>
      <c r="AB121" s="130"/>
      <c r="AC121" s="130"/>
      <c r="AD121" s="130"/>
      <c r="AE121" s="130"/>
      <c r="AF121" s="130"/>
      <c r="AG121" s="130" t="s">
        <v>113</v>
      </c>
      <c r="AH121" s="130">
        <v>0</v>
      </c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</row>
    <row r="122" spans="1:60" outlineLevel="1" x14ac:dyDescent="0.2">
      <c r="A122" s="150">
        <v>31</v>
      </c>
      <c r="B122" s="151" t="s">
        <v>259</v>
      </c>
      <c r="C122" s="165" t="s">
        <v>260</v>
      </c>
      <c r="D122" s="152" t="s">
        <v>125</v>
      </c>
      <c r="E122" s="153">
        <v>1.65</v>
      </c>
      <c r="F122" s="155"/>
      <c r="G122" s="155">
        <f>ROUND(E122*F122,2)</f>
        <v>0</v>
      </c>
      <c r="H122" s="154"/>
      <c r="I122" s="155">
        <f>ROUND(E122*H122,2)</f>
        <v>0</v>
      </c>
      <c r="J122" s="154"/>
      <c r="K122" s="155">
        <f>ROUND(E122*J122,2)</f>
        <v>0</v>
      </c>
      <c r="L122" s="155">
        <v>21</v>
      </c>
      <c r="M122" s="155">
        <f>G122*(1+L122/100)</f>
        <v>0</v>
      </c>
      <c r="N122" s="153">
        <v>2.5249999999999999</v>
      </c>
      <c r="O122" s="153">
        <f>ROUND(E122*N122,2)</f>
        <v>4.17</v>
      </c>
      <c r="P122" s="153">
        <v>0</v>
      </c>
      <c r="Q122" s="153">
        <f>ROUND(E122*P122,2)</f>
        <v>0</v>
      </c>
      <c r="R122" s="155"/>
      <c r="S122" s="155" t="s">
        <v>108</v>
      </c>
      <c r="T122" s="156" t="s">
        <v>108</v>
      </c>
      <c r="U122" s="140">
        <v>1.4419999999999999</v>
      </c>
      <c r="V122" s="140">
        <f>ROUND(E122*U122,2)</f>
        <v>2.38</v>
      </c>
      <c r="W122" s="140"/>
      <c r="X122" s="140" t="s">
        <v>109</v>
      </c>
      <c r="Y122" s="140" t="s">
        <v>110</v>
      </c>
      <c r="Z122" s="130"/>
      <c r="AA122" s="130"/>
      <c r="AB122" s="130"/>
      <c r="AC122" s="130"/>
      <c r="AD122" s="130"/>
      <c r="AE122" s="130"/>
      <c r="AF122" s="130"/>
      <c r="AG122" s="130" t="s">
        <v>111</v>
      </c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30"/>
      <c r="BE122" s="130"/>
      <c r="BF122" s="130"/>
      <c r="BG122" s="130"/>
      <c r="BH122" s="130"/>
    </row>
    <row r="123" spans="1:60" outlineLevel="2" x14ac:dyDescent="0.2">
      <c r="A123" s="137"/>
      <c r="B123" s="138"/>
      <c r="C123" s="166" t="s">
        <v>261</v>
      </c>
      <c r="D123" s="141"/>
      <c r="E123" s="173">
        <v>1.65</v>
      </c>
      <c r="F123" s="140"/>
      <c r="G123" s="140"/>
      <c r="H123" s="140"/>
      <c r="I123" s="140"/>
      <c r="J123" s="140"/>
      <c r="K123" s="140"/>
      <c r="L123" s="140"/>
      <c r="M123" s="140"/>
      <c r="N123" s="139"/>
      <c r="O123" s="139"/>
      <c r="P123" s="139"/>
      <c r="Q123" s="139"/>
      <c r="R123" s="140"/>
      <c r="S123" s="140"/>
      <c r="T123" s="140"/>
      <c r="U123" s="140"/>
      <c r="V123" s="140"/>
      <c r="W123" s="140"/>
      <c r="X123" s="140"/>
      <c r="Y123" s="140"/>
      <c r="Z123" s="130"/>
      <c r="AA123" s="130"/>
      <c r="AB123" s="130"/>
      <c r="AC123" s="130"/>
      <c r="AD123" s="130"/>
      <c r="AE123" s="130"/>
      <c r="AF123" s="130"/>
      <c r="AG123" s="130" t="s">
        <v>113</v>
      </c>
      <c r="AH123" s="130">
        <v>0</v>
      </c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30"/>
      <c r="BE123" s="130"/>
      <c r="BF123" s="130"/>
      <c r="BG123" s="130"/>
      <c r="BH123" s="130"/>
    </row>
    <row r="124" spans="1:60" ht="22.5" outlineLevel="1" x14ac:dyDescent="0.2">
      <c r="A124" s="150">
        <v>32</v>
      </c>
      <c r="B124" s="151" t="s">
        <v>262</v>
      </c>
      <c r="C124" s="165" t="s">
        <v>263</v>
      </c>
      <c r="D124" s="152" t="s">
        <v>264</v>
      </c>
      <c r="E124" s="153">
        <v>35</v>
      </c>
      <c r="F124" s="155"/>
      <c r="G124" s="155">
        <f>ROUND(E124*F124,2)</f>
        <v>0</v>
      </c>
      <c r="H124" s="154"/>
      <c r="I124" s="155">
        <f>ROUND(E124*H124,2)</f>
        <v>0</v>
      </c>
      <c r="J124" s="154"/>
      <c r="K124" s="155">
        <f>ROUND(E124*J124,2)</f>
        <v>0</v>
      </c>
      <c r="L124" s="155">
        <v>21</v>
      </c>
      <c r="M124" s="155">
        <f>G124*(1+L124/100)</f>
        <v>0</v>
      </c>
      <c r="N124" s="153">
        <v>2.1999999999999999E-2</v>
      </c>
      <c r="O124" s="153">
        <f>ROUND(E124*N124,2)</f>
        <v>0.77</v>
      </c>
      <c r="P124" s="153">
        <v>0</v>
      </c>
      <c r="Q124" s="153">
        <f>ROUND(E124*P124,2)</f>
        <v>0</v>
      </c>
      <c r="R124" s="155" t="s">
        <v>227</v>
      </c>
      <c r="S124" s="155" t="s">
        <v>108</v>
      </c>
      <c r="T124" s="156" t="s">
        <v>108</v>
      </c>
      <c r="U124" s="140">
        <v>0</v>
      </c>
      <c r="V124" s="140">
        <f>ROUND(E124*U124,2)</f>
        <v>0</v>
      </c>
      <c r="W124" s="140"/>
      <c r="X124" s="140" t="s">
        <v>149</v>
      </c>
      <c r="Y124" s="140" t="s">
        <v>110</v>
      </c>
      <c r="Z124" s="130"/>
      <c r="AA124" s="130"/>
      <c r="AB124" s="130"/>
      <c r="AC124" s="130"/>
      <c r="AD124" s="130"/>
      <c r="AE124" s="130"/>
      <c r="AF124" s="130"/>
      <c r="AG124" s="130" t="s">
        <v>150</v>
      </c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0"/>
      <c r="BE124" s="130"/>
      <c r="BF124" s="130"/>
      <c r="BG124" s="130"/>
      <c r="BH124" s="130"/>
    </row>
    <row r="125" spans="1:60" outlineLevel="2" x14ac:dyDescent="0.2">
      <c r="A125" s="137"/>
      <c r="B125" s="138"/>
      <c r="C125" s="166" t="s">
        <v>265</v>
      </c>
      <c r="D125" s="141"/>
      <c r="E125" s="173">
        <v>35</v>
      </c>
      <c r="F125" s="140"/>
      <c r="G125" s="140"/>
      <c r="H125" s="140"/>
      <c r="I125" s="140"/>
      <c r="J125" s="140"/>
      <c r="K125" s="140"/>
      <c r="L125" s="140"/>
      <c r="M125" s="140"/>
      <c r="N125" s="139"/>
      <c r="O125" s="139"/>
      <c r="P125" s="139"/>
      <c r="Q125" s="139"/>
      <c r="R125" s="140"/>
      <c r="S125" s="140"/>
      <c r="T125" s="140"/>
      <c r="U125" s="140"/>
      <c r="V125" s="140"/>
      <c r="W125" s="140"/>
      <c r="X125" s="140"/>
      <c r="Y125" s="140"/>
      <c r="Z125" s="130"/>
      <c r="AA125" s="130"/>
      <c r="AB125" s="130"/>
      <c r="AC125" s="130"/>
      <c r="AD125" s="130"/>
      <c r="AE125" s="130"/>
      <c r="AF125" s="130"/>
      <c r="AG125" s="130" t="s">
        <v>113</v>
      </c>
      <c r="AH125" s="130">
        <v>0</v>
      </c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130"/>
      <c r="BA125" s="130"/>
      <c r="BB125" s="130"/>
      <c r="BC125" s="130"/>
      <c r="BD125" s="130"/>
      <c r="BE125" s="130"/>
      <c r="BF125" s="130"/>
      <c r="BG125" s="130"/>
      <c r="BH125" s="130"/>
    </row>
    <row r="126" spans="1:60" ht="22.5" outlineLevel="1" x14ac:dyDescent="0.2">
      <c r="A126" s="150">
        <v>33</v>
      </c>
      <c r="B126" s="151" t="s">
        <v>266</v>
      </c>
      <c r="C126" s="165" t="s">
        <v>267</v>
      </c>
      <c r="D126" s="152" t="s">
        <v>107</v>
      </c>
      <c r="E126" s="153">
        <v>42.436</v>
      </c>
      <c r="F126" s="155"/>
      <c r="G126" s="155">
        <f>ROUND(E126*F126,2)</f>
        <v>0</v>
      </c>
      <c r="H126" s="154"/>
      <c r="I126" s="155">
        <f>ROUND(E126*H126,2)</f>
        <v>0</v>
      </c>
      <c r="J126" s="154"/>
      <c r="K126" s="155">
        <f>ROUND(E126*J126,2)</f>
        <v>0</v>
      </c>
      <c r="L126" s="155">
        <v>21</v>
      </c>
      <c r="M126" s="155">
        <f>G126*(1+L126/100)</f>
        <v>0</v>
      </c>
      <c r="N126" s="153">
        <v>0.13100000000000001</v>
      </c>
      <c r="O126" s="153">
        <f>ROUND(E126*N126,2)</f>
        <v>5.56</v>
      </c>
      <c r="P126" s="153">
        <v>0</v>
      </c>
      <c r="Q126" s="153">
        <f>ROUND(E126*P126,2)</f>
        <v>0</v>
      </c>
      <c r="R126" s="155" t="s">
        <v>227</v>
      </c>
      <c r="S126" s="155" t="s">
        <v>108</v>
      </c>
      <c r="T126" s="156" t="s">
        <v>108</v>
      </c>
      <c r="U126" s="140">
        <v>0</v>
      </c>
      <c r="V126" s="140">
        <f>ROUND(E126*U126,2)</f>
        <v>0</v>
      </c>
      <c r="W126" s="140"/>
      <c r="X126" s="140" t="s">
        <v>149</v>
      </c>
      <c r="Y126" s="140" t="s">
        <v>110</v>
      </c>
      <c r="Z126" s="130"/>
      <c r="AA126" s="130"/>
      <c r="AB126" s="130"/>
      <c r="AC126" s="130"/>
      <c r="AD126" s="130"/>
      <c r="AE126" s="130"/>
      <c r="AF126" s="130"/>
      <c r="AG126" s="130" t="s">
        <v>150</v>
      </c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</row>
    <row r="127" spans="1:60" outlineLevel="2" x14ac:dyDescent="0.2">
      <c r="A127" s="137"/>
      <c r="B127" s="138"/>
      <c r="C127" s="166" t="s">
        <v>268</v>
      </c>
      <c r="D127" s="141"/>
      <c r="E127" s="173">
        <v>42.436</v>
      </c>
      <c r="F127" s="140"/>
      <c r="G127" s="140"/>
      <c r="H127" s="140"/>
      <c r="I127" s="140"/>
      <c r="J127" s="140"/>
      <c r="K127" s="140"/>
      <c r="L127" s="140"/>
      <c r="M127" s="140"/>
      <c r="N127" s="139"/>
      <c r="O127" s="139"/>
      <c r="P127" s="139"/>
      <c r="Q127" s="139"/>
      <c r="R127" s="140"/>
      <c r="S127" s="140"/>
      <c r="T127" s="140"/>
      <c r="U127" s="140"/>
      <c r="V127" s="140"/>
      <c r="W127" s="140"/>
      <c r="X127" s="140"/>
      <c r="Y127" s="140"/>
      <c r="Z127" s="130"/>
      <c r="AA127" s="130"/>
      <c r="AB127" s="130"/>
      <c r="AC127" s="130"/>
      <c r="AD127" s="130"/>
      <c r="AE127" s="130"/>
      <c r="AF127" s="130"/>
      <c r="AG127" s="130" t="s">
        <v>113</v>
      </c>
      <c r="AH127" s="130">
        <v>0</v>
      </c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30"/>
      <c r="BE127" s="130"/>
      <c r="BF127" s="130"/>
      <c r="BG127" s="130"/>
      <c r="BH127" s="130"/>
    </row>
    <row r="128" spans="1:60" x14ac:dyDescent="0.2">
      <c r="A128" s="143" t="s">
        <v>103</v>
      </c>
      <c r="B128" s="144" t="s">
        <v>70</v>
      </c>
      <c r="C128" s="164" t="s">
        <v>71</v>
      </c>
      <c r="D128" s="145"/>
      <c r="E128" s="146"/>
      <c r="F128" s="147"/>
      <c r="G128" s="147">
        <f>SUMIF(AG129:AG129,"&lt;&gt;NOR",G129:G129)</f>
        <v>0</v>
      </c>
      <c r="H128" s="147"/>
      <c r="I128" s="147">
        <f>SUM(I129:I129)</f>
        <v>0</v>
      </c>
      <c r="J128" s="147"/>
      <c r="K128" s="147">
        <f>SUM(K129:K129)</f>
        <v>0</v>
      </c>
      <c r="L128" s="147"/>
      <c r="M128" s="147">
        <f>SUM(M129:M129)</f>
        <v>0</v>
      </c>
      <c r="N128" s="146"/>
      <c r="O128" s="146">
        <f>SUM(O129:O129)</f>
        <v>0</v>
      </c>
      <c r="P128" s="146"/>
      <c r="Q128" s="146">
        <f>SUM(Q129:Q129)</f>
        <v>0</v>
      </c>
      <c r="R128" s="147"/>
      <c r="S128" s="147"/>
      <c r="T128" s="148"/>
      <c r="U128" s="142"/>
      <c r="V128" s="142">
        <f>SUM(V129:V129)</f>
        <v>22.15</v>
      </c>
      <c r="W128" s="142"/>
      <c r="X128" s="142"/>
      <c r="Y128" s="142"/>
      <c r="AG128" t="s">
        <v>104</v>
      </c>
    </row>
    <row r="129" spans="1:60" outlineLevel="1" x14ac:dyDescent="0.2">
      <c r="A129" s="150">
        <v>34</v>
      </c>
      <c r="B129" s="151" t="s">
        <v>269</v>
      </c>
      <c r="C129" s="165" t="s">
        <v>270</v>
      </c>
      <c r="D129" s="152" t="s">
        <v>154</v>
      </c>
      <c r="E129" s="153">
        <v>56.783029999999997</v>
      </c>
      <c r="F129" s="155"/>
      <c r="G129" s="155">
        <f>ROUND(E129*F129,2)</f>
        <v>0</v>
      </c>
      <c r="H129" s="154"/>
      <c r="I129" s="155">
        <f>ROUND(E129*H129,2)</f>
        <v>0</v>
      </c>
      <c r="J129" s="154"/>
      <c r="K129" s="155">
        <f>ROUND(E129*J129,2)</f>
        <v>0</v>
      </c>
      <c r="L129" s="155">
        <v>21</v>
      </c>
      <c r="M129" s="155">
        <f>G129*(1+L129/100)</f>
        <v>0</v>
      </c>
      <c r="N129" s="153">
        <v>0</v>
      </c>
      <c r="O129" s="153">
        <f>ROUND(E129*N129,2)</f>
        <v>0</v>
      </c>
      <c r="P129" s="153">
        <v>0</v>
      </c>
      <c r="Q129" s="153">
        <f>ROUND(E129*P129,2)</f>
        <v>0</v>
      </c>
      <c r="R129" s="155"/>
      <c r="S129" s="155" t="s">
        <v>108</v>
      </c>
      <c r="T129" s="156" t="s">
        <v>108</v>
      </c>
      <c r="U129" s="140">
        <v>0.39</v>
      </c>
      <c r="V129" s="140">
        <f>ROUND(E129*U129,2)</f>
        <v>22.15</v>
      </c>
      <c r="W129" s="140"/>
      <c r="X129" s="140" t="s">
        <v>271</v>
      </c>
      <c r="Y129" s="140" t="s">
        <v>110</v>
      </c>
      <c r="Z129" s="130"/>
      <c r="AA129" s="130"/>
      <c r="AB129" s="130"/>
      <c r="AC129" s="130"/>
      <c r="AD129" s="130"/>
      <c r="AE129" s="130"/>
      <c r="AF129" s="130"/>
      <c r="AG129" s="130" t="s">
        <v>272</v>
      </c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30"/>
      <c r="BE129" s="130"/>
      <c r="BF129" s="130"/>
      <c r="BG129" s="130"/>
      <c r="BH129" s="130"/>
    </row>
    <row r="130" spans="1:60" x14ac:dyDescent="0.2">
      <c r="A130" s="3"/>
      <c r="B130" s="4"/>
      <c r="C130" s="168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v>12</v>
      </c>
      <c r="AF130">
        <v>21</v>
      </c>
      <c r="AG130" t="s">
        <v>89</v>
      </c>
    </row>
    <row r="131" spans="1:60" x14ac:dyDescent="0.2">
      <c r="A131" s="133"/>
      <c r="B131" s="134" t="s">
        <v>31</v>
      </c>
      <c r="C131" s="169"/>
      <c r="D131" s="135"/>
      <c r="E131" s="136"/>
      <c r="F131" s="136"/>
      <c r="G131" s="149">
        <f>G8+G90+G100+G128</f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AE131">
        <f>SUMIF(L7:L129,AE130,G7:G129)</f>
        <v>0</v>
      </c>
      <c r="AF131">
        <f>SUMIF(L7:L129,AF130,G7:G129)</f>
        <v>0</v>
      </c>
      <c r="AG131" t="s">
        <v>167</v>
      </c>
    </row>
    <row r="132" spans="1:60" x14ac:dyDescent="0.2">
      <c r="A132" s="3"/>
      <c r="B132" s="4"/>
      <c r="C132" s="168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60" x14ac:dyDescent="0.2">
      <c r="A133" s="3"/>
      <c r="B133" s="4"/>
      <c r="C133" s="168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60" x14ac:dyDescent="0.2">
      <c r="A134" s="252" t="s">
        <v>168</v>
      </c>
      <c r="B134" s="252"/>
      <c r="C134" s="253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60" x14ac:dyDescent="0.2">
      <c r="A135" s="254"/>
      <c r="B135" s="255"/>
      <c r="C135" s="256"/>
      <c r="D135" s="255"/>
      <c r="E135" s="255"/>
      <c r="F135" s="255"/>
      <c r="G135" s="257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G135" t="s">
        <v>169</v>
      </c>
    </row>
    <row r="136" spans="1:60" x14ac:dyDescent="0.2">
      <c r="A136" s="258"/>
      <c r="B136" s="259"/>
      <c r="C136" s="260"/>
      <c r="D136" s="259"/>
      <c r="E136" s="259"/>
      <c r="F136" s="259"/>
      <c r="G136" s="261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60" x14ac:dyDescent="0.2">
      <c r="A137" s="258"/>
      <c r="B137" s="259"/>
      <c r="C137" s="260"/>
      <c r="D137" s="259"/>
      <c r="E137" s="259"/>
      <c r="F137" s="259"/>
      <c r="G137" s="26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60" x14ac:dyDescent="0.2">
      <c r="A138" s="258"/>
      <c r="B138" s="259"/>
      <c r="C138" s="260"/>
      <c r="D138" s="259"/>
      <c r="E138" s="259"/>
      <c r="F138" s="259"/>
      <c r="G138" s="261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60" x14ac:dyDescent="0.2">
      <c r="A139" s="262"/>
      <c r="B139" s="263"/>
      <c r="C139" s="264"/>
      <c r="D139" s="263"/>
      <c r="E139" s="263"/>
      <c r="F139" s="263"/>
      <c r="G139" s="26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 x14ac:dyDescent="0.2">
      <c r="A140" s="3"/>
      <c r="B140" s="4"/>
      <c r="C140" s="168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">
      <c r="C141" s="170"/>
      <c r="D141" s="10"/>
      <c r="AG141" t="s">
        <v>170</v>
      </c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35:G139"/>
    <mergeCell ref="A1:G1"/>
    <mergeCell ref="C2:G2"/>
    <mergeCell ref="C3:G3"/>
    <mergeCell ref="C4:G4"/>
    <mergeCell ref="A134:C1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CBE17-AF3F-423D-9984-DA4BEF8F0235}">
  <sheetPr>
    <outlinePr summaryBelow="0"/>
  </sheetPr>
  <dimension ref="A1:BA5000"/>
  <sheetViews>
    <sheetView workbookViewId="0">
      <pane ySplit="7" topLeftCell="A8" activePane="bottomLeft" state="frozen"/>
      <selection pane="bottomLeft" activeCell="C13" sqref="C13"/>
    </sheetView>
  </sheetViews>
  <sheetFormatPr defaultRowHeight="12.75" outlineLevelRow="2" x14ac:dyDescent="0.2"/>
  <cols>
    <col min="1" max="1" width="3.42578125" customWidth="1"/>
    <col min="2" max="2" width="12.5703125" style="104" customWidth="1"/>
    <col min="3" max="3" width="38.28515625" style="10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2" max="22" width="0" hidden="1" customWidth="1"/>
    <col min="24" max="34" width="0" hidden="1" customWidth="1"/>
  </cols>
  <sheetData>
    <row r="1" spans="1:53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Z1" t="s">
        <v>77</v>
      </c>
    </row>
    <row r="2" spans="1:53" ht="24.95" customHeight="1" x14ac:dyDescent="0.2">
      <c r="A2" s="43" t="s">
        <v>8</v>
      </c>
      <c r="B2" s="42" t="s">
        <v>41</v>
      </c>
      <c r="C2" s="246" t="s">
        <v>42</v>
      </c>
      <c r="D2" s="247"/>
      <c r="E2" s="247"/>
      <c r="F2" s="247"/>
      <c r="G2" s="248"/>
      <c r="Z2" t="s">
        <v>78</v>
      </c>
    </row>
    <row r="3" spans="1:53" ht="24.95" customHeight="1" x14ac:dyDescent="0.2">
      <c r="A3" s="43" t="s">
        <v>9</v>
      </c>
      <c r="B3" s="42" t="s">
        <v>44</v>
      </c>
      <c r="C3" s="246" t="s">
        <v>45</v>
      </c>
      <c r="D3" s="247"/>
      <c r="E3" s="247"/>
      <c r="F3" s="247"/>
      <c r="G3" s="248"/>
      <c r="V3" s="104" t="s">
        <v>78</v>
      </c>
      <c r="Z3" t="s">
        <v>79</v>
      </c>
    </row>
    <row r="4" spans="1:53" ht="24.95" customHeight="1" x14ac:dyDescent="0.2">
      <c r="A4" s="123" t="s">
        <v>10</v>
      </c>
      <c r="B4" s="124" t="s">
        <v>49</v>
      </c>
      <c r="C4" s="249" t="s">
        <v>50</v>
      </c>
      <c r="D4" s="250"/>
      <c r="E4" s="250"/>
      <c r="F4" s="250"/>
      <c r="G4" s="251"/>
      <c r="Z4" t="s">
        <v>80</v>
      </c>
    </row>
    <row r="5" spans="1:53" x14ac:dyDescent="0.2">
      <c r="D5" s="10"/>
    </row>
    <row r="6" spans="1:53" ht="38.25" x14ac:dyDescent="0.2">
      <c r="A6" s="126" t="s">
        <v>81</v>
      </c>
      <c r="B6" s="128" t="s">
        <v>82</v>
      </c>
      <c r="C6" s="128" t="s">
        <v>83</v>
      </c>
      <c r="D6" s="127" t="s">
        <v>84</v>
      </c>
      <c r="E6" s="126" t="s">
        <v>85</v>
      </c>
      <c r="F6" s="125" t="s">
        <v>86</v>
      </c>
      <c r="G6" s="126" t="s">
        <v>31</v>
      </c>
      <c r="H6" s="129" t="s">
        <v>32</v>
      </c>
      <c r="I6" s="129" t="s">
        <v>87</v>
      </c>
      <c r="J6" s="129" t="s">
        <v>33</v>
      </c>
      <c r="K6" s="129" t="s">
        <v>88</v>
      </c>
      <c r="L6" s="129" t="s">
        <v>89</v>
      </c>
      <c r="M6" s="129" t="s">
        <v>90</v>
      </c>
      <c r="N6" s="129" t="s">
        <v>91</v>
      </c>
      <c r="O6" s="129" t="s">
        <v>92</v>
      </c>
      <c r="P6" s="129" t="s">
        <v>93</v>
      </c>
      <c r="Q6" s="129" t="s">
        <v>94</v>
      </c>
      <c r="R6" s="129" t="s">
        <v>95</v>
      </c>
      <c r="S6" s="129" t="s">
        <v>96</v>
      </c>
    </row>
    <row r="7" spans="1:53" hidden="1" x14ac:dyDescent="0.2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1"/>
      <c r="O7" s="131"/>
      <c r="P7" s="131"/>
      <c r="Q7" s="131"/>
      <c r="R7" s="132"/>
      <c r="S7" s="132"/>
    </row>
    <row r="8" spans="1:53" x14ac:dyDescent="0.2">
      <c r="A8" s="143" t="s">
        <v>103</v>
      </c>
      <c r="B8" s="144" t="s">
        <v>75</v>
      </c>
      <c r="C8" s="164" t="s">
        <v>29</v>
      </c>
      <c r="D8" s="145"/>
      <c r="E8" s="146"/>
      <c r="F8" s="147"/>
      <c r="G8" s="147">
        <f>SUMIF(Z9:Z32,"&lt;&gt;NOR",G9:G32)</f>
        <v>0</v>
      </c>
      <c r="H8" s="147"/>
      <c r="I8" s="147">
        <f>SUM(I9:I32)</f>
        <v>0</v>
      </c>
      <c r="J8" s="147"/>
      <c r="K8" s="147">
        <f>SUM(K9:K32)</f>
        <v>0</v>
      </c>
      <c r="L8" s="147"/>
      <c r="M8" s="147">
        <f>SUM(M9:M32)</f>
        <v>0</v>
      </c>
      <c r="N8" s="146"/>
      <c r="O8" s="146">
        <f>SUM(O9:O32)</f>
        <v>0</v>
      </c>
      <c r="P8" s="146"/>
      <c r="Q8" s="146">
        <f>SUM(Q9:Q32)</f>
        <v>0</v>
      </c>
      <c r="R8" s="147"/>
      <c r="S8" s="147"/>
      <c r="Z8" t="s">
        <v>104</v>
      </c>
    </row>
    <row r="9" spans="1:53" outlineLevel="1" x14ac:dyDescent="0.2">
      <c r="A9" s="150">
        <v>1</v>
      </c>
      <c r="B9" s="151" t="s">
        <v>273</v>
      </c>
      <c r="C9" s="165" t="s">
        <v>274</v>
      </c>
      <c r="D9" s="152" t="s">
        <v>275</v>
      </c>
      <c r="E9" s="153">
        <v>1</v>
      </c>
      <c r="F9" s="155"/>
      <c r="G9" s="155">
        <f>ROUND(E9*F9,2)</f>
        <v>0</v>
      </c>
      <c r="H9" s="154"/>
      <c r="I9" s="155">
        <f>ROUND(E9*H9,2)</f>
        <v>0</v>
      </c>
      <c r="J9" s="154"/>
      <c r="K9" s="155">
        <f>ROUND(E9*J9,2)</f>
        <v>0</v>
      </c>
      <c r="L9" s="155">
        <v>21</v>
      </c>
      <c r="M9" s="155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5"/>
      <c r="S9" s="155" t="s">
        <v>108</v>
      </c>
      <c r="T9" s="130"/>
      <c r="U9" s="130"/>
      <c r="V9" s="130"/>
      <c r="W9" s="130"/>
      <c r="X9" s="130"/>
      <c r="Y9" s="130"/>
      <c r="Z9" s="130" t="s">
        <v>276</v>
      </c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</row>
    <row r="10" spans="1:53" outlineLevel="2" x14ac:dyDescent="0.2">
      <c r="A10" s="137"/>
      <c r="B10" s="138"/>
      <c r="C10" s="166" t="s">
        <v>44</v>
      </c>
      <c r="D10" s="141"/>
      <c r="E10" s="173">
        <v>1</v>
      </c>
      <c r="F10" s="140"/>
      <c r="G10" s="140"/>
      <c r="H10" s="140"/>
      <c r="I10" s="140"/>
      <c r="J10" s="140"/>
      <c r="K10" s="140"/>
      <c r="L10" s="140"/>
      <c r="M10" s="140"/>
      <c r="N10" s="139"/>
      <c r="O10" s="139"/>
      <c r="P10" s="139"/>
      <c r="Q10" s="139"/>
      <c r="R10" s="140"/>
      <c r="S10" s="140"/>
      <c r="T10" s="130"/>
      <c r="U10" s="130"/>
      <c r="V10" s="130"/>
      <c r="W10" s="130"/>
      <c r="X10" s="130"/>
      <c r="Y10" s="130"/>
      <c r="Z10" s="130" t="s">
        <v>113</v>
      </c>
      <c r="AA10" s="130">
        <v>0</v>
      </c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</row>
    <row r="11" spans="1:53" outlineLevel="1" x14ac:dyDescent="0.2">
      <c r="A11" s="150">
        <v>2</v>
      </c>
      <c r="B11" s="151" t="s">
        <v>277</v>
      </c>
      <c r="C11" s="165" t="s">
        <v>278</v>
      </c>
      <c r="D11" s="152" t="s">
        <v>275</v>
      </c>
      <c r="E11" s="153">
        <v>1</v>
      </c>
      <c r="F11" s="155"/>
      <c r="G11" s="155">
        <f>ROUND(E11*F11,2)</f>
        <v>0</v>
      </c>
      <c r="H11" s="154"/>
      <c r="I11" s="155">
        <f>ROUND(E11*H11,2)</f>
        <v>0</v>
      </c>
      <c r="J11" s="154"/>
      <c r="K11" s="155">
        <f>ROUND(E11*J11,2)</f>
        <v>0</v>
      </c>
      <c r="L11" s="155">
        <v>21</v>
      </c>
      <c r="M11" s="155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5"/>
      <c r="S11" s="155" t="s">
        <v>108</v>
      </c>
      <c r="T11" s="130"/>
      <c r="U11" s="130"/>
      <c r="V11" s="130"/>
      <c r="W11" s="130"/>
      <c r="X11" s="130"/>
      <c r="Y11" s="130"/>
      <c r="Z11" s="130" t="s">
        <v>276</v>
      </c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</row>
    <row r="12" spans="1:53" outlineLevel="2" x14ac:dyDescent="0.2">
      <c r="A12" s="137"/>
      <c r="B12" s="138"/>
      <c r="C12" s="166" t="s">
        <v>44</v>
      </c>
      <c r="D12" s="141"/>
      <c r="E12" s="173">
        <v>1</v>
      </c>
      <c r="F12" s="140"/>
      <c r="G12" s="140"/>
      <c r="H12" s="140"/>
      <c r="I12" s="140"/>
      <c r="J12" s="140"/>
      <c r="K12" s="140"/>
      <c r="L12" s="140"/>
      <c r="M12" s="140"/>
      <c r="N12" s="139"/>
      <c r="O12" s="139"/>
      <c r="P12" s="139"/>
      <c r="Q12" s="139"/>
      <c r="R12" s="140"/>
      <c r="S12" s="140"/>
      <c r="T12" s="130"/>
      <c r="U12" s="130"/>
      <c r="V12" s="130"/>
      <c r="W12" s="130"/>
      <c r="X12" s="130"/>
      <c r="Y12" s="130"/>
      <c r="Z12" s="130" t="s">
        <v>113</v>
      </c>
      <c r="AA12" s="130">
        <v>0</v>
      </c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</row>
    <row r="13" spans="1:53" outlineLevel="1" x14ac:dyDescent="0.2">
      <c r="A13" s="150">
        <v>3</v>
      </c>
      <c r="B13" s="151" t="s">
        <v>279</v>
      </c>
      <c r="C13" s="165" t="s">
        <v>280</v>
      </c>
      <c r="D13" s="152" t="s">
        <v>275</v>
      </c>
      <c r="E13" s="153">
        <v>1</v>
      </c>
      <c r="F13" s="155"/>
      <c r="G13" s="155">
        <f>ROUND(E13*F13,2)</f>
        <v>0</v>
      </c>
      <c r="H13" s="154"/>
      <c r="I13" s="155">
        <f>ROUND(E13*H13,2)</f>
        <v>0</v>
      </c>
      <c r="J13" s="154"/>
      <c r="K13" s="155">
        <f>ROUND(E13*J13,2)</f>
        <v>0</v>
      </c>
      <c r="L13" s="155">
        <v>21</v>
      </c>
      <c r="M13" s="155">
        <f>G13*(1+L13/100)</f>
        <v>0</v>
      </c>
      <c r="N13" s="153">
        <v>0</v>
      </c>
      <c r="O13" s="153">
        <f>ROUND(E13*N13,2)</f>
        <v>0</v>
      </c>
      <c r="P13" s="153">
        <v>0</v>
      </c>
      <c r="Q13" s="153">
        <f>ROUND(E13*P13,2)</f>
        <v>0</v>
      </c>
      <c r="R13" s="155"/>
      <c r="S13" s="155" t="s">
        <v>108</v>
      </c>
      <c r="T13" s="130"/>
      <c r="U13" s="130"/>
      <c r="V13" s="130"/>
      <c r="W13" s="130"/>
      <c r="X13" s="130"/>
      <c r="Y13" s="130"/>
      <c r="Z13" s="130" t="s">
        <v>276</v>
      </c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</row>
    <row r="14" spans="1:53" outlineLevel="2" x14ac:dyDescent="0.2">
      <c r="A14" s="137"/>
      <c r="B14" s="138"/>
      <c r="C14" s="166" t="s">
        <v>44</v>
      </c>
      <c r="D14" s="141"/>
      <c r="E14" s="173">
        <v>1</v>
      </c>
      <c r="F14" s="140"/>
      <c r="G14" s="140"/>
      <c r="H14" s="140"/>
      <c r="I14" s="140"/>
      <c r="J14" s="140"/>
      <c r="K14" s="140"/>
      <c r="L14" s="140"/>
      <c r="M14" s="140"/>
      <c r="N14" s="139"/>
      <c r="O14" s="139"/>
      <c r="P14" s="139"/>
      <c r="Q14" s="139"/>
      <c r="R14" s="140"/>
      <c r="S14" s="140"/>
      <c r="T14" s="130"/>
      <c r="U14" s="130"/>
      <c r="V14" s="130"/>
      <c r="W14" s="130"/>
      <c r="X14" s="130"/>
      <c r="Y14" s="130"/>
      <c r="Z14" s="130" t="s">
        <v>113</v>
      </c>
      <c r="AA14" s="130">
        <v>0</v>
      </c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</row>
    <row r="15" spans="1:53" outlineLevel="1" x14ac:dyDescent="0.2">
      <c r="A15" s="150">
        <v>4</v>
      </c>
      <c r="B15" s="151" t="s">
        <v>281</v>
      </c>
      <c r="C15" s="165" t="s">
        <v>282</v>
      </c>
      <c r="D15" s="152" t="s">
        <v>275</v>
      </c>
      <c r="E15" s="153">
        <v>1</v>
      </c>
      <c r="F15" s="155"/>
      <c r="G15" s="155">
        <f>ROUND(E15*F15,2)</f>
        <v>0</v>
      </c>
      <c r="H15" s="154"/>
      <c r="I15" s="155">
        <f>ROUND(E15*H15,2)</f>
        <v>0</v>
      </c>
      <c r="J15" s="154"/>
      <c r="K15" s="155">
        <f>ROUND(E15*J15,2)</f>
        <v>0</v>
      </c>
      <c r="L15" s="155">
        <v>21</v>
      </c>
      <c r="M15" s="155">
        <f>G15*(1+L15/100)</f>
        <v>0</v>
      </c>
      <c r="N15" s="153">
        <v>0</v>
      </c>
      <c r="O15" s="153">
        <f>ROUND(E15*N15,2)</f>
        <v>0</v>
      </c>
      <c r="P15" s="153">
        <v>0</v>
      </c>
      <c r="Q15" s="153">
        <f>ROUND(E15*P15,2)</f>
        <v>0</v>
      </c>
      <c r="R15" s="155"/>
      <c r="S15" s="155" t="s">
        <v>108</v>
      </c>
      <c r="T15" s="130"/>
      <c r="U15" s="130"/>
      <c r="V15" s="130"/>
      <c r="W15" s="130"/>
      <c r="X15" s="130"/>
      <c r="Y15" s="130"/>
      <c r="Z15" s="130" t="s">
        <v>276</v>
      </c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</row>
    <row r="16" spans="1:53" outlineLevel="2" x14ac:dyDescent="0.2">
      <c r="A16" s="137"/>
      <c r="B16" s="138"/>
      <c r="C16" s="166" t="s">
        <v>44</v>
      </c>
      <c r="D16" s="141"/>
      <c r="E16" s="173">
        <v>1</v>
      </c>
      <c r="F16" s="140"/>
      <c r="G16" s="140"/>
      <c r="H16" s="140"/>
      <c r="I16" s="140"/>
      <c r="J16" s="140"/>
      <c r="K16" s="140"/>
      <c r="L16" s="140"/>
      <c r="M16" s="140"/>
      <c r="N16" s="139"/>
      <c r="O16" s="139"/>
      <c r="P16" s="139"/>
      <c r="Q16" s="139"/>
      <c r="R16" s="140"/>
      <c r="S16" s="140"/>
      <c r="T16" s="130"/>
      <c r="U16" s="130"/>
      <c r="V16" s="130"/>
      <c r="W16" s="130"/>
      <c r="X16" s="130"/>
      <c r="Y16" s="130"/>
      <c r="Z16" s="130" t="s">
        <v>113</v>
      </c>
      <c r="AA16" s="130">
        <v>0</v>
      </c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</row>
    <row r="17" spans="1:53" outlineLevel="1" x14ac:dyDescent="0.2">
      <c r="A17" s="150">
        <v>5</v>
      </c>
      <c r="B17" s="151" t="s">
        <v>283</v>
      </c>
      <c r="C17" s="165" t="s">
        <v>284</v>
      </c>
      <c r="D17" s="152" t="s">
        <v>275</v>
      </c>
      <c r="E17" s="153">
        <v>1</v>
      </c>
      <c r="F17" s="155"/>
      <c r="G17" s="155">
        <f>ROUND(E17*F17,2)</f>
        <v>0</v>
      </c>
      <c r="H17" s="154"/>
      <c r="I17" s="155">
        <f>ROUND(E17*H17,2)</f>
        <v>0</v>
      </c>
      <c r="J17" s="154"/>
      <c r="K17" s="155">
        <f>ROUND(E17*J17,2)</f>
        <v>0</v>
      </c>
      <c r="L17" s="155">
        <v>21</v>
      </c>
      <c r="M17" s="155">
        <f>G17*(1+L17/100)</f>
        <v>0</v>
      </c>
      <c r="N17" s="153">
        <v>0</v>
      </c>
      <c r="O17" s="153">
        <f>ROUND(E17*N17,2)</f>
        <v>0</v>
      </c>
      <c r="P17" s="153">
        <v>0</v>
      </c>
      <c r="Q17" s="153">
        <f>ROUND(E17*P17,2)</f>
        <v>0</v>
      </c>
      <c r="R17" s="155"/>
      <c r="S17" s="155" t="s">
        <v>108</v>
      </c>
      <c r="T17" s="130"/>
      <c r="U17" s="130"/>
      <c r="V17" s="130"/>
      <c r="W17" s="130"/>
      <c r="X17" s="130"/>
      <c r="Y17" s="130"/>
      <c r="Z17" s="130" t="s">
        <v>276</v>
      </c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</row>
    <row r="18" spans="1:53" outlineLevel="2" x14ac:dyDescent="0.2">
      <c r="A18" s="137"/>
      <c r="B18" s="138"/>
      <c r="C18" s="166" t="s">
        <v>44</v>
      </c>
      <c r="D18" s="141"/>
      <c r="E18" s="173">
        <v>1</v>
      </c>
      <c r="F18" s="140"/>
      <c r="G18" s="140"/>
      <c r="H18" s="140"/>
      <c r="I18" s="140"/>
      <c r="J18" s="140"/>
      <c r="K18" s="140"/>
      <c r="L18" s="140"/>
      <c r="M18" s="140"/>
      <c r="N18" s="139"/>
      <c r="O18" s="139"/>
      <c r="P18" s="139"/>
      <c r="Q18" s="139"/>
      <c r="R18" s="140"/>
      <c r="S18" s="140"/>
      <c r="T18" s="130"/>
      <c r="U18" s="130"/>
      <c r="V18" s="130"/>
      <c r="W18" s="130"/>
      <c r="X18" s="130"/>
      <c r="Y18" s="130"/>
      <c r="Z18" s="130" t="s">
        <v>113</v>
      </c>
      <c r="AA18" s="130">
        <v>0</v>
      </c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</row>
    <row r="19" spans="1:53" outlineLevel="1" x14ac:dyDescent="0.2">
      <c r="A19" s="150">
        <v>6</v>
      </c>
      <c r="B19" s="151" t="s">
        <v>285</v>
      </c>
      <c r="C19" s="165" t="s">
        <v>286</v>
      </c>
      <c r="D19" s="152" t="s">
        <v>275</v>
      </c>
      <c r="E19" s="153">
        <v>1</v>
      </c>
      <c r="F19" s="155"/>
      <c r="G19" s="155">
        <f>ROUND(E19*F19,2)</f>
        <v>0</v>
      </c>
      <c r="H19" s="154"/>
      <c r="I19" s="155">
        <f>ROUND(E19*H19,2)</f>
        <v>0</v>
      </c>
      <c r="J19" s="154"/>
      <c r="K19" s="155">
        <f>ROUND(E19*J19,2)</f>
        <v>0</v>
      </c>
      <c r="L19" s="155">
        <v>21</v>
      </c>
      <c r="M19" s="155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5"/>
      <c r="S19" s="155" t="s">
        <v>108</v>
      </c>
      <c r="T19" s="130"/>
      <c r="U19" s="130"/>
      <c r="V19" s="130"/>
      <c r="W19" s="130"/>
      <c r="X19" s="130"/>
      <c r="Y19" s="130"/>
      <c r="Z19" s="130" t="s">
        <v>276</v>
      </c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</row>
    <row r="20" spans="1:53" outlineLevel="2" x14ac:dyDescent="0.2">
      <c r="A20" s="137"/>
      <c r="B20" s="138"/>
      <c r="C20" s="166" t="s">
        <v>44</v>
      </c>
      <c r="D20" s="141"/>
      <c r="E20" s="173">
        <v>1</v>
      </c>
      <c r="F20" s="140"/>
      <c r="G20" s="140"/>
      <c r="H20" s="140"/>
      <c r="I20" s="140"/>
      <c r="J20" s="140"/>
      <c r="K20" s="140"/>
      <c r="L20" s="140"/>
      <c r="M20" s="140"/>
      <c r="N20" s="139"/>
      <c r="O20" s="139"/>
      <c r="P20" s="139"/>
      <c r="Q20" s="139"/>
      <c r="R20" s="140"/>
      <c r="S20" s="140"/>
      <c r="T20" s="130"/>
      <c r="U20" s="130"/>
      <c r="V20" s="130"/>
      <c r="W20" s="130"/>
      <c r="X20" s="130"/>
      <c r="Y20" s="130"/>
      <c r="Z20" s="130" t="s">
        <v>113</v>
      </c>
      <c r="AA20" s="130">
        <v>0</v>
      </c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</row>
    <row r="21" spans="1:53" outlineLevel="1" x14ac:dyDescent="0.2">
      <c r="A21" s="150">
        <v>7</v>
      </c>
      <c r="B21" s="151" t="s">
        <v>287</v>
      </c>
      <c r="C21" s="165" t="s">
        <v>288</v>
      </c>
      <c r="D21" s="152" t="s">
        <v>275</v>
      </c>
      <c r="E21" s="153">
        <v>1</v>
      </c>
      <c r="F21" s="155"/>
      <c r="G21" s="155">
        <f>ROUND(E21*F21,2)</f>
        <v>0</v>
      </c>
      <c r="H21" s="154"/>
      <c r="I21" s="155">
        <f>ROUND(E21*H21,2)</f>
        <v>0</v>
      </c>
      <c r="J21" s="154"/>
      <c r="K21" s="155">
        <f>ROUND(E21*J21,2)</f>
        <v>0</v>
      </c>
      <c r="L21" s="155">
        <v>21</v>
      </c>
      <c r="M21" s="155">
        <f>G21*(1+L21/100)</f>
        <v>0</v>
      </c>
      <c r="N21" s="153">
        <v>0</v>
      </c>
      <c r="O21" s="153">
        <f>ROUND(E21*N21,2)</f>
        <v>0</v>
      </c>
      <c r="P21" s="153">
        <v>0</v>
      </c>
      <c r="Q21" s="153">
        <f>ROUND(E21*P21,2)</f>
        <v>0</v>
      </c>
      <c r="R21" s="155"/>
      <c r="S21" s="155" t="s">
        <v>108</v>
      </c>
      <c r="T21" s="130"/>
      <c r="U21" s="130"/>
      <c r="V21" s="130"/>
      <c r="W21" s="130"/>
      <c r="X21" s="130"/>
      <c r="Y21" s="130"/>
      <c r="Z21" s="130" t="s">
        <v>276</v>
      </c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</row>
    <row r="22" spans="1:53" outlineLevel="2" x14ac:dyDescent="0.2">
      <c r="A22" s="137"/>
      <c r="B22" s="138"/>
      <c r="C22" s="166" t="s">
        <v>44</v>
      </c>
      <c r="D22" s="141"/>
      <c r="E22" s="173">
        <v>1</v>
      </c>
      <c r="F22" s="140"/>
      <c r="G22" s="140"/>
      <c r="H22" s="140"/>
      <c r="I22" s="140"/>
      <c r="J22" s="140"/>
      <c r="K22" s="140"/>
      <c r="L22" s="140"/>
      <c r="M22" s="140"/>
      <c r="N22" s="139"/>
      <c r="O22" s="139"/>
      <c r="P22" s="139"/>
      <c r="Q22" s="139"/>
      <c r="R22" s="140"/>
      <c r="S22" s="140"/>
      <c r="T22" s="130"/>
      <c r="U22" s="130"/>
      <c r="V22" s="130"/>
      <c r="W22" s="130"/>
      <c r="X22" s="130"/>
      <c r="Y22" s="130"/>
      <c r="Z22" s="130" t="s">
        <v>113</v>
      </c>
      <c r="AA22" s="130">
        <v>0</v>
      </c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</row>
    <row r="23" spans="1:53" outlineLevel="1" x14ac:dyDescent="0.2">
      <c r="A23" s="150">
        <v>8</v>
      </c>
      <c r="B23" s="151" t="s">
        <v>289</v>
      </c>
      <c r="C23" s="165" t="s">
        <v>290</v>
      </c>
      <c r="D23" s="152" t="s">
        <v>275</v>
      </c>
      <c r="E23" s="153">
        <v>1</v>
      </c>
      <c r="F23" s="155"/>
      <c r="G23" s="155">
        <f>ROUND(E23*F23,2)</f>
        <v>0</v>
      </c>
      <c r="H23" s="154"/>
      <c r="I23" s="155">
        <f>ROUND(E23*H23,2)</f>
        <v>0</v>
      </c>
      <c r="J23" s="154"/>
      <c r="K23" s="155">
        <f>ROUND(E23*J23,2)</f>
        <v>0</v>
      </c>
      <c r="L23" s="155">
        <v>21</v>
      </c>
      <c r="M23" s="155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5"/>
      <c r="S23" s="155" t="s">
        <v>108</v>
      </c>
      <c r="T23" s="130"/>
      <c r="U23" s="130"/>
      <c r="V23" s="130"/>
      <c r="W23" s="130"/>
      <c r="X23" s="130"/>
      <c r="Y23" s="130"/>
      <c r="Z23" s="130" t="s">
        <v>276</v>
      </c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</row>
    <row r="24" spans="1:53" outlineLevel="2" x14ac:dyDescent="0.2">
      <c r="A24" s="137"/>
      <c r="B24" s="138"/>
      <c r="C24" s="166" t="s">
        <v>44</v>
      </c>
      <c r="D24" s="141"/>
      <c r="E24" s="173">
        <v>1</v>
      </c>
      <c r="F24" s="140"/>
      <c r="G24" s="140"/>
      <c r="H24" s="140"/>
      <c r="I24" s="140"/>
      <c r="J24" s="140"/>
      <c r="K24" s="140"/>
      <c r="L24" s="140"/>
      <c r="M24" s="140"/>
      <c r="N24" s="139"/>
      <c r="O24" s="139"/>
      <c r="P24" s="139"/>
      <c r="Q24" s="139"/>
      <c r="R24" s="140"/>
      <c r="S24" s="140"/>
      <c r="T24" s="130"/>
      <c r="U24" s="130"/>
      <c r="V24" s="130"/>
      <c r="W24" s="130"/>
      <c r="X24" s="130"/>
      <c r="Y24" s="130"/>
      <c r="Z24" s="130" t="s">
        <v>113</v>
      </c>
      <c r="AA24" s="130">
        <v>0</v>
      </c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</row>
    <row r="25" spans="1:53" outlineLevel="1" x14ac:dyDescent="0.2">
      <c r="A25" s="150">
        <v>9</v>
      </c>
      <c r="B25" s="151" t="s">
        <v>291</v>
      </c>
      <c r="C25" s="165" t="s">
        <v>292</v>
      </c>
      <c r="D25" s="152" t="s">
        <v>275</v>
      </c>
      <c r="E25" s="153">
        <v>1</v>
      </c>
      <c r="F25" s="155"/>
      <c r="G25" s="155">
        <f>ROUND(E25*F25,2)</f>
        <v>0</v>
      </c>
      <c r="H25" s="154"/>
      <c r="I25" s="155">
        <f>ROUND(E25*H25,2)</f>
        <v>0</v>
      </c>
      <c r="J25" s="154"/>
      <c r="K25" s="155">
        <f>ROUND(E25*J25,2)</f>
        <v>0</v>
      </c>
      <c r="L25" s="155">
        <v>21</v>
      </c>
      <c r="M25" s="155">
        <f>G25*(1+L25/100)</f>
        <v>0</v>
      </c>
      <c r="N25" s="153">
        <v>0</v>
      </c>
      <c r="O25" s="153">
        <f>ROUND(E25*N25,2)</f>
        <v>0</v>
      </c>
      <c r="P25" s="153">
        <v>0</v>
      </c>
      <c r="Q25" s="153">
        <f>ROUND(E25*P25,2)</f>
        <v>0</v>
      </c>
      <c r="R25" s="155"/>
      <c r="S25" s="155" t="s">
        <v>108</v>
      </c>
      <c r="T25" s="130"/>
      <c r="U25" s="130"/>
      <c r="V25" s="130"/>
      <c r="W25" s="130"/>
      <c r="X25" s="130"/>
      <c r="Y25" s="130"/>
      <c r="Z25" s="130" t="s">
        <v>276</v>
      </c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</row>
    <row r="26" spans="1:53" outlineLevel="2" x14ac:dyDescent="0.2">
      <c r="A26" s="137"/>
      <c r="B26" s="138"/>
      <c r="C26" s="166" t="s">
        <v>44</v>
      </c>
      <c r="D26" s="141"/>
      <c r="E26" s="173">
        <v>1</v>
      </c>
      <c r="F26" s="140"/>
      <c r="G26" s="140"/>
      <c r="H26" s="140"/>
      <c r="I26" s="140"/>
      <c r="J26" s="140"/>
      <c r="K26" s="140"/>
      <c r="L26" s="140"/>
      <c r="M26" s="140"/>
      <c r="N26" s="139"/>
      <c r="O26" s="139"/>
      <c r="P26" s="139"/>
      <c r="Q26" s="139"/>
      <c r="R26" s="140"/>
      <c r="S26" s="140"/>
      <c r="T26" s="130"/>
      <c r="U26" s="130"/>
      <c r="V26" s="130"/>
      <c r="W26" s="130"/>
      <c r="X26" s="130"/>
      <c r="Y26" s="130"/>
      <c r="Z26" s="130" t="s">
        <v>113</v>
      </c>
      <c r="AA26" s="130">
        <v>0</v>
      </c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</row>
    <row r="27" spans="1:53" outlineLevel="1" x14ac:dyDescent="0.2">
      <c r="A27" s="150">
        <v>10</v>
      </c>
      <c r="B27" s="151" t="s">
        <v>293</v>
      </c>
      <c r="C27" s="165" t="s">
        <v>294</v>
      </c>
      <c r="D27" s="152" t="s">
        <v>275</v>
      </c>
      <c r="E27" s="153">
        <v>1</v>
      </c>
      <c r="F27" s="155"/>
      <c r="G27" s="155">
        <f>ROUND(E27*F27,2)</f>
        <v>0</v>
      </c>
      <c r="H27" s="154"/>
      <c r="I27" s="155">
        <f>ROUND(E27*H27,2)</f>
        <v>0</v>
      </c>
      <c r="J27" s="154"/>
      <c r="K27" s="155">
        <f>ROUND(E27*J27,2)</f>
        <v>0</v>
      </c>
      <c r="L27" s="155">
        <v>21</v>
      </c>
      <c r="M27" s="155">
        <f>G27*(1+L27/100)</f>
        <v>0</v>
      </c>
      <c r="N27" s="153">
        <v>0</v>
      </c>
      <c r="O27" s="153">
        <f>ROUND(E27*N27,2)</f>
        <v>0</v>
      </c>
      <c r="P27" s="153">
        <v>0</v>
      </c>
      <c r="Q27" s="153">
        <f>ROUND(E27*P27,2)</f>
        <v>0</v>
      </c>
      <c r="R27" s="155"/>
      <c r="S27" s="155" t="s">
        <v>108</v>
      </c>
      <c r="T27" s="130"/>
      <c r="U27" s="130"/>
      <c r="V27" s="130"/>
      <c r="W27" s="130"/>
      <c r="X27" s="130"/>
      <c r="Y27" s="130"/>
      <c r="Z27" s="130" t="s">
        <v>276</v>
      </c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</row>
    <row r="28" spans="1:53" outlineLevel="2" x14ac:dyDescent="0.2">
      <c r="A28" s="137"/>
      <c r="B28" s="138"/>
      <c r="C28" s="166" t="s">
        <v>44</v>
      </c>
      <c r="D28" s="141"/>
      <c r="E28" s="173">
        <v>1</v>
      </c>
      <c r="F28" s="140"/>
      <c r="G28" s="140"/>
      <c r="H28" s="140"/>
      <c r="I28" s="140"/>
      <c r="J28" s="140"/>
      <c r="K28" s="140"/>
      <c r="L28" s="140"/>
      <c r="M28" s="140"/>
      <c r="N28" s="139"/>
      <c r="O28" s="139"/>
      <c r="P28" s="139"/>
      <c r="Q28" s="139"/>
      <c r="R28" s="140"/>
      <c r="S28" s="140"/>
      <c r="T28" s="130"/>
      <c r="U28" s="130"/>
      <c r="V28" s="130"/>
      <c r="W28" s="130"/>
      <c r="X28" s="130"/>
      <c r="Y28" s="130"/>
      <c r="Z28" s="130" t="s">
        <v>113</v>
      </c>
      <c r="AA28" s="130">
        <v>0</v>
      </c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</row>
    <row r="29" spans="1:53" outlineLevel="1" x14ac:dyDescent="0.2">
      <c r="A29" s="150">
        <v>11</v>
      </c>
      <c r="B29" s="151" t="s">
        <v>295</v>
      </c>
      <c r="C29" s="165" t="s">
        <v>296</v>
      </c>
      <c r="D29" s="152" t="s">
        <v>275</v>
      </c>
      <c r="E29" s="153">
        <v>1</v>
      </c>
      <c r="F29" s="155"/>
      <c r="G29" s="155">
        <f>ROUND(E29*F29,2)</f>
        <v>0</v>
      </c>
      <c r="H29" s="154"/>
      <c r="I29" s="155">
        <f>ROUND(E29*H29,2)</f>
        <v>0</v>
      </c>
      <c r="J29" s="154"/>
      <c r="K29" s="155">
        <f>ROUND(E29*J29,2)</f>
        <v>0</v>
      </c>
      <c r="L29" s="155">
        <v>21</v>
      </c>
      <c r="M29" s="155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5"/>
      <c r="S29" s="155" t="s">
        <v>108</v>
      </c>
      <c r="T29" s="130"/>
      <c r="U29" s="130"/>
      <c r="V29" s="130"/>
      <c r="W29" s="130"/>
      <c r="X29" s="130"/>
      <c r="Y29" s="130"/>
      <c r="Z29" s="130" t="s">
        <v>276</v>
      </c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</row>
    <row r="30" spans="1:53" outlineLevel="2" x14ac:dyDescent="0.2">
      <c r="A30" s="137"/>
      <c r="B30" s="138"/>
      <c r="C30" s="166" t="s">
        <v>44</v>
      </c>
      <c r="D30" s="141"/>
      <c r="E30" s="173">
        <v>1</v>
      </c>
      <c r="F30" s="140"/>
      <c r="G30" s="140"/>
      <c r="H30" s="140"/>
      <c r="I30" s="140"/>
      <c r="J30" s="140"/>
      <c r="K30" s="140"/>
      <c r="L30" s="140"/>
      <c r="M30" s="140"/>
      <c r="N30" s="139"/>
      <c r="O30" s="139"/>
      <c r="P30" s="139"/>
      <c r="Q30" s="139"/>
      <c r="R30" s="140"/>
      <c r="S30" s="140"/>
      <c r="T30" s="130"/>
      <c r="U30" s="130"/>
      <c r="V30" s="130"/>
      <c r="W30" s="130"/>
      <c r="X30" s="130"/>
      <c r="Y30" s="130"/>
      <c r="Z30" s="130" t="s">
        <v>113</v>
      </c>
      <c r="AA30" s="130">
        <v>0</v>
      </c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</row>
    <row r="31" spans="1:53" outlineLevel="1" x14ac:dyDescent="0.2">
      <c r="A31" s="150">
        <v>12</v>
      </c>
      <c r="B31" s="151" t="s">
        <v>297</v>
      </c>
      <c r="C31" s="165" t="s">
        <v>298</v>
      </c>
      <c r="D31" s="152" t="s">
        <v>275</v>
      </c>
      <c r="E31" s="153">
        <v>1</v>
      </c>
      <c r="F31" s="155"/>
      <c r="G31" s="155">
        <f>ROUND(E31*F31,2)</f>
        <v>0</v>
      </c>
      <c r="H31" s="154"/>
      <c r="I31" s="155">
        <f>ROUND(E31*H31,2)</f>
        <v>0</v>
      </c>
      <c r="J31" s="154"/>
      <c r="K31" s="155">
        <f>ROUND(E31*J31,2)</f>
        <v>0</v>
      </c>
      <c r="L31" s="155">
        <v>21</v>
      </c>
      <c r="M31" s="155">
        <f>G31*(1+L31/100)</f>
        <v>0</v>
      </c>
      <c r="N31" s="153">
        <v>0</v>
      </c>
      <c r="O31" s="153">
        <f>ROUND(E31*N31,2)</f>
        <v>0</v>
      </c>
      <c r="P31" s="153">
        <v>0</v>
      </c>
      <c r="Q31" s="153">
        <f>ROUND(E31*P31,2)</f>
        <v>0</v>
      </c>
      <c r="R31" s="155"/>
      <c r="S31" s="155" t="s">
        <v>108</v>
      </c>
      <c r="T31" s="130"/>
      <c r="U31" s="130"/>
      <c r="V31" s="130"/>
      <c r="W31" s="130"/>
      <c r="X31" s="130"/>
      <c r="Y31" s="130"/>
      <c r="Z31" s="130" t="s">
        <v>276</v>
      </c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</row>
    <row r="32" spans="1:53" outlineLevel="2" x14ac:dyDescent="0.2">
      <c r="A32" s="137"/>
      <c r="B32" s="138"/>
      <c r="C32" s="166" t="s">
        <v>44</v>
      </c>
      <c r="D32" s="141"/>
      <c r="E32" s="173">
        <v>1</v>
      </c>
      <c r="F32" s="140"/>
      <c r="G32" s="140"/>
      <c r="H32" s="140"/>
      <c r="I32" s="140"/>
      <c r="J32" s="140"/>
      <c r="K32" s="140"/>
      <c r="L32" s="140"/>
      <c r="M32" s="140"/>
      <c r="N32" s="139"/>
      <c r="O32" s="139"/>
      <c r="P32" s="139"/>
      <c r="Q32" s="139"/>
      <c r="R32" s="140"/>
      <c r="S32" s="140"/>
      <c r="T32" s="130"/>
      <c r="U32" s="130"/>
      <c r="V32" s="130"/>
      <c r="W32" s="130"/>
      <c r="X32" s="130"/>
      <c r="Y32" s="130"/>
      <c r="Z32" s="130" t="s">
        <v>113</v>
      </c>
      <c r="AA32" s="130">
        <v>0</v>
      </c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</row>
    <row r="33" spans="1:26" x14ac:dyDescent="0.2">
      <c r="A33" s="3"/>
      <c r="B33" s="4"/>
      <c r="C33" s="168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X33">
        <v>12</v>
      </c>
      <c r="Y33">
        <v>21</v>
      </c>
      <c r="Z33" t="s">
        <v>89</v>
      </c>
    </row>
    <row r="34" spans="1:26" x14ac:dyDescent="0.2">
      <c r="A34" s="133"/>
      <c r="B34" s="134" t="s">
        <v>31</v>
      </c>
      <c r="C34" s="169"/>
      <c r="D34" s="135"/>
      <c r="E34" s="136"/>
      <c r="F34" s="136"/>
      <c r="G34" s="149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X34">
        <f>SUMIF(L7:L32,X33,G7:G32)</f>
        <v>0</v>
      </c>
      <c r="Y34">
        <f>SUMIF(L7:L32,Y33,G7:G32)</f>
        <v>0</v>
      </c>
      <c r="Z34" t="s">
        <v>167</v>
      </c>
    </row>
    <row r="35" spans="1:26" x14ac:dyDescent="0.2">
      <c r="A35" s="3"/>
      <c r="B35" s="4"/>
      <c r="C35" s="16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26" x14ac:dyDescent="0.2">
      <c r="A36" s="3"/>
      <c r="B36" s="4"/>
      <c r="C36" s="168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26" x14ac:dyDescent="0.2">
      <c r="A37" s="252" t="s">
        <v>168</v>
      </c>
      <c r="B37" s="252"/>
      <c r="C37" s="253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26" x14ac:dyDescent="0.2">
      <c r="A38" s="254"/>
      <c r="B38" s="255"/>
      <c r="C38" s="256"/>
      <c r="D38" s="255"/>
      <c r="E38" s="255"/>
      <c r="F38" s="255"/>
      <c r="G38" s="257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Z38" t="s">
        <v>169</v>
      </c>
    </row>
    <row r="39" spans="1:26" x14ac:dyDescent="0.2">
      <c r="A39" s="258"/>
      <c r="B39" s="259"/>
      <c r="C39" s="260"/>
      <c r="D39" s="259"/>
      <c r="E39" s="259"/>
      <c r="F39" s="259"/>
      <c r="G39" s="26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26" x14ac:dyDescent="0.2">
      <c r="A40" s="258"/>
      <c r="B40" s="259"/>
      <c r="C40" s="260"/>
      <c r="D40" s="259"/>
      <c r="E40" s="259"/>
      <c r="F40" s="259"/>
      <c r="G40" s="26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26" x14ac:dyDescent="0.2">
      <c r="A41" s="258"/>
      <c r="B41" s="259"/>
      <c r="C41" s="260"/>
      <c r="D41" s="259"/>
      <c r="E41" s="259"/>
      <c r="F41" s="259"/>
      <c r="G41" s="26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26" x14ac:dyDescent="0.2">
      <c r="A42" s="262"/>
      <c r="B42" s="263"/>
      <c r="C42" s="264"/>
      <c r="D42" s="263"/>
      <c r="E42" s="263"/>
      <c r="F42" s="263"/>
      <c r="G42" s="26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26" x14ac:dyDescent="0.2">
      <c r="A43" s="3"/>
      <c r="B43" s="4"/>
      <c r="C43" s="168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26" x14ac:dyDescent="0.2">
      <c r="C44" s="170"/>
      <c r="D44" s="10"/>
      <c r="Z44" t="s">
        <v>170</v>
      </c>
    </row>
    <row r="45" spans="1:26" x14ac:dyDescent="0.2">
      <c r="D45" s="10"/>
    </row>
    <row r="46" spans="1:26" x14ac:dyDescent="0.2">
      <c r="D46" s="10"/>
    </row>
    <row r="47" spans="1:26" x14ac:dyDescent="0.2">
      <c r="D47" s="10"/>
    </row>
    <row r="48" spans="1:26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8:G42"/>
    <mergeCell ref="A1:G1"/>
    <mergeCell ref="C2:G2"/>
    <mergeCell ref="C3:G3"/>
    <mergeCell ref="C4:G4"/>
    <mergeCell ref="A37:C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demolice</vt:lpstr>
      <vt:lpstr>zpevněné plochy a založení</vt:lpstr>
      <vt:lpstr>VRN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demolice!Názvy_tisku</vt:lpstr>
      <vt:lpstr>VRN!Názvy_tisku</vt:lpstr>
      <vt:lpstr>'zpevněné plochy a založení'!Názvy_tisku</vt:lpstr>
      <vt:lpstr>oadresa</vt:lpstr>
      <vt:lpstr>Stavba!Objednatel</vt:lpstr>
      <vt:lpstr>Stavba!Objekt</vt:lpstr>
      <vt:lpstr>demolice!Oblast_tisku</vt:lpstr>
      <vt:lpstr>Stavba!Oblast_tisku</vt:lpstr>
      <vt:lpstr>VRN!Oblast_tisku</vt:lpstr>
      <vt:lpstr>'zpevněné plochy a založení'!Oblast_tisku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OTAKAR BERDYCH</cp:lastModifiedBy>
  <cp:lastPrinted>2019-03-19T12:27:02Z</cp:lastPrinted>
  <dcterms:created xsi:type="dcterms:W3CDTF">2009-04-08T07:15:50Z</dcterms:created>
  <dcterms:modified xsi:type="dcterms:W3CDTF">2024-09-27T07:07:17Z</dcterms:modified>
</cp:coreProperties>
</file>